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19440" windowHeight="7230"/>
  </bookViews>
  <sheets>
    <sheet name="計画書表題" sheetId="1" r:id="rId1"/>
    <sheet name="計画内容" sheetId="2" r:id="rId2"/>
    <sheet name="フーカー潜水装備 計算書" sheetId="20" r:id="rId3"/>
    <sheet name="計画内容2" sheetId="21" r:id="rId4"/>
    <sheet name="潜水時間28-30" sheetId="22" r:id="rId5"/>
    <sheet name="-30ｍ" sheetId="23" r:id="rId6"/>
  </sheets>
  <externalReferences>
    <externalReference r:id="rId7"/>
  </externalReferences>
  <definedNames>
    <definedName name="_xlnm.Print_Area" localSheetId="5">'-30ｍ'!$B$1:$BF$46</definedName>
    <definedName name="_xlnm.Print_Area" localSheetId="0">計画書表題!$A$1:$I$55</definedName>
    <definedName name="_xlnm.Print_Area" localSheetId="3">計画内容2!$A$1:$J$103</definedName>
    <definedName name="_xlnm.Print_Area">#REF!</definedName>
    <definedName name="Print_Area2" localSheetId="5">#REF!</definedName>
    <definedName name="Print_Area2">#REF!</definedName>
  </definedNames>
  <calcPr calcId="145621"/>
</workbook>
</file>

<file path=xl/calcChain.xml><?xml version="1.0" encoding="utf-8"?>
<calcChain xmlns="http://schemas.openxmlformats.org/spreadsheetml/2006/main">
  <c r="CV1164" i="23"/>
  <c r="CU1164"/>
  <c r="CT1164"/>
  <c r="CS1164"/>
  <c r="CR1164"/>
  <c r="CQ1164"/>
  <c r="CP1164"/>
  <c r="CO1164"/>
  <c r="CN1164"/>
  <c r="CM1164"/>
  <c r="CL1164"/>
  <c r="CK1164"/>
  <c r="CJ1164"/>
  <c r="CI1164"/>
  <c r="CH1164"/>
  <c r="CG1164"/>
  <c r="DN1163"/>
  <c r="DM1163"/>
  <c r="DL1163"/>
  <c r="DK1163"/>
  <c r="DJ1163"/>
  <c r="DI1163"/>
  <c r="DH1163"/>
  <c r="DG1163"/>
  <c r="DF1163"/>
  <c r="DE1163"/>
  <c r="DD1163"/>
  <c r="DC1163"/>
  <c r="DB1163"/>
  <c r="DA1163"/>
  <c r="CZ1163"/>
  <c r="CY1163"/>
  <c r="CE1163"/>
  <c r="CG1163" s="1"/>
  <c r="CH1163" s="1"/>
  <c r="DN1162"/>
  <c r="DM1162"/>
  <c r="DL1162"/>
  <c r="DK1162"/>
  <c r="DJ1162"/>
  <c r="DI1162"/>
  <c r="DH1162"/>
  <c r="DG1162"/>
  <c r="DF1162"/>
  <c r="DE1162"/>
  <c r="DD1162"/>
  <c r="DC1162"/>
  <c r="DB1162"/>
  <c r="DA1162"/>
  <c r="CZ1162"/>
  <c r="CY1162"/>
  <c r="CU1162"/>
  <c r="CM1162"/>
  <c r="CE1162"/>
  <c r="CY1164" s="1"/>
  <c r="DN1161"/>
  <c r="DM1161"/>
  <c r="DL1161"/>
  <c r="DK1161"/>
  <c r="DJ1161"/>
  <c r="DI1161"/>
  <c r="DH1161"/>
  <c r="DG1161"/>
  <c r="DF1161"/>
  <c r="DE1161"/>
  <c r="DD1161"/>
  <c r="DC1161"/>
  <c r="DB1161"/>
  <c r="DA1161"/>
  <c r="CZ1161"/>
  <c r="CY1161"/>
  <c r="CV1161"/>
  <c r="CU1161"/>
  <c r="CT1161"/>
  <c r="CS1161"/>
  <c r="CR1161"/>
  <c r="CQ1161"/>
  <c r="CP1161"/>
  <c r="CO1161"/>
  <c r="CN1161"/>
  <c r="CM1161"/>
  <c r="CL1161"/>
  <c r="CK1161"/>
  <c r="CJ1161"/>
  <c r="CI1161"/>
  <c r="CH1161"/>
  <c r="CC1161"/>
  <c r="CE1161" s="1"/>
  <c r="CG1160" s="1"/>
  <c r="CE1160"/>
  <c r="CG1162" s="1"/>
  <c r="CV1159"/>
  <c r="CU1159"/>
  <c r="CT1159"/>
  <c r="CS1159"/>
  <c r="CR1159"/>
  <c r="CQ1159"/>
  <c r="CP1159"/>
  <c r="CO1159"/>
  <c r="CN1159"/>
  <c r="CM1159"/>
  <c r="CL1159"/>
  <c r="CK1159"/>
  <c r="CJ1159"/>
  <c r="CI1159"/>
  <c r="CH1159"/>
  <c r="CV1147"/>
  <c r="CU1147"/>
  <c r="CT1147"/>
  <c r="CS1147"/>
  <c r="CR1147"/>
  <c r="CQ1147"/>
  <c r="CP1147"/>
  <c r="CO1147"/>
  <c r="CN1147"/>
  <c r="CM1147"/>
  <c r="CL1147"/>
  <c r="CK1147"/>
  <c r="CJ1147"/>
  <c r="CI1147"/>
  <c r="CH1147"/>
  <c r="CG1147"/>
  <c r="DN1146"/>
  <c r="DM1146"/>
  <c r="DL1146"/>
  <c r="DK1146"/>
  <c r="DJ1146"/>
  <c r="DI1146"/>
  <c r="DH1146"/>
  <c r="DG1146"/>
  <c r="DF1146"/>
  <c r="DE1146"/>
  <c r="DD1146"/>
  <c r="DC1146"/>
  <c r="DB1146"/>
  <c r="DA1146"/>
  <c r="CZ1146"/>
  <c r="CY1146"/>
  <c r="CC1146"/>
  <c r="DN1145"/>
  <c r="DM1145"/>
  <c r="DL1145"/>
  <c r="DK1145"/>
  <c r="DJ1145"/>
  <c r="DI1145"/>
  <c r="DH1145"/>
  <c r="DG1145"/>
  <c r="DF1145"/>
  <c r="DE1145"/>
  <c r="DD1145"/>
  <c r="DC1145"/>
  <c r="DB1145"/>
  <c r="DA1145"/>
  <c r="CZ1145"/>
  <c r="CY1145"/>
  <c r="CV1145"/>
  <c r="CN1145"/>
  <c r="CE1145"/>
  <c r="CY1147" s="1"/>
  <c r="CC1145"/>
  <c r="DN1144"/>
  <c r="DM1144"/>
  <c r="DL1144"/>
  <c r="DK1144"/>
  <c r="DJ1144"/>
  <c r="DI1144"/>
  <c r="DH1144"/>
  <c r="DG1144"/>
  <c r="DF1144"/>
  <c r="DE1144"/>
  <c r="DD1144"/>
  <c r="DC1144"/>
  <c r="DB1144"/>
  <c r="DA1144"/>
  <c r="CZ1144"/>
  <c r="CY1144"/>
  <c r="CV1144"/>
  <c r="CU1144"/>
  <c r="CT1144"/>
  <c r="CS1144"/>
  <c r="CR1144"/>
  <c r="CQ1144"/>
  <c r="CP1144"/>
  <c r="CO1144"/>
  <c r="CN1144"/>
  <c r="CM1144"/>
  <c r="CL1144"/>
  <c r="CK1144"/>
  <c r="CJ1144"/>
  <c r="CI1144"/>
  <c r="CH1144"/>
  <c r="CE1143"/>
  <c r="CG1145" s="1"/>
  <c r="CV1142"/>
  <c r="CU1142"/>
  <c r="CT1142"/>
  <c r="CS1142"/>
  <c r="CR1142"/>
  <c r="CQ1142"/>
  <c r="CP1142"/>
  <c r="CO1142"/>
  <c r="CN1142"/>
  <c r="CM1142"/>
  <c r="CL1142"/>
  <c r="CK1142"/>
  <c r="CJ1142"/>
  <c r="CI1142"/>
  <c r="CH1142"/>
  <c r="CV1130"/>
  <c r="CU1130"/>
  <c r="CT1130"/>
  <c r="CS1130"/>
  <c r="CR1130"/>
  <c r="CQ1130"/>
  <c r="CP1130"/>
  <c r="CO1130"/>
  <c r="CN1130"/>
  <c r="CM1130"/>
  <c r="CL1130"/>
  <c r="CK1130"/>
  <c r="CJ1130"/>
  <c r="CI1130"/>
  <c r="CH1130"/>
  <c r="CG1130"/>
  <c r="DN1129"/>
  <c r="DM1129"/>
  <c r="DL1129"/>
  <c r="DK1129"/>
  <c r="DJ1129"/>
  <c r="DI1129"/>
  <c r="DH1129"/>
  <c r="DG1129"/>
  <c r="DF1129"/>
  <c r="DE1129"/>
  <c r="DD1129"/>
  <c r="DC1129"/>
  <c r="DB1129"/>
  <c r="DA1129"/>
  <c r="CZ1129"/>
  <c r="CY1129"/>
  <c r="DN1128"/>
  <c r="DM1128"/>
  <c r="DL1128"/>
  <c r="DK1128"/>
  <c r="DJ1128"/>
  <c r="DI1128"/>
  <c r="DH1128"/>
  <c r="DG1128"/>
  <c r="DF1128"/>
  <c r="DE1128"/>
  <c r="DD1128"/>
  <c r="DC1128"/>
  <c r="DB1128"/>
  <c r="DA1128"/>
  <c r="CZ1128"/>
  <c r="CY1128"/>
  <c r="DN1127"/>
  <c r="DM1127"/>
  <c r="DL1127"/>
  <c r="DK1127"/>
  <c r="DJ1127"/>
  <c r="DI1127"/>
  <c r="DH1127"/>
  <c r="DG1127"/>
  <c r="DF1127"/>
  <c r="DE1127"/>
  <c r="DD1127"/>
  <c r="DC1127"/>
  <c r="DB1127"/>
  <c r="DA1127"/>
  <c r="CZ1127"/>
  <c r="CY1127"/>
  <c r="CV1127"/>
  <c r="CU1127"/>
  <c r="CT1127"/>
  <c r="CS1127"/>
  <c r="CR1127"/>
  <c r="CQ1127"/>
  <c r="CP1127"/>
  <c r="CO1127"/>
  <c r="CN1127"/>
  <c r="CM1127"/>
  <c r="CL1127"/>
  <c r="CK1127"/>
  <c r="CJ1127"/>
  <c r="CI1127"/>
  <c r="CH1127"/>
  <c r="CE1126"/>
  <c r="CG1128" s="1"/>
  <c r="CV1125"/>
  <c r="CU1125"/>
  <c r="CT1125"/>
  <c r="CS1125"/>
  <c r="CR1125"/>
  <c r="CQ1125"/>
  <c r="CP1125"/>
  <c r="CO1125"/>
  <c r="CN1125"/>
  <c r="CM1125"/>
  <c r="CL1125"/>
  <c r="CK1125"/>
  <c r="CJ1125"/>
  <c r="CI1125"/>
  <c r="CH1125"/>
  <c r="CV1113"/>
  <c r="CU1113"/>
  <c r="CT1113"/>
  <c r="CS1113"/>
  <c r="CR1113"/>
  <c r="CQ1113"/>
  <c r="CP1113"/>
  <c r="CO1113"/>
  <c r="CN1113"/>
  <c r="CM1113"/>
  <c r="CL1113"/>
  <c r="CK1113"/>
  <c r="CJ1113"/>
  <c r="CI1113"/>
  <c r="CH1113"/>
  <c r="CG1113"/>
  <c r="DN1112"/>
  <c r="DM1112"/>
  <c r="DL1112"/>
  <c r="DK1112"/>
  <c r="DJ1112"/>
  <c r="DI1112"/>
  <c r="DH1112"/>
  <c r="DG1112"/>
  <c r="DF1112"/>
  <c r="DE1112"/>
  <c r="DD1112"/>
  <c r="DC1112"/>
  <c r="DB1112"/>
  <c r="DA1112"/>
  <c r="CZ1112"/>
  <c r="CY1112"/>
  <c r="CC1112"/>
  <c r="DN1111"/>
  <c r="DM1111"/>
  <c r="DL1111"/>
  <c r="DK1111"/>
  <c r="DJ1111"/>
  <c r="DI1111"/>
  <c r="DH1111"/>
  <c r="DG1111"/>
  <c r="DF1111"/>
  <c r="DE1111"/>
  <c r="DD1111"/>
  <c r="DC1111"/>
  <c r="DB1111"/>
  <c r="DA1111"/>
  <c r="CZ1111"/>
  <c r="CY1111"/>
  <c r="DN1110"/>
  <c r="DM1110"/>
  <c r="DL1110"/>
  <c r="DK1110"/>
  <c r="DJ1110"/>
  <c r="DI1110"/>
  <c r="DH1110"/>
  <c r="DG1110"/>
  <c r="DF1110"/>
  <c r="DE1110"/>
  <c r="DD1110"/>
  <c r="DC1110"/>
  <c r="DB1110"/>
  <c r="DA1110"/>
  <c r="CZ1110"/>
  <c r="CY1110"/>
  <c r="CV1110"/>
  <c r="CU1110"/>
  <c r="CT1110"/>
  <c r="CS1110"/>
  <c r="CR1110"/>
  <c r="CQ1110"/>
  <c r="CP1110"/>
  <c r="CO1110"/>
  <c r="CN1110"/>
  <c r="CM1110"/>
  <c r="CL1110"/>
  <c r="CK1110"/>
  <c r="CJ1110"/>
  <c r="CI1110"/>
  <c r="CH1110"/>
  <c r="CE1109"/>
  <c r="CG1111" s="1"/>
  <c r="CV1108"/>
  <c r="CU1108"/>
  <c r="CT1108"/>
  <c r="CS1108"/>
  <c r="CR1108"/>
  <c r="CQ1108"/>
  <c r="CP1108"/>
  <c r="CO1108"/>
  <c r="CN1108"/>
  <c r="CM1108"/>
  <c r="CL1108"/>
  <c r="CK1108"/>
  <c r="CJ1108"/>
  <c r="CI1108"/>
  <c r="CH1108"/>
  <c r="CV1096"/>
  <c r="CU1096"/>
  <c r="CT1096"/>
  <c r="CS1096"/>
  <c r="CR1096"/>
  <c r="CQ1096"/>
  <c r="CP1096"/>
  <c r="CO1096"/>
  <c r="CN1096"/>
  <c r="CM1096"/>
  <c r="CL1096"/>
  <c r="CK1096"/>
  <c r="CJ1096"/>
  <c r="CI1096"/>
  <c r="CH1096"/>
  <c r="CG1096"/>
  <c r="DN1095"/>
  <c r="DM1095"/>
  <c r="DL1095"/>
  <c r="DK1095"/>
  <c r="DJ1095"/>
  <c r="DI1095"/>
  <c r="DH1095"/>
  <c r="DG1095"/>
  <c r="DF1095"/>
  <c r="DE1095"/>
  <c r="DD1095"/>
  <c r="DC1095"/>
  <c r="DB1095"/>
  <c r="DA1095"/>
  <c r="CZ1095"/>
  <c r="CY1095"/>
  <c r="DN1094"/>
  <c r="DM1094"/>
  <c r="DL1094"/>
  <c r="DK1094"/>
  <c r="DJ1094"/>
  <c r="DI1094"/>
  <c r="DH1094"/>
  <c r="DG1094"/>
  <c r="DF1094"/>
  <c r="DE1094"/>
  <c r="DD1094"/>
  <c r="DC1094"/>
  <c r="DB1094"/>
  <c r="DA1094"/>
  <c r="CZ1094"/>
  <c r="CY1094"/>
  <c r="DN1093"/>
  <c r="DM1093"/>
  <c r="DL1093"/>
  <c r="DK1093"/>
  <c r="DJ1093"/>
  <c r="DI1093"/>
  <c r="DH1093"/>
  <c r="DG1093"/>
  <c r="DF1093"/>
  <c r="DE1093"/>
  <c r="DD1093"/>
  <c r="DC1093"/>
  <c r="DB1093"/>
  <c r="DA1093"/>
  <c r="CZ1093"/>
  <c r="CY1093"/>
  <c r="CV1093"/>
  <c r="CU1093"/>
  <c r="CT1093"/>
  <c r="CS1093"/>
  <c r="CR1093"/>
  <c r="CQ1093"/>
  <c r="CP1093"/>
  <c r="CO1093"/>
  <c r="CN1093"/>
  <c r="CM1093"/>
  <c r="CL1093"/>
  <c r="CK1093"/>
  <c r="CJ1093"/>
  <c r="CI1093"/>
  <c r="CH1093"/>
  <c r="CE1092"/>
  <c r="CG1094" s="1"/>
  <c r="CV1091"/>
  <c r="CU1091"/>
  <c r="CT1091"/>
  <c r="CS1091"/>
  <c r="CR1091"/>
  <c r="CQ1091"/>
  <c r="CP1091"/>
  <c r="CO1091"/>
  <c r="CN1091"/>
  <c r="CM1091"/>
  <c r="CL1091"/>
  <c r="CK1091"/>
  <c r="CJ1091"/>
  <c r="CI1091"/>
  <c r="CH1091"/>
  <c r="CV1079"/>
  <c r="CU1079"/>
  <c r="CT1079"/>
  <c r="CS1079"/>
  <c r="CR1079"/>
  <c r="CQ1079"/>
  <c r="CP1079"/>
  <c r="CO1079"/>
  <c r="CN1079"/>
  <c r="CM1079"/>
  <c r="CL1079"/>
  <c r="CK1079"/>
  <c r="CJ1079"/>
  <c r="CI1079"/>
  <c r="CH1079"/>
  <c r="CG1079"/>
  <c r="DN1078"/>
  <c r="DM1078"/>
  <c r="DL1078"/>
  <c r="DK1078"/>
  <c r="DJ1078"/>
  <c r="DI1078"/>
  <c r="DH1078"/>
  <c r="DG1078"/>
  <c r="DF1078"/>
  <c r="DE1078"/>
  <c r="DD1078"/>
  <c r="DC1078"/>
  <c r="DB1078"/>
  <c r="DA1078"/>
  <c r="CZ1078"/>
  <c r="CY1078"/>
  <c r="CC1078"/>
  <c r="DN1077"/>
  <c r="DM1077"/>
  <c r="DL1077"/>
  <c r="DK1077"/>
  <c r="DJ1077"/>
  <c r="DI1077"/>
  <c r="DH1077"/>
  <c r="DG1077"/>
  <c r="DF1077"/>
  <c r="DE1077"/>
  <c r="DD1077"/>
  <c r="DC1077"/>
  <c r="DB1077"/>
  <c r="DA1077"/>
  <c r="CZ1077"/>
  <c r="CY1077"/>
  <c r="CV1077"/>
  <c r="CR1077"/>
  <c r="CN1077"/>
  <c r="CJ1077"/>
  <c r="DN1076"/>
  <c r="DM1076"/>
  <c r="DL1076"/>
  <c r="DK1076"/>
  <c r="DJ1076"/>
  <c r="DI1076"/>
  <c r="DH1076"/>
  <c r="DG1076"/>
  <c r="DF1076"/>
  <c r="DE1076"/>
  <c r="DD1076"/>
  <c r="DC1076"/>
  <c r="DB1076"/>
  <c r="DA1076"/>
  <c r="CZ1076"/>
  <c r="CY1076"/>
  <c r="CV1076"/>
  <c r="CU1076"/>
  <c r="CT1076"/>
  <c r="CS1076"/>
  <c r="CR1076"/>
  <c r="CQ1076"/>
  <c r="CP1076"/>
  <c r="CO1076"/>
  <c r="CN1076"/>
  <c r="CM1076"/>
  <c r="CL1076"/>
  <c r="CK1076"/>
  <c r="CJ1076"/>
  <c r="CI1076"/>
  <c r="CH1076"/>
  <c r="CE1075"/>
  <c r="CG1077" s="1"/>
  <c r="CV1074"/>
  <c r="CU1074"/>
  <c r="CT1074"/>
  <c r="CS1074"/>
  <c r="CR1074"/>
  <c r="CQ1074"/>
  <c r="CP1074"/>
  <c r="CO1074"/>
  <c r="CN1074"/>
  <c r="CM1074"/>
  <c r="CL1074"/>
  <c r="CK1074"/>
  <c r="CJ1074"/>
  <c r="CI1074"/>
  <c r="CH1074"/>
  <c r="CV1062"/>
  <c r="CU1062"/>
  <c r="CT1062"/>
  <c r="CS1062"/>
  <c r="CR1062"/>
  <c r="CQ1062"/>
  <c r="CP1062"/>
  <c r="CO1062"/>
  <c r="CN1062"/>
  <c r="CM1062"/>
  <c r="CL1062"/>
  <c r="CK1062"/>
  <c r="CJ1062"/>
  <c r="CI1062"/>
  <c r="CH1062"/>
  <c r="CG1062"/>
  <c r="DN1061"/>
  <c r="DM1061"/>
  <c r="DL1061"/>
  <c r="DK1061"/>
  <c r="DJ1061"/>
  <c r="DI1061"/>
  <c r="DH1061"/>
  <c r="DG1061"/>
  <c r="DF1061"/>
  <c r="DE1061"/>
  <c r="DD1061"/>
  <c r="DC1061"/>
  <c r="DB1061"/>
  <c r="DA1061"/>
  <c r="CZ1061"/>
  <c r="CY1061"/>
  <c r="DN1060"/>
  <c r="DM1060"/>
  <c r="DL1060"/>
  <c r="DK1060"/>
  <c r="DJ1060"/>
  <c r="DI1060"/>
  <c r="DH1060"/>
  <c r="DG1060"/>
  <c r="DF1060"/>
  <c r="DE1060"/>
  <c r="DD1060"/>
  <c r="DC1060"/>
  <c r="DB1060"/>
  <c r="DA1060"/>
  <c r="CZ1060"/>
  <c r="CY1060"/>
  <c r="DN1059"/>
  <c r="DM1059"/>
  <c r="DL1059"/>
  <c r="DK1059"/>
  <c r="DJ1059"/>
  <c r="DI1059"/>
  <c r="DH1059"/>
  <c r="DG1059"/>
  <c r="DF1059"/>
  <c r="DE1059"/>
  <c r="DD1059"/>
  <c r="DC1059"/>
  <c r="DB1059"/>
  <c r="DA1059"/>
  <c r="CZ1059"/>
  <c r="CY1059"/>
  <c r="CV1059"/>
  <c r="CU1059"/>
  <c r="CT1059"/>
  <c r="CS1059"/>
  <c r="CR1059"/>
  <c r="CQ1059"/>
  <c r="CP1059"/>
  <c r="CO1059"/>
  <c r="CN1059"/>
  <c r="CM1059"/>
  <c r="CL1059"/>
  <c r="CK1059"/>
  <c r="CJ1059"/>
  <c r="CI1059"/>
  <c r="CH1059"/>
  <c r="CE1058"/>
  <c r="CG1060" s="1"/>
  <c r="CV1057"/>
  <c r="CU1057"/>
  <c r="CT1057"/>
  <c r="CS1057"/>
  <c r="CR1057"/>
  <c r="CQ1057"/>
  <c r="CP1057"/>
  <c r="CO1057"/>
  <c r="CN1057"/>
  <c r="CM1057"/>
  <c r="CL1057"/>
  <c r="CK1057"/>
  <c r="CJ1057"/>
  <c r="CI1057"/>
  <c r="CH1057"/>
  <c r="CV1045"/>
  <c r="CU1045"/>
  <c r="CT1045"/>
  <c r="CS1045"/>
  <c r="CR1045"/>
  <c r="CQ1045"/>
  <c r="CP1045"/>
  <c r="CO1045"/>
  <c r="CN1045"/>
  <c r="CM1045"/>
  <c r="CL1045"/>
  <c r="CK1045"/>
  <c r="CJ1045"/>
  <c r="CI1045"/>
  <c r="CH1045"/>
  <c r="CG1045"/>
  <c r="DN1044"/>
  <c r="DM1044"/>
  <c r="DL1044"/>
  <c r="DK1044"/>
  <c r="DJ1044"/>
  <c r="DI1044"/>
  <c r="DH1044"/>
  <c r="DG1044"/>
  <c r="DF1044"/>
  <c r="DE1044"/>
  <c r="DD1044"/>
  <c r="DC1044"/>
  <c r="DB1044"/>
  <c r="DA1044"/>
  <c r="CZ1044"/>
  <c r="CY1044"/>
  <c r="CC1044"/>
  <c r="DN1043"/>
  <c r="DM1043"/>
  <c r="DL1043"/>
  <c r="DK1043"/>
  <c r="DJ1043"/>
  <c r="DI1043"/>
  <c r="DH1043"/>
  <c r="DG1043"/>
  <c r="DF1043"/>
  <c r="DE1043"/>
  <c r="DD1043"/>
  <c r="DC1043"/>
  <c r="DB1043"/>
  <c r="DA1043"/>
  <c r="CZ1043"/>
  <c r="CY1043"/>
  <c r="CT1043"/>
  <c r="CL1043"/>
  <c r="DN1042"/>
  <c r="DM1042"/>
  <c r="DL1042"/>
  <c r="DK1042"/>
  <c r="DJ1042"/>
  <c r="DI1042"/>
  <c r="DH1042"/>
  <c r="DG1042"/>
  <c r="DF1042"/>
  <c r="DE1042"/>
  <c r="DD1042"/>
  <c r="DC1042"/>
  <c r="DB1042"/>
  <c r="DA1042"/>
  <c r="CZ1042"/>
  <c r="CY1042"/>
  <c r="CV1042"/>
  <c r="CU1042"/>
  <c r="CT1042"/>
  <c r="CS1042"/>
  <c r="CR1042"/>
  <c r="CQ1042"/>
  <c r="CP1042"/>
  <c r="CO1042"/>
  <c r="CN1042"/>
  <c r="CM1042"/>
  <c r="CL1042"/>
  <c r="CK1042"/>
  <c r="CJ1042"/>
  <c r="CI1042"/>
  <c r="CH1042"/>
  <c r="CE1041"/>
  <c r="CG1043" s="1"/>
  <c r="CV1040"/>
  <c r="CU1040"/>
  <c r="CT1040"/>
  <c r="CS1040"/>
  <c r="CR1040"/>
  <c r="CQ1040"/>
  <c r="CP1040"/>
  <c r="CO1040"/>
  <c r="CN1040"/>
  <c r="CM1040"/>
  <c r="CL1040"/>
  <c r="CK1040"/>
  <c r="CJ1040"/>
  <c r="CI1040"/>
  <c r="CH1040"/>
  <c r="CV1028"/>
  <c r="CU1028"/>
  <c r="CT1028"/>
  <c r="CS1028"/>
  <c r="CR1028"/>
  <c r="CQ1028"/>
  <c r="CP1028"/>
  <c r="CO1028"/>
  <c r="CN1028"/>
  <c r="CM1028"/>
  <c r="CL1028"/>
  <c r="CK1028"/>
  <c r="CJ1028"/>
  <c r="CI1028"/>
  <c r="CH1028"/>
  <c r="CG1028"/>
  <c r="DN1027"/>
  <c r="DM1027"/>
  <c r="DL1027"/>
  <c r="DK1027"/>
  <c r="DJ1027"/>
  <c r="DI1027"/>
  <c r="DH1027"/>
  <c r="DG1027"/>
  <c r="DF1027"/>
  <c r="DE1027"/>
  <c r="DD1027"/>
  <c r="DC1027"/>
  <c r="DB1027"/>
  <c r="DA1027"/>
  <c r="CZ1027"/>
  <c r="CY1027"/>
  <c r="DN1026"/>
  <c r="DM1026"/>
  <c r="DL1026"/>
  <c r="DK1026"/>
  <c r="DJ1026"/>
  <c r="DI1026"/>
  <c r="DH1026"/>
  <c r="DG1026"/>
  <c r="DF1026"/>
  <c r="DE1026"/>
  <c r="DD1026"/>
  <c r="DC1026"/>
  <c r="DB1026"/>
  <c r="DA1026"/>
  <c r="CZ1026"/>
  <c r="CY1026"/>
  <c r="CU1026"/>
  <c r="CM1026"/>
  <c r="DN1025"/>
  <c r="DM1025"/>
  <c r="DL1025"/>
  <c r="DK1025"/>
  <c r="DJ1025"/>
  <c r="DI1025"/>
  <c r="DH1025"/>
  <c r="DG1025"/>
  <c r="DF1025"/>
  <c r="DE1025"/>
  <c r="DD1025"/>
  <c r="DC1025"/>
  <c r="DB1025"/>
  <c r="DA1025"/>
  <c r="CZ1025"/>
  <c r="CY1025"/>
  <c r="CV1025"/>
  <c r="CU1025"/>
  <c r="CT1025"/>
  <c r="CS1025"/>
  <c r="CR1025"/>
  <c r="CQ1025"/>
  <c r="CP1025"/>
  <c r="CO1025"/>
  <c r="CN1025"/>
  <c r="CM1025"/>
  <c r="CL1025"/>
  <c r="CK1025"/>
  <c r="CJ1025"/>
  <c r="CI1025"/>
  <c r="CH1025"/>
  <c r="CE1024"/>
  <c r="CG1026" s="1"/>
  <c r="CV1023"/>
  <c r="CU1023"/>
  <c r="CT1023"/>
  <c r="CS1023"/>
  <c r="CR1023"/>
  <c r="CQ1023"/>
  <c r="CP1023"/>
  <c r="CO1023"/>
  <c r="CN1023"/>
  <c r="CM1023"/>
  <c r="CL1023"/>
  <c r="CK1023"/>
  <c r="CJ1023"/>
  <c r="CI1023"/>
  <c r="CH1023"/>
  <c r="CV1011"/>
  <c r="CU1011"/>
  <c r="CT1011"/>
  <c r="CS1011"/>
  <c r="CR1011"/>
  <c r="CQ1011"/>
  <c r="CP1011"/>
  <c r="CO1011"/>
  <c r="CN1011"/>
  <c r="CM1011"/>
  <c r="CL1011"/>
  <c r="CK1011"/>
  <c r="CJ1011"/>
  <c r="CI1011"/>
  <c r="CH1011"/>
  <c r="CG1011"/>
  <c r="DN1010"/>
  <c r="DM1010"/>
  <c r="DL1010"/>
  <c r="DK1010"/>
  <c r="DJ1010"/>
  <c r="DI1010"/>
  <c r="DH1010"/>
  <c r="DG1010"/>
  <c r="DF1010"/>
  <c r="DE1010"/>
  <c r="DD1010"/>
  <c r="DC1010"/>
  <c r="DB1010"/>
  <c r="DA1010"/>
  <c r="CZ1010"/>
  <c r="CY1010"/>
  <c r="CC1010"/>
  <c r="DN1009"/>
  <c r="DM1009"/>
  <c r="DL1009"/>
  <c r="DK1009"/>
  <c r="DJ1009"/>
  <c r="DI1009"/>
  <c r="DH1009"/>
  <c r="DG1009"/>
  <c r="DF1009"/>
  <c r="DE1009"/>
  <c r="DD1009"/>
  <c r="DC1009"/>
  <c r="DB1009"/>
  <c r="DA1009"/>
  <c r="CZ1009"/>
  <c r="CY1009"/>
  <c r="CU1009"/>
  <c r="CM1009"/>
  <c r="DN1008"/>
  <c r="DM1008"/>
  <c r="DL1008"/>
  <c r="DK1008"/>
  <c r="DJ1008"/>
  <c r="DI1008"/>
  <c r="DH1008"/>
  <c r="DG1008"/>
  <c r="DF1008"/>
  <c r="DE1008"/>
  <c r="DD1008"/>
  <c r="DC1008"/>
  <c r="DB1008"/>
  <c r="DA1008"/>
  <c r="CZ1008"/>
  <c r="CY1008"/>
  <c r="CV1008"/>
  <c r="CU1008"/>
  <c r="CT1008"/>
  <c r="CS1008"/>
  <c r="CR1008"/>
  <c r="CQ1008"/>
  <c r="CP1008"/>
  <c r="CO1008"/>
  <c r="CN1008"/>
  <c r="CM1008"/>
  <c r="CL1008"/>
  <c r="CK1008"/>
  <c r="CJ1008"/>
  <c r="CI1008"/>
  <c r="CH1008"/>
  <c r="CE1007"/>
  <c r="CG1009" s="1"/>
  <c r="CV1006"/>
  <c r="CU1006"/>
  <c r="CT1006"/>
  <c r="CS1006"/>
  <c r="CR1006"/>
  <c r="CQ1006"/>
  <c r="CP1006"/>
  <c r="CO1006"/>
  <c r="CN1006"/>
  <c r="CM1006"/>
  <c r="CL1006"/>
  <c r="CK1006"/>
  <c r="CJ1006"/>
  <c r="CI1006"/>
  <c r="CH1006"/>
  <c r="CV994"/>
  <c r="CU994"/>
  <c r="CT994"/>
  <c r="CS994"/>
  <c r="CR994"/>
  <c r="CQ994"/>
  <c r="CP994"/>
  <c r="CO994"/>
  <c r="CN994"/>
  <c r="CM994"/>
  <c r="CL994"/>
  <c r="CK994"/>
  <c r="CJ994"/>
  <c r="CI994"/>
  <c r="CH994"/>
  <c r="CG994"/>
  <c r="DN993"/>
  <c r="DM993"/>
  <c r="DL993"/>
  <c r="DK993"/>
  <c r="DJ993"/>
  <c r="DI993"/>
  <c r="DH993"/>
  <c r="DG993"/>
  <c r="DF993"/>
  <c r="DE993"/>
  <c r="DD993"/>
  <c r="DC993"/>
  <c r="DB993"/>
  <c r="DA993"/>
  <c r="CZ993"/>
  <c r="CY993"/>
  <c r="DN992"/>
  <c r="DM992"/>
  <c r="DL992"/>
  <c r="DK992"/>
  <c r="DJ992"/>
  <c r="DI992"/>
  <c r="DH992"/>
  <c r="DG992"/>
  <c r="DF992"/>
  <c r="DE992"/>
  <c r="DD992"/>
  <c r="DC992"/>
  <c r="DB992"/>
  <c r="DA992"/>
  <c r="CZ992"/>
  <c r="CY992"/>
  <c r="CT992"/>
  <c r="CL992"/>
  <c r="DN991"/>
  <c r="DM991"/>
  <c r="DL991"/>
  <c r="DK991"/>
  <c r="DJ991"/>
  <c r="DI991"/>
  <c r="DH991"/>
  <c r="DG991"/>
  <c r="DF991"/>
  <c r="DE991"/>
  <c r="DD991"/>
  <c r="DC991"/>
  <c r="DB991"/>
  <c r="DA991"/>
  <c r="CZ991"/>
  <c r="CY991"/>
  <c r="CV991"/>
  <c r="CU991"/>
  <c r="CT991"/>
  <c r="CS991"/>
  <c r="CR991"/>
  <c r="CQ991"/>
  <c r="CP991"/>
  <c r="CO991"/>
  <c r="CN991"/>
  <c r="CM991"/>
  <c r="CL991"/>
  <c r="CK991"/>
  <c r="CJ991"/>
  <c r="CI991"/>
  <c r="CH991"/>
  <c r="CE990"/>
  <c r="CG992" s="1"/>
  <c r="CV989"/>
  <c r="CU989"/>
  <c r="CT989"/>
  <c r="CS989"/>
  <c r="CR989"/>
  <c r="CQ989"/>
  <c r="CP989"/>
  <c r="CO989"/>
  <c r="CN989"/>
  <c r="CM989"/>
  <c r="CL989"/>
  <c r="CK989"/>
  <c r="CJ989"/>
  <c r="CI989"/>
  <c r="CH989"/>
  <c r="CV977"/>
  <c r="CU977"/>
  <c r="CT977"/>
  <c r="CS977"/>
  <c r="CR977"/>
  <c r="CQ977"/>
  <c r="CP977"/>
  <c r="CO977"/>
  <c r="CN977"/>
  <c r="CM977"/>
  <c r="CL977"/>
  <c r="CK977"/>
  <c r="CJ977"/>
  <c r="CI977"/>
  <c r="CH977"/>
  <c r="CG977"/>
  <c r="DN976"/>
  <c r="DM976"/>
  <c r="DL976"/>
  <c r="DK976"/>
  <c r="DJ976"/>
  <c r="DI976"/>
  <c r="DH976"/>
  <c r="DG976"/>
  <c r="DF976"/>
  <c r="DE976"/>
  <c r="DD976"/>
  <c r="DC976"/>
  <c r="DB976"/>
  <c r="DA976"/>
  <c r="CZ976"/>
  <c r="CY976"/>
  <c r="CC976"/>
  <c r="DN975"/>
  <c r="DM975"/>
  <c r="DL975"/>
  <c r="DK975"/>
  <c r="DJ975"/>
  <c r="DI975"/>
  <c r="DH975"/>
  <c r="DG975"/>
  <c r="DF975"/>
  <c r="DE975"/>
  <c r="DD975"/>
  <c r="DC975"/>
  <c r="DB975"/>
  <c r="DA975"/>
  <c r="CZ975"/>
  <c r="CY975"/>
  <c r="DN974"/>
  <c r="DM974"/>
  <c r="DL974"/>
  <c r="DK974"/>
  <c r="DJ974"/>
  <c r="DI974"/>
  <c r="DH974"/>
  <c r="DG974"/>
  <c r="DF974"/>
  <c r="DE974"/>
  <c r="DD974"/>
  <c r="DC974"/>
  <c r="DB974"/>
  <c r="DA974"/>
  <c r="CZ974"/>
  <c r="CY974"/>
  <c r="CV974"/>
  <c r="CU974"/>
  <c r="CT974"/>
  <c r="CS974"/>
  <c r="CR974"/>
  <c r="CQ974"/>
  <c r="CP974"/>
  <c r="CO974"/>
  <c r="CN974"/>
  <c r="CM974"/>
  <c r="CL974"/>
  <c r="CK974"/>
  <c r="CJ974"/>
  <c r="CI974"/>
  <c r="CH974"/>
  <c r="CE973"/>
  <c r="CG975" s="1"/>
  <c r="CV972"/>
  <c r="CU972"/>
  <c r="CT972"/>
  <c r="CS972"/>
  <c r="CR972"/>
  <c r="CQ972"/>
  <c r="CP972"/>
  <c r="CO972"/>
  <c r="CN972"/>
  <c r="CM972"/>
  <c r="CL972"/>
  <c r="CK972"/>
  <c r="CJ972"/>
  <c r="CI972"/>
  <c r="CH972"/>
  <c r="CV960"/>
  <c r="CU960"/>
  <c r="CT960"/>
  <c r="CS960"/>
  <c r="CR960"/>
  <c r="CQ960"/>
  <c r="CP960"/>
  <c r="CO960"/>
  <c r="CN960"/>
  <c r="CM960"/>
  <c r="CL960"/>
  <c r="CK960"/>
  <c r="CJ960"/>
  <c r="CI960"/>
  <c r="CH960"/>
  <c r="CG960"/>
  <c r="DN959"/>
  <c r="DM959"/>
  <c r="DL959"/>
  <c r="DK959"/>
  <c r="DJ959"/>
  <c r="DI959"/>
  <c r="DH959"/>
  <c r="DG959"/>
  <c r="DF959"/>
  <c r="DE959"/>
  <c r="DD959"/>
  <c r="DC959"/>
  <c r="DB959"/>
  <c r="DA959"/>
  <c r="CZ959"/>
  <c r="CY959"/>
  <c r="DN958"/>
  <c r="DM958"/>
  <c r="DL958"/>
  <c r="DK958"/>
  <c r="DJ958"/>
  <c r="DI958"/>
  <c r="DH958"/>
  <c r="DG958"/>
  <c r="DF958"/>
  <c r="DE958"/>
  <c r="DD958"/>
  <c r="DC958"/>
  <c r="DB958"/>
  <c r="DA958"/>
  <c r="CZ958"/>
  <c r="CY958"/>
  <c r="DN957"/>
  <c r="DM957"/>
  <c r="DL957"/>
  <c r="DK957"/>
  <c r="DJ957"/>
  <c r="DI957"/>
  <c r="DH957"/>
  <c r="DG957"/>
  <c r="DF957"/>
  <c r="DE957"/>
  <c r="DD957"/>
  <c r="DC957"/>
  <c r="DB957"/>
  <c r="DA957"/>
  <c r="CZ957"/>
  <c r="CY957"/>
  <c r="CV957"/>
  <c r="CU957"/>
  <c r="CT957"/>
  <c r="CS957"/>
  <c r="CR957"/>
  <c r="CQ957"/>
  <c r="CP957"/>
  <c r="CO957"/>
  <c r="CN957"/>
  <c r="CM957"/>
  <c r="CL957"/>
  <c r="CK957"/>
  <c r="CJ957"/>
  <c r="CI957"/>
  <c r="CH957"/>
  <c r="CE956"/>
  <c r="CG958" s="1"/>
  <c r="CV955"/>
  <c r="CU955"/>
  <c r="CT955"/>
  <c r="CS955"/>
  <c r="CR955"/>
  <c r="CQ955"/>
  <c r="CP955"/>
  <c r="CO955"/>
  <c r="CN955"/>
  <c r="CM955"/>
  <c r="CL955"/>
  <c r="CK955"/>
  <c r="CJ955"/>
  <c r="CI955"/>
  <c r="CH955"/>
  <c r="CV943"/>
  <c r="CU943"/>
  <c r="CT943"/>
  <c r="CS943"/>
  <c r="CR943"/>
  <c r="CQ943"/>
  <c r="CP943"/>
  <c r="CO943"/>
  <c r="CN943"/>
  <c r="CM943"/>
  <c r="CL943"/>
  <c r="CK943"/>
  <c r="CJ943"/>
  <c r="CI943"/>
  <c r="CH943"/>
  <c r="CG943"/>
  <c r="DN942"/>
  <c r="DM942"/>
  <c r="DL942"/>
  <c r="DK942"/>
  <c r="DJ942"/>
  <c r="DI942"/>
  <c r="DH942"/>
  <c r="DG942"/>
  <c r="DF942"/>
  <c r="DE942"/>
  <c r="DD942"/>
  <c r="DC942"/>
  <c r="DB942"/>
  <c r="DA942"/>
  <c r="CZ942"/>
  <c r="CY942"/>
  <c r="DN941"/>
  <c r="DM941"/>
  <c r="DL941"/>
  <c r="DK941"/>
  <c r="DJ941"/>
  <c r="DI941"/>
  <c r="DH941"/>
  <c r="DG941"/>
  <c r="DF941"/>
  <c r="DE941"/>
  <c r="DD941"/>
  <c r="DC941"/>
  <c r="DB941"/>
  <c r="DA941"/>
  <c r="CZ941"/>
  <c r="CY941"/>
  <c r="DN940"/>
  <c r="DM940"/>
  <c r="DL940"/>
  <c r="DK940"/>
  <c r="DJ940"/>
  <c r="DI940"/>
  <c r="DH940"/>
  <c r="DG940"/>
  <c r="DF940"/>
  <c r="DE940"/>
  <c r="DD940"/>
  <c r="DC940"/>
  <c r="DB940"/>
  <c r="DA940"/>
  <c r="CZ940"/>
  <c r="CY940"/>
  <c r="CV940"/>
  <c r="CU940"/>
  <c r="CT940"/>
  <c r="CS940"/>
  <c r="CR940"/>
  <c r="CQ940"/>
  <c r="CP940"/>
  <c r="CO940"/>
  <c r="CN940"/>
  <c r="CM940"/>
  <c r="CL940"/>
  <c r="CK940"/>
  <c r="CJ940"/>
  <c r="CI940"/>
  <c r="CH940"/>
  <c r="CE939"/>
  <c r="CG941" s="1"/>
  <c r="CV938"/>
  <c r="CU938"/>
  <c r="CT938"/>
  <c r="CS938"/>
  <c r="CR938"/>
  <c r="CQ938"/>
  <c r="CP938"/>
  <c r="CO938"/>
  <c r="CN938"/>
  <c r="CM938"/>
  <c r="CL938"/>
  <c r="CK938"/>
  <c r="CJ938"/>
  <c r="CI938"/>
  <c r="CH938"/>
  <c r="CV926"/>
  <c r="CU926"/>
  <c r="CT926"/>
  <c r="CS926"/>
  <c r="CR926"/>
  <c r="CQ926"/>
  <c r="CP926"/>
  <c r="CO926"/>
  <c r="CN926"/>
  <c r="CM926"/>
  <c r="CL926"/>
  <c r="CK926"/>
  <c r="CJ926"/>
  <c r="CI926"/>
  <c r="CH926"/>
  <c r="CG926"/>
  <c r="DN925"/>
  <c r="DM925"/>
  <c r="DL925"/>
  <c r="DK925"/>
  <c r="DJ925"/>
  <c r="DI925"/>
  <c r="DH925"/>
  <c r="DG925"/>
  <c r="DF925"/>
  <c r="DE925"/>
  <c r="DD925"/>
  <c r="DC925"/>
  <c r="DB925"/>
  <c r="DA925"/>
  <c r="CZ925"/>
  <c r="CY925"/>
  <c r="DN924"/>
  <c r="DM924"/>
  <c r="DL924"/>
  <c r="DK924"/>
  <c r="DJ924"/>
  <c r="DI924"/>
  <c r="DH924"/>
  <c r="DG924"/>
  <c r="DF924"/>
  <c r="DE924"/>
  <c r="DD924"/>
  <c r="DC924"/>
  <c r="DB924"/>
  <c r="DA924"/>
  <c r="CZ924"/>
  <c r="CY924"/>
  <c r="DN923"/>
  <c r="DM923"/>
  <c r="DL923"/>
  <c r="DK923"/>
  <c r="DJ923"/>
  <c r="DI923"/>
  <c r="DH923"/>
  <c r="DG923"/>
  <c r="DF923"/>
  <c r="DE923"/>
  <c r="DD923"/>
  <c r="DC923"/>
  <c r="DB923"/>
  <c r="DA923"/>
  <c r="CZ923"/>
  <c r="CY923"/>
  <c r="CV923"/>
  <c r="CU923"/>
  <c r="CT923"/>
  <c r="CS923"/>
  <c r="CR923"/>
  <c r="CQ923"/>
  <c r="CP923"/>
  <c r="CO923"/>
  <c r="CN923"/>
  <c r="CM923"/>
  <c r="CL923"/>
  <c r="CK923"/>
  <c r="CJ923"/>
  <c r="CI923"/>
  <c r="CH923"/>
  <c r="CE922"/>
  <c r="CG924" s="1"/>
  <c r="CV921"/>
  <c r="CU921"/>
  <c r="CT921"/>
  <c r="CS921"/>
  <c r="CR921"/>
  <c r="CQ921"/>
  <c r="CP921"/>
  <c r="CO921"/>
  <c r="CN921"/>
  <c r="CM921"/>
  <c r="CL921"/>
  <c r="CK921"/>
  <c r="CJ921"/>
  <c r="CI921"/>
  <c r="CH921"/>
  <c r="CV909"/>
  <c r="CU909"/>
  <c r="CT909"/>
  <c r="CS909"/>
  <c r="CR909"/>
  <c r="CQ909"/>
  <c r="CP909"/>
  <c r="CO909"/>
  <c r="CN909"/>
  <c r="CM909"/>
  <c r="CL909"/>
  <c r="CK909"/>
  <c r="CJ909"/>
  <c r="CI909"/>
  <c r="CH909"/>
  <c r="CG909"/>
  <c r="DN908"/>
  <c r="DM908"/>
  <c r="DL908"/>
  <c r="DK908"/>
  <c r="DJ908"/>
  <c r="DI908"/>
  <c r="DH908"/>
  <c r="DG908"/>
  <c r="DF908"/>
  <c r="DE908"/>
  <c r="DD908"/>
  <c r="DC908"/>
  <c r="DB908"/>
  <c r="DA908"/>
  <c r="CZ908"/>
  <c r="CY908"/>
  <c r="DN907"/>
  <c r="DM907"/>
  <c r="DL907"/>
  <c r="DK907"/>
  <c r="DJ907"/>
  <c r="DI907"/>
  <c r="DH907"/>
  <c r="DG907"/>
  <c r="DF907"/>
  <c r="DE907"/>
  <c r="DD907"/>
  <c r="DC907"/>
  <c r="DB907"/>
  <c r="DA907"/>
  <c r="CZ907"/>
  <c r="CY907"/>
  <c r="DN906"/>
  <c r="DM906"/>
  <c r="DL906"/>
  <c r="DK906"/>
  <c r="DJ906"/>
  <c r="DI906"/>
  <c r="DH906"/>
  <c r="DG906"/>
  <c r="DF906"/>
  <c r="DE906"/>
  <c r="DD906"/>
  <c r="DC906"/>
  <c r="DB906"/>
  <c r="DA906"/>
  <c r="CZ906"/>
  <c r="CY906"/>
  <c r="CV906"/>
  <c r="CU906"/>
  <c r="CT906"/>
  <c r="CS906"/>
  <c r="CR906"/>
  <c r="CQ906"/>
  <c r="CP906"/>
  <c r="CO906"/>
  <c r="CN906"/>
  <c r="CM906"/>
  <c r="CL906"/>
  <c r="CK906"/>
  <c r="CJ906"/>
  <c r="CI906"/>
  <c r="CH906"/>
  <c r="CE905"/>
  <c r="CG907" s="1"/>
  <c r="CV904"/>
  <c r="CU904"/>
  <c r="CT904"/>
  <c r="CS904"/>
  <c r="CR904"/>
  <c r="CQ904"/>
  <c r="CP904"/>
  <c r="CO904"/>
  <c r="CN904"/>
  <c r="CM904"/>
  <c r="CL904"/>
  <c r="CK904"/>
  <c r="CJ904"/>
  <c r="CI904"/>
  <c r="CH904"/>
  <c r="CG894"/>
  <c r="CV892"/>
  <c r="CU892"/>
  <c r="CT892"/>
  <c r="CS892"/>
  <c r="CR892"/>
  <c r="CQ892"/>
  <c r="CP892"/>
  <c r="CO892"/>
  <c r="CN892"/>
  <c r="CM892"/>
  <c r="CL892"/>
  <c r="CK892"/>
  <c r="CJ892"/>
  <c r="CI892"/>
  <c r="CH892"/>
  <c r="CG892"/>
  <c r="DN891"/>
  <c r="DM891"/>
  <c r="DL891"/>
  <c r="DK891"/>
  <c r="DJ891"/>
  <c r="DI891"/>
  <c r="DH891"/>
  <c r="DG891"/>
  <c r="DF891"/>
  <c r="DE891"/>
  <c r="DD891"/>
  <c r="DC891"/>
  <c r="DB891"/>
  <c r="DA891"/>
  <c r="CZ891"/>
  <c r="CY891"/>
  <c r="DN890"/>
  <c r="DM890"/>
  <c r="DL890"/>
  <c r="DK890"/>
  <c r="DJ890"/>
  <c r="DI890"/>
  <c r="DH890"/>
  <c r="DG890"/>
  <c r="DF890"/>
  <c r="DE890"/>
  <c r="DD890"/>
  <c r="DC890"/>
  <c r="DB890"/>
  <c r="DA890"/>
  <c r="CZ890"/>
  <c r="CY890"/>
  <c r="CC890"/>
  <c r="DN889"/>
  <c r="DM889"/>
  <c r="DL889"/>
  <c r="DK889"/>
  <c r="DJ889"/>
  <c r="DI889"/>
  <c r="DH889"/>
  <c r="DG889"/>
  <c r="DF889"/>
  <c r="DE889"/>
  <c r="DD889"/>
  <c r="DC889"/>
  <c r="DB889"/>
  <c r="DA889"/>
  <c r="CZ889"/>
  <c r="CY889"/>
  <c r="CV889"/>
  <c r="CU889"/>
  <c r="CT889"/>
  <c r="CS889"/>
  <c r="CR889"/>
  <c r="CQ889"/>
  <c r="CP889"/>
  <c r="CO889"/>
  <c r="CN889"/>
  <c r="CM889"/>
  <c r="CL889"/>
  <c r="CK889"/>
  <c r="CJ889"/>
  <c r="CI889"/>
  <c r="CH889"/>
  <c r="CE889"/>
  <c r="CG888" s="1"/>
  <c r="CT888"/>
  <c r="CP888"/>
  <c r="CL888"/>
  <c r="CH888"/>
  <c r="CE888"/>
  <c r="CG890" s="1"/>
  <c r="CV887"/>
  <c r="CU887"/>
  <c r="CT887"/>
  <c r="CS887"/>
  <c r="CR887"/>
  <c r="CQ887"/>
  <c r="CP887"/>
  <c r="CO887"/>
  <c r="CN887"/>
  <c r="CM887"/>
  <c r="CL887"/>
  <c r="CK887"/>
  <c r="CJ887"/>
  <c r="CI887"/>
  <c r="CH887"/>
  <c r="CV875"/>
  <c r="CU875"/>
  <c r="CT875"/>
  <c r="CS875"/>
  <c r="CR875"/>
  <c r="CQ875"/>
  <c r="CP875"/>
  <c r="CO875"/>
  <c r="CN875"/>
  <c r="CM875"/>
  <c r="CL875"/>
  <c r="CK875"/>
  <c r="CJ875"/>
  <c r="CI875"/>
  <c r="CH875"/>
  <c r="CG875"/>
  <c r="DN874"/>
  <c r="DM874"/>
  <c r="DL874"/>
  <c r="DK874"/>
  <c r="DJ874"/>
  <c r="DI874"/>
  <c r="DH874"/>
  <c r="DG874"/>
  <c r="DF874"/>
  <c r="DE874"/>
  <c r="DD874"/>
  <c r="DC874"/>
  <c r="DB874"/>
  <c r="DA874"/>
  <c r="CZ874"/>
  <c r="CY874"/>
  <c r="CC874"/>
  <c r="DN873"/>
  <c r="DM873"/>
  <c r="DL873"/>
  <c r="DK873"/>
  <c r="DJ873"/>
  <c r="DI873"/>
  <c r="DH873"/>
  <c r="DG873"/>
  <c r="DF873"/>
  <c r="DE873"/>
  <c r="DD873"/>
  <c r="DC873"/>
  <c r="DB873"/>
  <c r="DA873"/>
  <c r="CZ873"/>
  <c r="CY873"/>
  <c r="CV873"/>
  <c r="CN873"/>
  <c r="CE873"/>
  <c r="CY875" s="1"/>
  <c r="CC873"/>
  <c r="CC889" s="1"/>
  <c r="DN872"/>
  <c r="DM872"/>
  <c r="DL872"/>
  <c r="DK872"/>
  <c r="DJ872"/>
  <c r="DI872"/>
  <c r="DH872"/>
  <c r="DG872"/>
  <c r="DF872"/>
  <c r="DE872"/>
  <c r="DD872"/>
  <c r="DC872"/>
  <c r="DB872"/>
  <c r="DA872"/>
  <c r="CZ872"/>
  <c r="CY872"/>
  <c r="CV872"/>
  <c r="CU872"/>
  <c r="CT872"/>
  <c r="CS872"/>
  <c r="CR872"/>
  <c r="CQ872"/>
  <c r="CP872"/>
  <c r="CO872"/>
  <c r="CN872"/>
  <c r="CM872"/>
  <c r="CL872"/>
  <c r="CK872"/>
  <c r="CJ872"/>
  <c r="CI872"/>
  <c r="CH872"/>
  <c r="CE871"/>
  <c r="CG873" s="1"/>
  <c r="CV870"/>
  <c r="CU870"/>
  <c r="CT870"/>
  <c r="CS870"/>
  <c r="CR870"/>
  <c r="CQ870"/>
  <c r="CP870"/>
  <c r="CO870"/>
  <c r="CN870"/>
  <c r="CM870"/>
  <c r="CL870"/>
  <c r="CK870"/>
  <c r="CJ870"/>
  <c r="CI870"/>
  <c r="CH870"/>
  <c r="CV858"/>
  <c r="CU858"/>
  <c r="CT858"/>
  <c r="CS858"/>
  <c r="CR858"/>
  <c r="CQ858"/>
  <c r="CP858"/>
  <c r="CO858"/>
  <c r="CN858"/>
  <c r="CM858"/>
  <c r="CL858"/>
  <c r="CK858"/>
  <c r="CJ858"/>
  <c r="CI858"/>
  <c r="CH858"/>
  <c r="CG858"/>
  <c r="DN857"/>
  <c r="DM857"/>
  <c r="DL857"/>
  <c r="DK857"/>
  <c r="DJ857"/>
  <c r="DI857"/>
  <c r="DH857"/>
  <c r="DG857"/>
  <c r="DF857"/>
  <c r="DE857"/>
  <c r="DD857"/>
  <c r="DC857"/>
  <c r="DB857"/>
  <c r="DA857"/>
  <c r="CZ857"/>
  <c r="CY857"/>
  <c r="DN856"/>
  <c r="DM856"/>
  <c r="DL856"/>
  <c r="DK856"/>
  <c r="DJ856"/>
  <c r="DI856"/>
  <c r="DH856"/>
  <c r="DG856"/>
  <c r="DF856"/>
  <c r="DE856"/>
  <c r="DD856"/>
  <c r="DC856"/>
  <c r="DB856"/>
  <c r="DA856"/>
  <c r="CZ856"/>
  <c r="CY856"/>
  <c r="CU856"/>
  <c r="CM856"/>
  <c r="DN855"/>
  <c r="DM855"/>
  <c r="DL855"/>
  <c r="DK855"/>
  <c r="DJ855"/>
  <c r="DI855"/>
  <c r="DH855"/>
  <c r="DG855"/>
  <c r="DF855"/>
  <c r="DE855"/>
  <c r="DD855"/>
  <c r="DC855"/>
  <c r="DB855"/>
  <c r="DA855"/>
  <c r="CZ855"/>
  <c r="CY855"/>
  <c r="CV855"/>
  <c r="CU855"/>
  <c r="CT855"/>
  <c r="CS855"/>
  <c r="CR855"/>
  <c r="CQ855"/>
  <c r="CP855"/>
  <c r="CO855"/>
  <c r="CN855"/>
  <c r="CM855"/>
  <c r="CL855"/>
  <c r="CK855"/>
  <c r="CJ855"/>
  <c r="CI855"/>
  <c r="CH855"/>
  <c r="CE854"/>
  <c r="CG856" s="1"/>
  <c r="CV853"/>
  <c r="CU853"/>
  <c r="CT853"/>
  <c r="CS853"/>
  <c r="CR853"/>
  <c r="CQ853"/>
  <c r="CP853"/>
  <c r="CO853"/>
  <c r="CN853"/>
  <c r="CM853"/>
  <c r="CL853"/>
  <c r="CK853"/>
  <c r="CJ853"/>
  <c r="CI853"/>
  <c r="CH853"/>
  <c r="CV841"/>
  <c r="CU841"/>
  <c r="CT841"/>
  <c r="CS841"/>
  <c r="CR841"/>
  <c r="CQ841"/>
  <c r="CP841"/>
  <c r="CO841"/>
  <c r="CN841"/>
  <c r="CM841"/>
  <c r="CL841"/>
  <c r="CK841"/>
  <c r="CJ841"/>
  <c r="CI841"/>
  <c r="CH841"/>
  <c r="CG841"/>
  <c r="DN840"/>
  <c r="DM840"/>
  <c r="DL840"/>
  <c r="DK840"/>
  <c r="DJ840"/>
  <c r="DI840"/>
  <c r="DH840"/>
  <c r="DG840"/>
  <c r="DF840"/>
  <c r="DE840"/>
  <c r="DD840"/>
  <c r="DC840"/>
  <c r="DB840"/>
  <c r="DA840"/>
  <c r="CZ840"/>
  <c r="CY840"/>
  <c r="CC840"/>
  <c r="DN839"/>
  <c r="DM839"/>
  <c r="DL839"/>
  <c r="DK839"/>
  <c r="DJ839"/>
  <c r="DI839"/>
  <c r="DH839"/>
  <c r="DG839"/>
  <c r="DF839"/>
  <c r="DE839"/>
  <c r="DD839"/>
  <c r="DC839"/>
  <c r="DB839"/>
  <c r="DA839"/>
  <c r="CZ839"/>
  <c r="CY839"/>
  <c r="CV839"/>
  <c r="CR839"/>
  <c r="CN839"/>
  <c r="CJ839"/>
  <c r="DN838"/>
  <c r="DM838"/>
  <c r="DL838"/>
  <c r="DK838"/>
  <c r="DJ838"/>
  <c r="DI838"/>
  <c r="DH838"/>
  <c r="DG838"/>
  <c r="DF838"/>
  <c r="DE838"/>
  <c r="DD838"/>
  <c r="DC838"/>
  <c r="DB838"/>
  <c r="DA838"/>
  <c r="CZ838"/>
  <c r="CY838"/>
  <c r="CV838"/>
  <c r="CU838"/>
  <c r="CT838"/>
  <c r="CS838"/>
  <c r="CR838"/>
  <c r="CQ838"/>
  <c r="CP838"/>
  <c r="CO838"/>
  <c r="CN838"/>
  <c r="CM838"/>
  <c r="CL838"/>
  <c r="CK838"/>
  <c r="CJ838"/>
  <c r="CI838"/>
  <c r="CH838"/>
  <c r="CE837"/>
  <c r="CG839" s="1"/>
  <c r="CV836"/>
  <c r="CU836"/>
  <c r="CT836"/>
  <c r="CS836"/>
  <c r="CR836"/>
  <c r="CQ836"/>
  <c r="CP836"/>
  <c r="CO836"/>
  <c r="CN836"/>
  <c r="CM836"/>
  <c r="CL836"/>
  <c r="CK836"/>
  <c r="CJ836"/>
  <c r="CI836"/>
  <c r="CH836"/>
  <c r="CV824"/>
  <c r="CU824"/>
  <c r="CT824"/>
  <c r="CS824"/>
  <c r="CR824"/>
  <c r="CQ824"/>
  <c r="CP824"/>
  <c r="CO824"/>
  <c r="CN824"/>
  <c r="CM824"/>
  <c r="CL824"/>
  <c r="CK824"/>
  <c r="CJ824"/>
  <c r="CI824"/>
  <c r="CH824"/>
  <c r="CG824"/>
  <c r="DN823"/>
  <c r="DM823"/>
  <c r="DL823"/>
  <c r="DK823"/>
  <c r="DJ823"/>
  <c r="DI823"/>
  <c r="DH823"/>
  <c r="DG823"/>
  <c r="DF823"/>
  <c r="DE823"/>
  <c r="DD823"/>
  <c r="DC823"/>
  <c r="DB823"/>
  <c r="DA823"/>
  <c r="CZ823"/>
  <c r="CY823"/>
  <c r="DN822"/>
  <c r="DM822"/>
  <c r="DL822"/>
  <c r="DK822"/>
  <c r="DJ822"/>
  <c r="DI822"/>
  <c r="DH822"/>
  <c r="DG822"/>
  <c r="DF822"/>
  <c r="DE822"/>
  <c r="DD822"/>
  <c r="DC822"/>
  <c r="DB822"/>
  <c r="DA822"/>
  <c r="CZ822"/>
  <c r="CY822"/>
  <c r="DN821"/>
  <c r="DM821"/>
  <c r="DL821"/>
  <c r="DK821"/>
  <c r="DJ821"/>
  <c r="DI821"/>
  <c r="DH821"/>
  <c r="DG821"/>
  <c r="DF821"/>
  <c r="DE821"/>
  <c r="DD821"/>
  <c r="DC821"/>
  <c r="DB821"/>
  <c r="DA821"/>
  <c r="CZ821"/>
  <c r="CY821"/>
  <c r="CV821"/>
  <c r="CU821"/>
  <c r="CT821"/>
  <c r="CS821"/>
  <c r="CR821"/>
  <c r="CQ821"/>
  <c r="CP821"/>
  <c r="CO821"/>
  <c r="CN821"/>
  <c r="CM821"/>
  <c r="CL821"/>
  <c r="CK821"/>
  <c r="CJ821"/>
  <c r="CI821"/>
  <c r="CH821"/>
  <c r="CE820"/>
  <c r="CG822" s="1"/>
  <c r="CV819"/>
  <c r="CU819"/>
  <c r="CT819"/>
  <c r="CS819"/>
  <c r="CR819"/>
  <c r="CQ819"/>
  <c r="CP819"/>
  <c r="CO819"/>
  <c r="CN819"/>
  <c r="CM819"/>
  <c r="CL819"/>
  <c r="CK819"/>
  <c r="CJ819"/>
  <c r="CI819"/>
  <c r="CH819"/>
  <c r="CV807"/>
  <c r="CU807"/>
  <c r="CT807"/>
  <c r="CS807"/>
  <c r="CR807"/>
  <c r="CQ807"/>
  <c r="CP807"/>
  <c r="CO807"/>
  <c r="CN807"/>
  <c r="CM807"/>
  <c r="CL807"/>
  <c r="CK807"/>
  <c r="CJ807"/>
  <c r="CI807"/>
  <c r="CH807"/>
  <c r="CG807"/>
  <c r="DN806"/>
  <c r="DM806"/>
  <c r="DL806"/>
  <c r="DK806"/>
  <c r="DJ806"/>
  <c r="DI806"/>
  <c r="DH806"/>
  <c r="DG806"/>
  <c r="DF806"/>
  <c r="DE806"/>
  <c r="DD806"/>
  <c r="DC806"/>
  <c r="DB806"/>
  <c r="DA806"/>
  <c r="CZ806"/>
  <c r="CY806"/>
  <c r="CC806"/>
  <c r="DN805"/>
  <c r="DM805"/>
  <c r="DL805"/>
  <c r="DK805"/>
  <c r="DJ805"/>
  <c r="DI805"/>
  <c r="DH805"/>
  <c r="DG805"/>
  <c r="DF805"/>
  <c r="DE805"/>
  <c r="DD805"/>
  <c r="DC805"/>
  <c r="DB805"/>
  <c r="DA805"/>
  <c r="CZ805"/>
  <c r="CY805"/>
  <c r="CT805"/>
  <c r="CL805"/>
  <c r="DN804"/>
  <c r="DM804"/>
  <c r="DL804"/>
  <c r="DK804"/>
  <c r="DJ804"/>
  <c r="DI804"/>
  <c r="DH804"/>
  <c r="DG804"/>
  <c r="DF804"/>
  <c r="DE804"/>
  <c r="DD804"/>
  <c r="DC804"/>
  <c r="DB804"/>
  <c r="DA804"/>
  <c r="CZ804"/>
  <c r="CY804"/>
  <c r="CV804"/>
  <c r="CU804"/>
  <c r="CT804"/>
  <c r="CS804"/>
  <c r="CR804"/>
  <c r="CQ804"/>
  <c r="CP804"/>
  <c r="CO804"/>
  <c r="CN804"/>
  <c r="CM804"/>
  <c r="CL804"/>
  <c r="CK804"/>
  <c r="CJ804"/>
  <c r="CI804"/>
  <c r="CH804"/>
  <c r="CE803"/>
  <c r="CG805" s="1"/>
  <c r="CV802"/>
  <c r="CU802"/>
  <c r="CT802"/>
  <c r="CS802"/>
  <c r="CR802"/>
  <c r="CQ802"/>
  <c r="CP802"/>
  <c r="CO802"/>
  <c r="CN802"/>
  <c r="CM802"/>
  <c r="CL802"/>
  <c r="CK802"/>
  <c r="CJ802"/>
  <c r="CI802"/>
  <c r="CH802"/>
  <c r="CV790"/>
  <c r="CU790"/>
  <c r="CT790"/>
  <c r="CS790"/>
  <c r="CR790"/>
  <c r="CQ790"/>
  <c r="CP790"/>
  <c r="CO790"/>
  <c r="CN790"/>
  <c r="CM790"/>
  <c r="CL790"/>
  <c r="CK790"/>
  <c r="CJ790"/>
  <c r="CI790"/>
  <c r="CH790"/>
  <c r="CG790"/>
  <c r="DN789"/>
  <c r="DM789"/>
  <c r="DL789"/>
  <c r="DK789"/>
  <c r="DJ789"/>
  <c r="DI789"/>
  <c r="DH789"/>
  <c r="DG789"/>
  <c r="DF789"/>
  <c r="DE789"/>
  <c r="DD789"/>
  <c r="DC789"/>
  <c r="DB789"/>
  <c r="DA789"/>
  <c r="CZ789"/>
  <c r="CY789"/>
  <c r="DN788"/>
  <c r="DM788"/>
  <c r="DL788"/>
  <c r="DK788"/>
  <c r="DJ788"/>
  <c r="DI788"/>
  <c r="DH788"/>
  <c r="DG788"/>
  <c r="DF788"/>
  <c r="DE788"/>
  <c r="DD788"/>
  <c r="DC788"/>
  <c r="DB788"/>
  <c r="DA788"/>
  <c r="CZ788"/>
  <c r="CY788"/>
  <c r="CU788"/>
  <c r="CM788"/>
  <c r="DN787"/>
  <c r="DM787"/>
  <c r="DL787"/>
  <c r="DK787"/>
  <c r="DJ787"/>
  <c r="DI787"/>
  <c r="DH787"/>
  <c r="DG787"/>
  <c r="DF787"/>
  <c r="DE787"/>
  <c r="DD787"/>
  <c r="DC787"/>
  <c r="DB787"/>
  <c r="DA787"/>
  <c r="CZ787"/>
  <c r="CY787"/>
  <c r="CV787"/>
  <c r="CU787"/>
  <c r="CT787"/>
  <c r="CS787"/>
  <c r="CR787"/>
  <c r="CQ787"/>
  <c r="CP787"/>
  <c r="CO787"/>
  <c r="CN787"/>
  <c r="CM787"/>
  <c r="CL787"/>
  <c r="CK787"/>
  <c r="CJ787"/>
  <c r="CI787"/>
  <c r="CH787"/>
  <c r="CE786"/>
  <c r="CG788" s="1"/>
  <c r="CV785"/>
  <c r="CU785"/>
  <c r="CT785"/>
  <c r="CS785"/>
  <c r="CR785"/>
  <c r="CQ785"/>
  <c r="CP785"/>
  <c r="CO785"/>
  <c r="CN785"/>
  <c r="CM785"/>
  <c r="CL785"/>
  <c r="CK785"/>
  <c r="CJ785"/>
  <c r="CI785"/>
  <c r="CH785"/>
  <c r="CV773"/>
  <c r="CU773"/>
  <c r="CT773"/>
  <c r="CS773"/>
  <c r="CR773"/>
  <c r="CQ773"/>
  <c r="CP773"/>
  <c r="CO773"/>
  <c r="CN773"/>
  <c r="CM773"/>
  <c r="CL773"/>
  <c r="CK773"/>
  <c r="CJ773"/>
  <c r="CI773"/>
  <c r="CH773"/>
  <c r="CG773"/>
  <c r="DN772"/>
  <c r="DM772"/>
  <c r="DL772"/>
  <c r="DK772"/>
  <c r="DJ772"/>
  <c r="DI772"/>
  <c r="DH772"/>
  <c r="DG772"/>
  <c r="DF772"/>
  <c r="DE772"/>
  <c r="DD772"/>
  <c r="DC772"/>
  <c r="DB772"/>
  <c r="DA772"/>
  <c r="CZ772"/>
  <c r="CY772"/>
  <c r="CC772"/>
  <c r="DN771"/>
  <c r="DM771"/>
  <c r="DL771"/>
  <c r="DK771"/>
  <c r="DJ771"/>
  <c r="DI771"/>
  <c r="DH771"/>
  <c r="DG771"/>
  <c r="DF771"/>
  <c r="DE771"/>
  <c r="DD771"/>
  <c r="DC771"/>
  <c r="DB771"/>
  <c r="DA771"/>
  <c r="CZ771"/>
  <c r="CY771"/>
  <c r="CV771"/>
  <c r="CR771"/>
  <c r="CN771"/>
  <c r="CJ771"/>
  <c r="DN770"/>
  <c r="DM770"/>
  <c r="DL770"/>
  <c r="DK770"/>
  <c r="DJ770"/>
  <c r="DI770"/>
  <c r="DH770"/>
  <c r="DG770"/>
  <c r="DF770"/>
  <c r="DE770"/>
  <c r="DD770"/>
  <c r="DC770"/>
  <c r="DB770"/>
  <c r="DA770"/>
  <c r="CZ770"/>
  <c r="CY770"/>
  <c r="CV770"/>
  <c r="CU770"/>
  <c r="CT770"/>
  <c r="CS770"/>
  <c r="CR770"/>
  <c r="CQ770"/>
  <c r="CP770"/>
  <c r="CO770"/>
  <c r="CN770"/>
  <c r="CM770"/>
  <c r="CL770"/>
  <c r="CK770"/>
  <c r="CJ770"/>
  <c r="CI770"/>
  <c r="CH770"/>
  <c r="CE769"/>
  <c r="CG771" s="1"/>
  <c r="CV768"/>
  <c r="CU768"/>
  <c r="CT768"/>
  <c r="CS768"/>
  <c r="CR768"/>
  <c r="CQ768"/>
  <c r="CP768"/>
  <c r="CO768"/>
  <c r="CN768"/>
  <c r="CM768"/>
  <c r="CL768"/>
  <c r="CK768"/>
  <c r="CJ768"/>
  <c r="CI768"/>
  <c r="CH768"/>
  <c r="CV756"/>
  <c r="CU756"/>
  <c r="CT756"/>
  <c r="CS756"/>
  <c r="CR756"/>
  <c r="CQ756"/>
  <c r="CP756"/>
  <c r="CO756"/>
  <c r="CN756"/>
  <c r="CM756"/>
  <c r="CL756"/>
  <c r="CK756"/>
  <c r="CJ756"/>
  <c r="CI756"/>
  <c r="CH756"/>
  <c r="CG756"/>
  <c r="DN755"/>
  <c r="DM755"/>
  <c r="DL755"/>
  <c r="DK755"/>
  <c r="DJ755"/>
  <c r="DI755"/>
  <c r="DH755"/>
  <c r="DG755"/>
  <c r="DF755"/>
  <c r="DE755"/>
  <c r="DD755"/>
  <c r="DC755"/>
  <c r="DB755"/>
  <c r="DA755"/>
  <c r="CZ755"/>
  <c r="CY755"/>
  <c r="DN754"/>
  <c r="DM754"/>
  <c r="DL754"/>
  <c r="DK754"/>
  <c r="DJ754"/>
  <c r="DI754"/>
  <c r="DH754"/>
  <c r="DG754"/>
  <c r="DF754"/>
  <c r="DE754"/>
  <c r="DD754"/>
  <c r="DC754"/>
  <c r="DB754"/>
  <c r="DA754"/>
  <c r="CZ754"/>
  <c r="CY754"/>
  <c r="DN753"/>
  <c r="DM753"/>
  <c r="DL753"/>
  <c r="DK753"/>
  <c r="DJ753"/>
  <c r="DI753"/>
  <c r="DH753"/>
  <c r="DG753"/>
  <c r="DF753"/>
  <c r="DE753"/>
  <c r="DD753"/>
  <c r="DC753"/>
  <c r="DB753"/>
  <c r="DA753"/>
  <c r="CZ753"/>
  <c r="CY753"/>
  <c r="CV753"/>
  <c r="CU753"/>
  <c r="CT753"/>
  <c r="CS753"/>
  <c r="CR753"/>
  <c r="CQ753"/>
  <c r="CP753"/>
  <c r="CO753"/>
  <c r="CN753"/>
  <c r="CM753"/>
  <c r="CL753"/>
  <c r="CK753"/>
  <c r="CJ753"/>
  <c r="CI753"/>
  <c r="CH753"/>
  <c r="CE752"/>
  <c r="CG754" s="1"/>
  <c r="CV751"/>
  <c r="CU751"/>
  <c r="CT751"/>
  <c r="CS751"/>
  <c r="CR751"/>
  <c r="CQ751"/>
  <c r="CP751"/>
  <c r="CO751"/>
  <c r="CN751"/>
  <c r="CM751"/>
  <c r="CL751"/>
  <c r="CK751"/>
  <c r="CJ751"/>
  <c r="CI751"/>
  <c r="CH751"/>
  <c r="CV739"/>
  <c r="CU739"/>
  <c r="CT739"/>
  <c r="CS739"/>
  <c r="CR739"/>
  <c r="CQ739"/>
  <c r="CP739"/>
  <c r="CO739"/>
  <c r="CN739"/>
  <c r="CM739"/>
  <c r="CL739"/>
  <c r="CK739"/>
  <c r="CJ739"/>
  <c r="CI739"/>
  <c r="CH739"/>
  <c r="CG739"/>
  <c r="DN738"/>
  <c r="DM738"/>
  <c r="DL738"/>
  <c r="DK738"/>
  <c r="DJ738"/>
  <c r="DI738"/>
  <c r="DH738"/>
  <c r="DG738"/>
  <c r="DF738"/>
  <c r="DE738"/>
  <c r="DD738"/>
  <c r="DC738"/>
  <c r="DB738"/>
  <c r="DA738"/>
  <c r="CZ738"/>
  <c r="CY738"/>
  <c r="CC738"/>
  <c r="DN737"/>
  <c r="DM737"/>
  <c r="DL737"/>
  <c r="DK737"/>
  <c r="DJ737"/>
  <c r="DI737"/>
  <c r="DH737"/>
  <c r="DG737"/>
  <c r="DF737"/>
  <c r="DE737"/>
  <c r="DD737"/>
  <c r="DC737"/>
  <c r="DB737"/>
  <c r="DA737"/>
  <c r="CZ737"/>
  <c r="CY737"/>
  <c r="CT737"/>
  <c r="CL737"/>
  <c r="DN736"/>
  <c r="DM736"/>
  <c r="DL736"/>
  <c r="DK736"/>
  <c r="DJ736"/>
  <c r="DI736"/>
  <c r="DH736"/>
  <c r="DG736"/>
  <c r="DF736"/>
  <c r="DE736"/>
  <c r="DD736"/>
  <c r="DC736"/>
  <c r="DB736"/>
  <c r="DA736"/>
  <c r="CZ736"/>
  <c r="CY736"/>
  <c r="CV736"/>
  <c r="CU736"/>
  <c r="CT736"/>
  <c r="CS736"/>
  <c r="CR736"/>
  <c r="CQ736"/>
  <c r="CP736"/>
  <c r="CO736"/>
  <c r="CN736"/>
  <c r="CM736"/>
  <c r="CL736"/>
  <c r="CK736"/>
  <c r="CJ736"/>
  <c r="CI736"/>
  <c r="CH736"/>
  <c r="CE735"/>
  <c r="CG737" s="1"/>
  <c r="CV734"/>
  <c r="CU734"/>
  <c r="CT734"/>
  <c r="CS734"/>
  <c r="CR734"/>
  <c r="CQ734"/>
  <c r="CP734"/>
  <c r="CO734"/>
  <c r="CN734"/>
  <c r="CM734"/>
  <c r="CL734"/>
  <c r="CK734"/>
  <c r="CJ734"/>
  <c r="CI734"/>
  <c r="CH734"/>
  <c r="CV722"/>
  <c r="CU722"/>
  <c r="CT722"/>
  <c r="CS722"/>
  <c r="CR722"/>
  <c r="CQ722"/>
  <c r="CP722"/>
  <c r="CO722"/>
  <c r="CN722"/>
  <c r="CM722"/>
  <c r="CL722"/>
  <c r="CK722"/>
  <c r="CJ722"/>
  <c r="CI722"/>
  <c r="CH722"/>
  <c r="CG722"/>
  <c r="DN721"/>
  <c r="DM721"/>
  <c r="DL721"/>
  <c r="DK721"/>
  <c r="DJ721"/>
  <c r="DI721"/>
  <c r="DH721"/>
  <c r="DG721"/>
  <c r="DF721"/>
  <c r="DE721"/>
  <c r="DD721"/>
  <c r="DC721"/>
  <c r="DB721"/>
  <c r="DA721"/>
  <c r="CZ721"/>
  <c r="CY721"/>
  <c r="DN720"/>
  <c r="DM720"/>
  <c r="DL720"/>
  <c r="DK720"/>
  <c r="DJ720"/>
  <c r="DI720"/>
  <c r="DH720"/>
  <c r="DG720"/>
  <c r="DF720"/>
  <c r="DE720"/>
  <c r="DD720"/>
  <c r="DC720"/>
  <c r="DB720"/>
  <c r="DA720"/>
  <c r="CZ720"/>
  <c r="CY720"/>
  <c r="DN719"/>
  <c r="DM719"/>
  <c r="DL719"/>
  <c r="DK719"/>
  <c r="DJ719"/>
  <c r="DI719"/>
  <c r="DH719"/>
  <c r="DG719"/>
  <c r="DF719"/>
  <c r="DE719"/>
  <c r="DD719"/>
  <c r="DC719"/>
  <c r="DB719"/>
  <c r="DA719"/>
  <c r="CZ719"/>
  <c r="CY719"/>
  <c r="CV719"/>
  <c r="CU719"/>
  <c r="CT719"/>
  <c r="CS719"/>
  <c r="CR719"/>
  <c r="CQ719"/>
  <c r="CP719"/>
  <c r="CO719"/>
  <c r="CN719"/>
  <c r="CM719"/>
  <c r="CL719"/>
  <c r="CK719"/>
  <c r="CJ719"/>
  <c r="CI719"/>
  <c r="CH719"/>
  <c r="CE718"/>
  <c r="CG720" s="1"/>
  <c r="CV717"/>
  <c r="CU717"/>
  <c r="CT717"/>
  <c r="CS717"/>
  <c r="CR717"/>
  <c r="CQ717"/>
  <c r="CP717"/>
  <c r="CO717"/>
  <c r="CN717"/>
  <c r="CM717"/>
  <c r="CL717"/>
  <c r="CK717"/>
  <c r="CJ717"/>
  <c r="CI717"/>
  <c r="CH717"/>
  <c r="CV705"/>
  <c r="CU705"/>
  <c r="CT705"/>
  <c r="CS705"/>
  <c r="CR705"/>
  <c r="CQ705"/>
  <c r="CP705"/>
  <c r="CO705"/>
  <c r="CN705"/>
  <c r="CM705"/>
  <c r="CL705"/>
  <c r="CK705"/>
  <c r="CJ705"/>
  <c r="CI705"/>
  <c r="CH705"/>
  <c r="CG705"/>
  <c r="DN704"/>
  <c r="DM704"/>
  <c r="DL704"/>
  <c r="DK704"/>
  <c r="DJ704"/>
  <c r="DI704"/>
  <c r="DH704"/>
  <c r="DG704"/>
  <c r="DF704"/>
  <c r="DE704"/>
  <c r="DD704"/>
  <c r="DC704"/>
  <c r="DB704"/>
  <c r="DA704"/>
  <c r="CZ704"/>
  <c r="CY704"/>
  <c r="CC704"/>
  <c r="DN703"/>
  <c r="DM703"/>
  <c r="DL703"/>
  <c r="DK703"/>
  <c r="DJ703"/>
  <c r="DI703"/>
  <c r="DH703"/>
  <c r="DG703"/>
  <c r="DF703"/>
  <c r="DE703"/>
  <c r="DD703"/>
  <c r="DC703"/>
  <c r="DB703"/>
  <c r="DA703"/>
  <c r="CZ703"/>
  <c r="CY703"/>
  <c r="DN702"/>
  <c r="DM702"/>
  <c r="DL702"/>
  <c r="DK702"/>
  <c r="DJ702"/>
  <c r="DI702"/>
  <c r="DH702"/>
  <c r="DG702"/>
  <c r="DF702"/>
  <c r="DE702"/>
  <c r="DD702"/>
  <c r="DC702"/>
  <c r="DB702"/>
  <c r="DA702"/>
  <c r="CZ702"/>
  <c r="CY702"/>
  <c r="CV702"/>
  <c r="CU702"/>
  <c r="CT702"/>
  <c r="CS702"/>
  <c r="CR702"/>
  <c r="CQ702"/>
  <c r="CP702"/>
  <c r="CO702"/>
  <c r="CN702"/>
  <c r="CM702"/>
  <c r="CL702"/>
  <c r="CK702"/>
  <c r="CJ702"/>
  <c r="CI702"/>
  <c r="CH702"/>
  <c r="CE701"/>
  <c r="CG703" s="1"/>
  <c r="CV700"/>
  <c r="CU700"/>
  <c r="CT700"/>
  <c r="CS700"/>
  <c r="CR700"/>
  <c r="CQ700"/>
  <c r="CP700"/>
  <c r="CO700"/>
  <c r="CN700"/>
  <c r="CM700"/>
  <c r="CL700"/>
  <c r="CK700"/>
  <c r="CJ700"/>
  <c r="CI700"/>
  <c r="CH700"/>
  <c r="CV688"/>
  <c r="CU688"/>
  <c r="CT688"/>
  <c r="CS688"/>
  <c r="CR688"/>
  <c r="CQ688"/>
  <c r="CP688"/>
  <c r="CO688"/>
  <c r="CN688"/>
  <c r="CM688"/>
  <c r="CL688"/>
  <c r="CK688"/>
  <c r="CJ688"/>
  <c r="CI688"/>
  <c r="CH688"/>
  <c r="CG688"/>
  <c r="DN687"/>
  <c r="DM687"/>
  <c r="DL687"/>
  <c r="DK687"/>
  <c r="DJ687"/>
  <c r="DI687"/>
  <c r="DH687"/>
  <c r="DG687"/>
  <c r="DF687"/>
  <c r="DE687"/>
  <c r="DD687"/>
  <c r="DC687"/>
  <c r="DB687"/>
  <c r="DA687"/>
  <c r="CZ687"/>
  <c r="CY687"/>
  <c r="DN686"/>
  <c r="DM686"/>
  <c r="DL686"/>
  <c r="DK686"/>
  <c r="DJ686"/>
  <c r="DI686"/>
  <c r="DH686"/>
  <c r="DG686"/>
  <c r="DF686"/>
  <c r="DE686"/>
  <c r="DD686"/>
  <c r="DC686"/>
  <c r="DB686"/>
  <c r="DA686"/>
  <c r="CZ686"/>
  <c r="CY686"/>
  <c r="DN685"/>
  <c r="DM685"/>
  <c r="DL685"/>
  <c r="DK685"/>
  <c r="DJ685"/>
  <c r="DI685"/>
  <c r="DH685"/>
  <c r="DG685"/>
  <c r="DF685"/>
  <c r="DE685"/>
  <c r="DD685"/>
  <c r="DC685"/>
  <c r="DB685"/>
  <c r="DA685"/>
  <c r="CZ685"/>
  <c r="CY685"/>
  <c r="CV685"/>
  <c r="CU685"/>
  <c r="CT685"/>
  <c r="CS685"/>
  <c r="CR685"/>
  <c r="CQ685"/>
  <c r="CP685"/>
  <c r="CO685"/>
  <c r="CN685"/>
  <c r="CM685"/>
  <c r="CL685"/>
  <c r="CK685"/>
  <c r="CJ685"/>
  <c r="CI685"/>
  <c r="CH685"/>
  <c r="CE684"/>
  <c r="CG686" s="1"/>
  <c r="CV683"/>
  <c r="CU683"/>
  <c r="CT683"/>
  <c r="CS683"/>
  <c r="CR683"/>
  <c r="CQ683"/>
  <c r="CP683"/>
  <c r="CO683"/>
  <c r="CN683"/>
  <c r="CM683"/>
  <c r="CL683"/>
  <c r="CK683"/>
  <c r="CJ683"/>
  <c r="CI683"/>
  <c r="CH683"/>
  <c r="CV671"/>
  <c r="CU671"/>
  <c r="CT671"/>
  <c r="CS671"/>
  <c r="CR671"/>
  <c r="CQ671"/>
  <c r="CP671"/>
  <c r="CO671"/>
  <c r="CN671"/>
  <c r="CM671"/>
  <c r="CL671"/>
  <c r="CK671"/>
  <c r="CJ671"/>
  <c r="CI671"/>
  <c r="CH671"/>
  <c r="CG671"/>
  <c r="DN670"/>
  <c r="DM670"/>
  <c r="DL670"/>
  <c r="DK670"/>
  <c r="DJ670"/>
  <c r="DI670"/>
  <c r="DH670"/>
  <c r="DG670"/>
  <c r="DF670"/>
  <c r="DE670"/>
  <c r="DD670"/>
  <c r="DC670"/>
  <c r="DB670"/>
  <c r="DA670"/>
  <c r="CZ670"/>
  <c r="CY670"/>
  <c r="DN669"/>
  <c r="DM669"/>
  <c r="DL669"/>
  <c r="DK669"/>
  <c r="DJ669"/>
  <c r="DI669"/>
  <c r="DH669"/>
  <c r="DG669"/>
  <c r="DF669"/>
  <c r="DE669"/>
  <c r="DD669"/>
  <c r="DC669"/>
  <c r="DB669"/>
  <c r="DA669"/>
  <c r="CZ669"/>
  <c r="CY669"/>
  <c r="DN668"/>
  <c r="DM668"/>
  <c r="DL668"/>
  <c r="DK668"/>
  <c r="DJ668"/>
  <c r="DI668"/>
  <c r="DH668"/>
  <c r="DG668"/>
  <c r="DF668"/>
  <c r="DE668"/>
  <c r="DD668"/>
  <c r="DC668"/>
  <c r="DB668"/>
  <c r="DA668"/>
  <c r="CZ668"/>
  <c r="CY668"/>
  <c r="CV668"/>
  <c r="CU668"/>
  <c r="CT668"/>
  <c r="CS668"/>
  <c r="CR668"/>
  <c r="CQ668"/>
  <c r="CP668"/>
  <c r="CO668"/>
  <c r="CN668"/>
  <c r="CM668"/>
  <c r="CL668"/>
  <c r="CK668"/>
  <c r="CJ668"/>
  <c r="CI668"/>
  <c r="CH668"/>
  <c r="CE667"/>
  <c r="CG669" s="1"/>
  <c r="CV666"/>
  <c r="CU666"/>
  <c r="CT666"/>
  <c r="CS666"/>
  <c r="CR666"/>
  <c r="CQ666"/>
  <c r="CP666"/>
  <c r="CO666"/>
  <c r="CN666"/>
  <c r="CM666"/>
  <c r="CL666"/>
  <c r="CK666"/>
  <c r="CJ666"/>
  <c r="CI666"/>
  <c r="CH666"/>
  <c r="CV654"/>
  <c r="CU654"/>
  <c r="CT654"/>
  <c r="CS654"/>
  <c r="CR654"/>
  <c r="CQ654"/>
  <c r="CP654"/>
  <c r="CO654"/>
  <c r="CN654"/>
  <c r="CM654"/>
  <c r="CL654"/>
  <c r="CK654"/>
  <c r="CJ654"/>
  <c r="CI654"/>
  <c r="CH654"/>
  <c r="CG654"/>
  <c r="DN653"/>
  <c r="DM653"/>
  <c r="DL653"/>
  <c r="DK653"/>
  <c r="DJ653"/>
  <c r="DI653"/>
  <c r="DH653"/>
  <c r="DG653"/>
  <c r="DF653"/>
  <c r="DE653"/>
  <c r="DD653"/>
  <c r="DC653"/>
  <c r="DB653"/>
  <c r="DA653"/>
  <c r="CZ653"/>
  <c r="CY653"/>
  <c r="DN652"/>
  <c r="DM652"/>
  <c r="DL652"/>
  <c r="DK652"/>
  <c r="DJ652"/>
  <c r="DI652"/>
  <c r="DH652"/>
  <c r="DG652"/>
  <c r="DF652"/>
  <c r="DE652"/>
  <c r="DD652"/>
  <c r="DC652"/>
  <c r="DB652"/>
  <c r="DA652"/>
  <c r="CZ652"/>
  <c r="CY652"/>
  <c r="DN651"/>
  <c r="DM651"/>
  <c r="DL651"/>
  <c r="DK651"/>
  <c r="DJ651"/>
  <c r="DI651"/>
  <c r="DH651"/>
  <c r="DG651"/>
  <c r="DF651"/>
  <c r="DE651"/>
  <c r="DD651"/>
  <c r="DC651"/>
  <c r="DB651"/>
  <c r="DA651"/>
  <c r="CZ651"/>
  <c r="CY651"/>
  <c r="CV651"/>
  <c r="CU651"/>
  <c r="CT651"/>
  <c r="CS651"/>
  <c r="CR651"/>
  <c r="CQ651"/>
  <c r="CP651"/>
  <c r="CO651"/>
  <c r="CN651"/>
  <c r="CM651"/>
  <c r="CL651"/>
  <c r="CK651"/>
  <c r="CJ651"/>
  <c r="CI651"/>
  <c r="CH651"/>
  <c r="CE650"/>
  <c r="CG652" s="1"/>
  <c r="CV649"/>
  <c r="CU649"/>
  <c r="CT649"/>
  <c r="CS649"/>
  <c r="CR649"/>
  <c r="CQ649"/>
  <c r="CP649"/>
  <c r="CO649"/>
  <c r="CN649"/>
  <c r="CM649"/>
  <c r="CL649"/>
  <c r="CK649"/>
  <c r="CJ649"/>
  <c r="CI649"/>
  <c r="CH649"/>
  <c r="CV637"/>
  <c r="CU637"/>
  <c r="CT637"/>
  <c r="CS637"/>
  <c r="CR637"/>
  <c r="CQ637"/>
  <c r="CP637"/>
  <c r="CO637"/>
  <c r="CN637"/>
  <c r="CM637"/>
  <c r="CL637"/>
  <c r="CK637"/>
  <c r="CJ637"/>
  <c r="CI637"/>
  <c r="CH637"/>
  <c r="CG637"/>
  <c r="DN636"/>
  <c r="DM636"/>
  <c r="DL636"/>
  <c r="DK636"/>
  <c r="DJ636"/>
  <c r="DI636"/>
  <c r="DH636"/>
  <c r="DG636"/>
  <c r="DF636"/>
  <c r="DE636"/>
  <c r="DD636"/>
  <c r="DC636"/>
  <c r="DB636"/>
  <c r="DA636"/>
  <c r="CZ636"/>
  <c r="CY636"/>
  <c r="DN635"/>
  <c r="DM635"/>
  <c r="DL635"/>
  <c r="DK635"/>
  <c r="DJ635"/>
  <c r="DI635"/>
  <c r="DH635"/>
  <c r="DG635"/>
  <c r="DF635"/>
  <c r="DE635"/>
  <c r="DD635"/>
  <c r="DC635"/>
  <c r="DB635"/>
  <c r="DA635"/>
  <c r="CZ635"/>
  <c r="CY635"/>
  <c r="DN634"/>
  <c r="DM634"/>
  <c r="DL634"/>
  <c r="DK634"/>
  <c r="DJ634"/>
  <c r="DI634"/>
  <c r="DH634"/>
  <c r="DG634"/>
  <c r="DF634"/>
  <c r="DE634"/>
  <c r="DD634"/>
  <c r="DC634"/>
  <c r="DB634"/>
  <c r="DA634"/>
  <c r="CZ634"/>
  <c r="CY634"/>
  <c r="CV634"/>
  <c r="CU634"/>
  <c r="CT634"/>
  <c r="CS634"/>
  <c r="CR634"/>
  <c r="CQ634"/>
  <c r="CP634"/>
  <c r="CO634"/>
  <c r="CN634"/>
  <c r="CM634"/>
  <c r="CL634"/>
  <c r="CK634"/>
  <c r="CJ634"/>
  <c r="CI634"/>
  <c r="CH634"/>
  <c r="CE633"/>
  <c r="CG635" s="1"/>
  <c r="CV632"/>
  <c r="CU632"/>
  <c r="CT632"/>
  <c r="CS632"/>
  <c r="CR632"/>
  <c r="CQ632"/>
  <c r="CP632"/>
  <c r="CO632"/>
  <c r="CN632"/>
  <c r="CM632"/>
  <c r="CL632"/>
  <c r="CK632"/>
  <c r="CJ632"/>
  <c r="CI632"/>
  <c r="CH632"/>
  <c r="CV620"/>
  <c r="CU620"/>
  <c r="CT620"/>
  <c r="CS620"/>
  <c r="CR620"/>
  <c r="CQ620"/>
  <c r="CP620"/>
  <c r="CO620"/>
  <c r="CN620"/>
  <c r="CM620"/>
  <c r="CL620"/>
  <c r="CK620"/>
  <c r="CJ620"/>
  <c r="CI620"/>
  <c r="CH620"/>
  <c r="CG620"/>
  <c r="DN619"/>
  <c r="DM619"/>
  <c r="DL619"/>
  <c r="DK619"/>
  <c r="DJ619"/>
  <c r="DI619"/>
  <c r="DH619"/>
  <c r="DG619"/>
  <c r="DF619"/>
  <c r="DE619"/>
  <c r="DD619"/>
  <c r="DC619"/>
  <c r="DB619"/>
  <c r="DA619"/>
  <c r="CZ619"/>
  <c r="CY619"/>
  <c r="DN618"/>
  <c r="DM618"/>
  <c r="DL618"/>
  <c r="DK618"/>
  <c r="DJ618"/>
  <c r="DI618"/>
  <c r="DH618"/>
  <c r="DG618"/>
  <c r="DF618"/>
  <c r="DE618"/>
  <c r="DD618"/>
  <c r="DC618"/>
  <c r="DB618"/>
  <c r="DA618"/>
  <c r="CZ618"/>
  <c r="CY618"/>
  <c r="CE618"/>
  <c r="CY620" s="1"/>
  <c r="CC618"/>
  <c r="CC634" s="1"/>
  <c r="CE634" s="1"/>
  <c r="CG633" s="1"/>
  <c r="DN617"/>
  <c r="DM617"/>
  <c r="DL617"/>
  <c r="DK617"/>
  <c r="DJ617"/>
  <c r="DI617"/>
  <c r="DH617"/>
  <c r="DG617"/>
  <c r="DF617"/>
  <c r="DE617"/>
  <c r="DD617"/>
  <c r="DC617"/>
  <c r="DB617"/>
  <c r="DA617"/>
  <c r="CZ617"/>
  <c r="CY617"/>
  <c r="CV617"/>
  <c r="CU617"/>
  <c r="CT617"/>
  <c r="CS617"/>
  <c r="CR617"/>
  <c r="CQ617"/>
  <c r="CP617"/>
  <c r="CO617"/>
  <c r="CN617"/>
  <c r="CM617"/>
  <c r="CL617"/>
  <c r="CK617"/>
  <c r="CJ617"/>
  <c r="CI617"/>
  <c r="CH617"/>
  <c r="CE616"/>
  <c r="CG618" s="1"/>
  <c r="CV615"/>
  <c r="CU615"/>
  <c r="CT615"/>
  <c r="CS615"/>
  <c r="CR615"/>
  <c r="CQ615"/>
  <c r="CP615"/>
  <c r="CO615"/>
  <c r="CN615"/>
  <c r="CM615"/>
  <c r="CL615"/>
  <c r="CK615"/>
  <c r="CJ615"/>
  <c r="CI615"/>
  <c r="CH615"/>
  <c r="CV603"/>
  <c r="CU603"/>
  <c r="CT603"/>
  <c r="CS603"/>
  <c r="CR603"/>
  <c r="CQ603"/>
  <c r="CP603"/>
  <c r="CO603"/>
  <c r="CN603"/>
  <c r="CM603"/>
  <c r="CL603"/>
  <c r="CK603"/>
  <c r="CJ603"/>
  <c r="CI603"/>
  <c r="CH603"/>
  <c r="CG603"/>
  <c r="DN602"/>
  <c r="DM602"/>
  <c r="DL602"/>
  <c r="DK602"/>
  <c r="DJ602"/>
  <c r="DI602"/>
  <c r="DH602"/>
  <c r="DG602"/>
  <c r="DF602"/>
  <c r="DE602"/>
  <c r="DD602"/>
  <c r="DC602"/>
  <c r="DB602"/>
  <c r="DA602"/>
  <c r="CZ602"/>
  <c r="CY602"/>
  <c r="CC602"/>
  <c r="DN601"/>
  <c r="DM601"/>
  <c r="DL601"/>
  <c r="DK601"/>
  <c r="DJ601"/>
  <c r="DI601"/>
  <c r="DH601"/>
  <c r="DG601"/>
  <c r="DF601"/>
  <c r="DE601"/>
  <c r="DD601"/>
  <c r="DC601"/>
  <c r="DB601"/>
  <c r="DA601"/>
  <c r="CZ601"/>
  <c r="CY601"/>
  <c r="CE601"/>
  <c r="CY603" s="1"/>
  <c r="CC601"/>
  <c r="CC617" s="1"/>
  <c r="CE617" s="1"/>
  <c r="CG616" s="1"/>
  <c r="DN600"/>
  <c r="DM600"/>
  <c r="DL600"/>
  <c r="DK600"/>
  <c r="DJ600"/>
  <c r="DI600"/>
  <c r="DH600"/>
  <c r="DG600"/>
  <c r="DF600"/>
  <c r="DE600"/>
  <c r="DD600"/>
  <c r="DC600"/>
  <c r="DB600"/>
  <c r="DA600"/>
  <c r="CZ600"/>
  <c r="CY600"/>
  <c r="CV600"/>
  <c r="CU600"/>
  <c r="CT600"/>
  <c r="CS600"/>
  <c r="CR600"/>
  <c r="CQ600"/>
  <c r="CP600"/>
  <c r="CO600"/>
  <c r="CN600"/>
  <c r="CM600"/>
  <c r="CL600"/>
  <c r="CK600"/>
  <c r="CJ600"/>
  <c r="CI600"/>
  <c r="CH600"/>
  <c r="CE599"/>
  <c r="CG601" s="1"/>
  <c r="CV598"/>
  <c r="CU598"/>
  <c r="CT598"/>
  <c r="CS598"/>
  <c r="CR598"/>
  <c r="CQ598"/>
  <c r="CP598"/>
  <c r="CO598"/>
  <c r="CN598"/>
  <c r="CM598"/>
  <c r="CL598"/>
  <c r="CK598"/>
  <c r="CJ598"/>
  <c r="CI598"/>
  <c r="CH598"/>
  <c r="CV586"/>
  <c r="CU586"/>
  <c r="CT586"/>
  <c r="CS586"/>
  <c r="CR586"/>
  <c r="CQ586"/>
  <c r="CP586"/>
  <c r="CO586"/>
  <c r="CN586"/>
  <c r="CM586"/>
  <c r="CL586"/>
  <c r="CK586"/>
  <c r="CJ586"/>
  <c r="CI586"/>
  <c r="CH586"/>
  <c r="CG586"/>
  <c r="DN585"/>
  <c r="DM585"/>
  <c r="DL585"/>
  <c r="DK585"/>
  <c r="DJ585"/>
  <c r="DI585"/>
  <c r="DH585"/>
  <c r="DG585"/>
  <c r="DF585"/>
  <c r="DE585"/>
  <c r="DD585"/>
  <c r="DC585"/>
  <c r="DB585"/>
  <c r="DA585"/>
  <c r="CZ585"/>
  <c r="CY585"/>
  <c r="DN584"/>
  <c r="DM584"/>
  <c r="DL584"/>
  <c r="DK584"/>
  <c r="DJ584"/>
  <c r="DI584"/>
  <c r="DH584"/>
  <c r="DG584"/>
  <c r="DF584"/>
  <c r="DE584"/>
  <c r="DD584"/>
  <c r="DC584"/>
  <c r="DB584"/>
  <c r="DA584"/>
  <c r="CZ584"/>
  <c r="CY584"/>
  <c r="DN583"/>
  <c r="DM583"/>
  <c r="DL583"/>
  <c r="DK583"/>
  <c r="DJ583"/>
  <c r="DI583"/>
  <c r="DH583"/>
  <c r="DG583"/>
  <c r="DF583"/>
  <c r="DE583"/>
  <c r="DD583"/>
  <c r="DC583"/>
  <c r="DB583"/>
  <c r="DA583"/>
  <c r="CZ583"/>
  <c r="CY583"/>
  <c r="CV583"/>
  <c r="CU583"/>
  <c r="CT583"/>
  <c r="CS583"/>
  <c r="CR583"/>
  <c r="CQ583"/>
  <c r="CP583"/>
  <c r="CO583"/>
  <c r="CN583"/>
  <c r="CM583"/>
  <c r="CL583"/>
  <c r="CK583"/>
  <c r="CJ583"/>
  <c r="CI583"/>
  <c r="CH583"/>
  <c r="CE582"/>
  <c r="CG584" s="1"/>
  <c r="CV581"/>
  <c r="CU581"/>
  <c r="CT581"/>
  <c r="CS581"/>
  <c r="CR581"/>
  <c r="CQ581"/>
  <c r="CP581"/>
  <c r="CO581"/>
  <c r="CN581"/>
  <c r="CM581"/>
  <c r="CL581"/>
  <c r="CK581"/>
  <c r="CJ581"/>
  <c r="CI581"/>
  <c r="CH581"/>
  <c r="CV569"/>
  <c r="CU569"/>
  <c r="CT569"/>
  <c r="CS569"/>
  <c r="CR569"/>
  <c r="CQ569"/>
  <c r="CP569"/>
  <c r="CO569"/>
  <c r="CN569"/>
  <c r="CM569"/>
  <c r="CL569"/>
  <c r="CK569"/>
  <c r="CJ569"/>
  <c r="CI569"/>
  <c r="CH569"/>
  <c r="CG569"/>
  <c r="DN568"/>
  <c r="DM568"/>
  <c r="DL568"/>
  <c r="DK568"/>
  <c r="DJ568"/>
  <c r="DI568"/>
  <c r="DH568"/>
  <c r="DG568"/>
  <c r="DF568"/>
  <c r="DE568"/>
  <c r="DD568"/>
  <c r="DC568"/>
  <c r="DB568"/>
  <c r="DA568"/>
  <c r="CZ568"/>
  <c r="CY568"/>
  <c r="CC568"/>
  <c r="DN567"/>
  <c r="DM567"/>
  <c r="DL567"/>
  <c r="DK567"/>
  <c r="DJ567"/>
  <c r="DI567"/>
  <c r="DH567"/>
  <c r="DG567"/>
  <c r="DF567"/>
  <c r="DE567"/>
  <c r="DD567"/>
  <c r="DC567"/>
  <c r="DB567"/>
  <c r="DA567"/>
  <c r="CZ567"/>
  <c r="CY567"/>
  <c r="DN566"/>
  <c r="DM566"/>
  <c r="DL566"/>
  <c r="DK566"/>
  <c r="DJ566"/>
  <c r="DI566"/>
  <c r="DH566"/>
  <c r="DG566"/>
  <c r="DF566"/>
  <c r="DE566"/>
  <c r="DD566"/>
  <c r="DC566"/>
  <c r="DB566"/>
  <c r="DA566"/>
  <c r="CZ566"/>
  <c r="CY566"/>
  <c r="CV566"/>
  <c r="CU566"/>
  <c r="CT566"/>
  <c r="CS566"/>
  <c r="CR566"/>
  <c r="CQ566"/>
  <c r="CP566"/>
  <c r="CO566"/>
  <c r="CN566"/>
  <c r="CM566"/>
  <c r="CL566"/>
  <c r="CK566"/>
  <c r="CJ566"/>
  <c r="CI566"/>
  <c r="CH566"/>
  <c r="CE565"/>
  <c r="CG567" s="1"/>
  <c r="CV564"/>
  <c r="CU564"/>
  <c r="CT564"/>
  <c r="CS564"/>
  <c r="CR564"/>
  <c r="CQ564"/>
  <c r="CP564"/>
  <c r="CO564"/>
  <c r="CN564"/>
  <c r="CM564"/>
  <c r="CL564"/>
  <c r="CK564"/>
  <c r="CJ564"/>
  <c r="CI564"/>
  <c r="CH564"/>
  <c r="CV552"/>
  <c r="CU552"/>
  <c r="CT552"/>
  <c r="CS552"/>
  <c r="CR552"/>
  <c r="CQ552"/>
  <c r="CP552"/>
  <c r="CO552"/>
  <c r="CN552"/>
  <c r="CM552"/>
  <c r="CL552"/>
  <c r="CK552"/>
  <c r="CJ552"/>
  <c r="CI552"/>
  <c r="CH552"/>
  <c r="CG552"/>
  <c r="DN551"/>
  <c r="DM551"/>
  <c r="DL551"/>
  <c r="DK551"/>
  <c r="DJ551"/>
  <c r="DI551"/>
  <c r="DH551"/>
  <c r="DG551"/>
  <c r="DF551"/>
  <c r="DE551"/>
  <c r="DD551"/>
  <c r="DC551"/>
  <c r="DB551"/>
  <c r="DA551"/>
  <c r="CZ551"/>
  <c r="CY551"/>
  <c r="DN550"/>
  <c r="DM550"/>
  <c r="DL550"/>
  <c r="DK550"/>
  <c r="DJ550"/>
  <c r="DI550"/>
  <c r="DH550"/>
  <c r="DG550"/>
  <c r="DF550"/>
  <c r="DE550"/>
  <c r="DD550"/>
  <c r="DC550"/>
  <c r="DB550"/>
  <c r="DA550"/>
  <c r="CZ550"/>
  <c r="CY550"/>
  <c r="DN549"/>
  <c r="DM549"/>
  <c r="DL549"/>
  <c r="DK549"/>
  <c r="DJ549"/>
  <c r="DI549"/>
  <c r="DH549"/>
  <c r="DG549"/>
  <c r="DF549"/>
  <c r="DE549"/>
  <c r="DD549"/>
  <c r="DC549"/>
  <c r="DB549"/>
  <c r="DA549"/>
  <c r="CZ549"/>
  <c r="CY549"/>
  <c r="CV549"/>
  <c r="CU549"/>
  <c r="CT549"/>
  <c r="CS549"/>
  <c r="CR549"/>
  <c r="CQ549"/>
  <c r="CP549"/>
  <c r="CO549"/>
  <c r="CN549"/>
  <c r="CM549"/>
  <c r="CL549"/>
  <c r="CK549"/>
  <c r="CJ549"/>
  <c r="CI549"/>
  <c r="CH549"/>
  <c r="CE548"/>
  <c r="CG550" s="1"/>
  <c r="CV547"/>
  <c r="CU547"/>
  <c r="CT547"/>
  <c r="CS547"/>
  <c r="CR547"/>
  <c r="CQ547"/>
  <c r="CP547"/>
  <c r="CO547"/>
  <c r="CN547"/>
  <c r="CM547"/>
  <c r="CL547"/>
  <c r="CK547"/>
  <c r="CJ547"/>
  <c r="CI547"/>
  <c r="CH547"/>
  <c r="CV535"/>
  <c r="CU535"/>
  <c r="CT535"/>
  <c r="CS535"/>
  <c r="CR535"/>
  <c r="CQ535"/>
  <c r="CP535"/>
  <c r="CO535"/>
  <c r="CN535"/>
  <c r="CM535"/>
  <c r="CL535"/>
  <c r="CK535"/>
  <c r="CJ535"/>
  <c r="CI535"/>
  <c r="CH535"/>
  <c r="CG535"/>
  <c r="DN534"/>
  <c r="DM534"/>
  <c r="DL534"/>
  <c r="DK534"/>
  <c r="DJ534"/>
  <c r="DI534"/>
  <c r="DH534"/>
  <c r="DG534"/>
  <c r="DF534"/>
  <c r="DE534"/>
  <c r="DD534"/>
  <c r="DC534"/>
  <c r="DB534"/>
  <c r="DA534"/>
  <c r="CZ534"/>
  <c r="CY534"/>
  <c r="CC534"/>
  <c r="DN533"/>
  <c r="DM533"/>
  <c r="DL533"/>
  <c r="DK533"/>
  <c r="DJ533"/>
  <c r="DI533"/>
  <c r="DH533"/>
  <c r="DG533"/>
  <c r="DF533"/>
  <c r="DE533"/>
  <c r="DD533"/>
  <c r="DC533"/>
  <c r="DB533"/>
  <c r="DA533"/>
  <c r="CZ533"/>
  <c r="CY533"/>
  <c r="DN532"/>
  <c r="DM532"/>
  <c r="DL532"/>
  <c r="DK532"/>
  <c r="DJ532"/>
  <c r="DI532"/>
  <c r="DH532"/>
  <c r="DG532"/>
  <c r="DF532"/>
  <c r="DE532"/>
  <c r="DD532"/>
  <c r="DC532"/>
  <c r="DB532"/>
  <c r="DA532"/>
  <c r="CZ532"/>
  <c r="CY532"/>
  <c r="CV532"/>
  <c r="CU532"/>
  <c r="CT532"/>
  <c r="CS532"/>
  <c r="CR532"/>
  <c r="CQ532"/>
  <c r="CP532"/>
  <c r="CO532"/>
  <c r="CN532"/>
  <c r="CM532"/>
  <c r="CL532"/>
  <c r="CK532"/>
  <c r="CJ532"/>
  <c r="CI532"/>
  <c r="CH532"/>
  <c r="CE531"/>
  <c r="CG533" s="1"/>
  <c r="CV530"/>
  <c r="CU530"/>
  <c r="CT530"/>
  <c r="CS530"/>
  <c r="CR530"/>
  <c r="CQ530"/>
  <c r="CP530"/>
  <c r="CO530"/>
  <c r="CN530"/>
  <c r="CM530"/>
  <c r="CL530"/>
  <c r="CK530"/>
  <c r="CJ530"/>
  <c r="CI530"/>
  <c r="CH530"/>
  <c r="CV518"/>
  <c r="CU518"/>
  <c r="CT518"/>
  <c r="CS518"/>
  <c r="CR518"/>
  <c r="CQ518"/>
  <c r="CP518"/>
  <c r="CO518"/>
  <c r="CN518"/>
  <c r="CM518"/>
  <c r="CL518"/>
  <c r="CK518"/>
  <c r="CJ518"/>
  <c r="CI518"/>
  <c r="CH518"/>
  <c r="CG518"/>
  <c r="DN517"/>
  <c r="DM517"/>
  <c r="DL517"/>
  <c r="DK517"/>
  <c r="DJ517"/>
  <c r="DI517"/>
  <c r="DH517"/>
  <c r="DG517"/>
  <c r="DF517"/>
  <c r="DE517"/>
  <c r="DD517"/>
  <c r="DC517"/>
  <c r="DB517"/>
  <c r="DA517"/>
  <c r="CZ517"/>
  <c r="CY517"/>
  <c r="DN516"/>
  <c r="DM516"/>
  <c r="DL516"/>
  <c r="DK516"/>
  <c r="DJ516"/>
  <c r="DI516"/>
  <c r="DH516"/>
  <c r="DG516"/>
  <c r="DF516"/>
  <c r="DE516"/>
  <c r="DD516"/>
  <c r="DC516"/>
  <c r="DB516"/>
  <c r="DA516"/>
  <c r="CZ516"/>
  <c r="CY516"/>
  <c r="DN515"/>
  <c r="DM515"/>
  <c r="DL515"/>
  <c r="DK515"/>
  <c r="DJ515"/>
  <c r="DI515"/>
  <c r="DH515"/>
  <c r="DG515"/>
  <c r="DF515"/>
  <c r="DE515"/>
  <c r="DD515"/>
  <c r="DC515"/>
  <c r="DB515"/>
  <c r="DA515"/>
  <c r="CZ515"/>
  <c r="CY515"/>
  <c r="CV515"/>
  <c r="CU515"/>
  <c r="CT515"/>
  <c r="CS515"/>
  <c r="CR515"/>
  <c r="CQ515"/>
  <c r="CP515"/>
  <c r="CO515"/>
  <c r="CN515"/>
  <c r="CM515"/>
  <c r="CL515"/>
  <c r="CK515"/>
  <c r="CJ515"/>
  <c r="CI515"/>
  <c r="CH515"/>
  <c r="CE514"/>
  <c r="CG516" s="1"/>
  <c r="CV513"/>
  <c r="CU513"/>
  <c r="CT513"/>
  <c r="CS513"/>
  <c r="CR513"/>
  <c r="CQ513"/>
  <c r="CP513"/>
  <c r="CO513"/>
  <c r="CN513"/>
  <c r="CM513"/>
  <c r="CL513"/>
  <c r="CK513"/>
  <c r="CJ513"/>
  <c r="CI513"/>
  <c r="CH513"/>
  <c r="CV501"/>
  <c r="CU501"/>
  <c r="CT501"/>
  <c r="CS501"/>
  <c r="CR501"/>
  <c r="CQ501"/>
  <c r="CP501"/>
  <c r="CO501"/>
  <c r="CN501"/>
  <c r="CM501"/>
  <c r="CL501"/>
  <c r="CK501"/>
  <c r="CJ501"/>
  <c r="CI501"/>
  <c r="CH501"/>
  <c r="CG501"/>
  <c r="DN500"/>
  <c r="DM500"/>
  <c r="DL500"/>
  <c r="DK500"/>
  <c r="DJ500"/>
  <c r="DI500"/>
  <c r="DH500"/>
  <c r="DG500"/>
  <c r="DF500"/>
  <c r="DE500"/>
  <c r="DD500"/>
  <c r="DC500"/>
  <c r="DB500"/>
  <c r="DA500"/>
  <c r="CZ500"/>
  <c r="CY500"/>
  <c r="CC500"/>
  <c r="DN499"/>
  <c r="DM499"/>
  <c r="DL499"/>
  <c r="DK499"/>
  <c r="DJ499"/>
  <c r="DI499"/>
  <c r="DH499"/>
  <c r="DG499"/>
  <c r="DF499"/>
  <c r="DE499"/>
  <c r="DD499"/>
  <c r="DC499"/>
  <c r="DB499"/>
  <c r="DA499"/>
  <c r="CZ499"/>
  <c r="CY499"/>
  <c r="DN498"/>
  <c r="DM498"/>
  <c r="DL498"/>
  <c r="DK498"/>
  <c r="DJ498"/>
  <c r="DI498"/>
  <c r="DH498"/>
  <c r="DG498"/>
  <c r="DF498"/>
  <c r="DE498"/>
  <c r="DD498"/>
  <c r="DC498"/>
  <c r="DB498"/>
  <c r="DA498"/>
  <c r="CZ498"/>
  <c r="CY498"/>
  <c r="CV498"/>
  <c r="CU498"/>
  <c r="CT498"/>
  <c r="CS498"/>
  <c r="CR498"/>
  <c r="CQ498"/>
  <c r="CP498"/>
  <c r="CO498"/>
  <c r="CN498"/>
  <c r="CM498"/>
  <c r="CL498"/>
  <c r="CK498"/>
  <c r="CJ498"/>
  <c r="CI498"/>
  <c r="CH498"/>
  <c r="CE497"/>
  <c r="CG499" s="1"/>
  <c r="CV496"/>
  <c r="CU496"/>
  <c r="CT496"/>
  <c r="CS496"/>
  <c r="CR496"/>
  <c r="CQ496"/>
  <c r="CP496"/>
  <c r="CO496"/>
  <c r="CN496"/>
  <c r="CM496"/>
  <c r="CL496"/>
  <c r="CK496"/>
  <c r="CJ496"/>
  <c r="CI496"/>
  <c r="CH496"/>
  <c r="CV484"/>
  <c r="CU484"/>
  <c r="CT484"/>
  <c r="CS484"/>
  <c r="CR484"/>
  <c r="CQ484"/>
  <c r="CP484"/>
  <c r="CO484"/>
  <c r="CN484"/>
  <c r="CM484"/>
  <c r="CL484"/>
  <c r="CK484"/>
  <c r="CJ484"/>
  <c r="CI484"/>
  <c r="CH484"/>
  <c r="CG484"/>
  <c r="DN483"/>
  <c r="DM483"/>
  <c r="DL483"/>
  <c r="DK483"/>
  <c r="DJ483"/>
  <c r="DI483"/>
  <c r="DH483"/>
  <c r="DG483"/>
  <c r="DF483"/>
  <c r="DE483"/>
  <c r="DD483"/>
  <c r="DC483"/>
  <c r="DB483"/>
  <c r="DA483"/>
  <c r="CZ483"/>
  <c r="CY483"/>
  <c r="DN482"/>
  <c r="DM482"/>
  <c r="DL482"/>
  <c r="DK482"/>
  <c r="DJ482"/>
  <c r="DI482"/>
  <c r="DH482"/>
  <c r="DG482"/>
  <c r="DF482"/>
  <c r="DE482"/>
  <c r="DD482"/>
  <c r="DC482"/>
  <c r="DB482"/>
  <c r="DA482"/>
  <c r="CZ482"/>
  <c r="CY482"/>
  <c r="DN481"/>
  <c r="DM481"/>
  <c r="DL481"/>
  <c r="DK481"/>
  <c r="DJ481"/>
  <c r="DI481"/>
  <c r="DH481"/>
  <c r="DG481"/>
  <c r="DF481"/>
  <c r="DE481"/>
  <c r="DD481"/>
  <c r="DC481"/>
  <c r="DB481"/>
  <c r="DA481"/>
  <c r="CZ481"/>
  <c r="CY481"/>
  <c r="CV481"/>
  <c r="CU481"/>
  <c r="CT481"/>
  <c r="CS481"/>
  <c r="CR481"/>
  <c r="CQ481"/>
  <c r="CP481"/>
  <c r="CO481"/>
  <c r="CN481"/>
  <c r="CM481"/>
  <c r="CL481"/>
  <c r="CK481"/>
  <c r="CJ481"/>
  <c r="CI481"/>
  <c r="CH481"/>
  <c r="CE480"/>
  <c r="CG482" s="1"/>
  <c r="CV479"/>
  <c r="CU479"/>
  <c r="CT479"/>
  <c r="CS479"/>
  <c r="CR479"/>
  <c r="CQ479"/>
  <c r="CP479"/>
  <c r="CO479"/>
  <c r="CN479"/>
  <c r="CM479"/>
  <c r="CL479"/>
  <c r="CK479"/>
  <c r="CJ479"/>
  <c r="CI479"/>
  <c r="CH479"/>
  <c r="CV467"/>
  <c r="CU467"/>
  <c r="CT467"/>
  <c r="CS467"/>
  <c r="CR467"/>
  <c r="CQ467"/>
  <c r="CP467"/>
  <c r="CO467"/>
  <c r="CN467"/>
  <c r="CM467"/>
  <c r="CL467"/>
  <c r="CK467"/>
  <c r="CJ467"/>
  <c r="CI467"/>
  <c r="CH467"/>
  <c r="CG467"/>
  <c r="DN466"/>
  <c r="DM466"/>
  <c r="DL466"/>
  <c r="DK466"/>
  <c r="DJ466"/>
  <c r="DI466"/>
  <c r="DH466"/>
  <c r="DG466"/>
  <c r="DF466"/>
  <c r="DE466"/>
  <c r="DD466"/>
  <c r="DC466"/>
  <c r="DB466"/>
  <c r="DA466"/>
  <c r="CZ466"/>
  <c r="CY466"/>
  <c r="CC466"/>
  <c r="DN465"/>
  <c r="DM465"/>
  <c r="DL465"/>
  <c r="DK465"/>
  <c r="DJ465"/>
  <c r="DI465"/>
  <c r="DH465"/>
  <c r="DG465"/>
  <c r="DF465"/>
  <c r="DE465"/>
  <c r="DD465"/>
  <c r="DC465"/>
  <c r="DB465"/>
  <c r="DA465"/>
  <c r="CZ465"/>
  <c r="CY465"/>
  <c r="DN464"/>
  <c r="DM464"/>
  <c r="DL464"/>
  <c r="DK464"/>
  <c r="DJ464"/>
  <c r="DI464"/>
  <c r="DH464"/>
  <c r="DG464"/>
  <c r="DF464"/>
  <c r="DE464"/>
  <c r="DD464"/>
  <c r="DC464"/>
  <c r="DB464"/>
  <c r="DA464"/>
  <c r="CZ464"/>
  <c r="CY464"/>
  <c r="CV464"/>
  <c r="CU464"/>
  <c r="CT464"/>
  <c r="CS464"/>
  <c r="CR464"/>
  <c r="CQ464"/>
  <c r="CP464"/>
  <c r="CO464"/>
  <c r="CN464"/>
  <c r="CM464"/>
  <c r="CL464"/>
  <c r="CK464"/>
  <c r="CJ464"/>
  <c r="CI464"/>
  <c r="CH464"/>
  <c r="CE463"/>
  <c r="CG465" s="1"/>
  <c r="CV462"/>
  <c r="CU462"/>
  <c r="CT462"/>
  <c r="CS462"/>
  <c r="CR462"/>
  <c r="CQ462"/>
  <c r="CP462"/>
  <c r="CO462"/>
  <c r="CN462"/>
  <c r="CM462"/>
  <c r="CL462"/>
  <c r="CK462"/>
  <c r="CJ462"/>
  <c r="CI462"/>
  <c r="CH462"/>
  <c r="CV450"/>
  <c r="CU450"/>
  <c r="CT450"/>
  <c r="CS450"/>
  <c r="CR450"/>
  <c r="CQ450"/>
  <c r="CP450"/>
  <c r="CO450"/>
  <c r="CN450"/>
  <c r="CM450"/>
  <c r="CL450"/>
  <c r="CK450"/>
  <c r="CJ450"/>
  <c r="CI450"/>
  <c r="CH450"/>
  <c r="CG450"/>
  <c r="DN449"/>
  <c r="DM449"/>
  <c r="DL449"/>
  <c r="DK449"/>
  <c r="DJ449"/>
  <c r="DI449"/>
  <c r="DH449"/>
  <c r="DG449"/>
  <c r="DF449"/>
  <c r="DE449"/>
  <c r="DD449"/>
  <c r="DC449"/>
  <c r="DB449"/>
  <c r="DA449"/>
  <c r="CZ449"/>
  <c r="CY449"/>
  <c r="DN448"/>
  <c r="DM448"/>
  <c r="DL448"/>
  <c r="DK448"/>
  <c r="DJ448"/>
  <c r="DI448"/>
  <c r="DH448"/>
  <c r="DG448"/>
  <c r="DF448"/>
  <c r="DE448"/>
  <c r="DD448"/>
  <c r="DC448"/>
  <c r="DB448"/>
  <c r="DA448"/>
  <c r="CZ448"/>
  <c r="CY448"/>
  <c r="DN447"/>
  <c r="DM447"/>
  <c r="DL447"/>
  <c r="DK447"/>
  <c r="DJ447"/>
  <c r="DI447"/>
  <c r="DH447"/>
  <c r="DG447"/>
  <c r="DF447"/>
  <c r="DE447"/>
  <c r="DD447"/>
  <c r="DC447"/>
  <c r="DB447"/>
  <c r="DA447"/>
  <c r="CZ447"/>
  <c r="CY447"/>
  <c r="CV447"/>
  <c r="CU447"/>
  <c r="CT447"/>
  <c r="CS447"/>
  <c r="CR447"/>
  <c r="CQ447"/>
  <c r="CP447"/>
  <c r="CO447"/>
  <c r="CN447"/>
  <c r="CM447"/>
  <c r="CL447"/>
  <c r="CK447"/>
  <c r="CJ447"/>
  <c r="CI447"/>
  <c r="CH447"/>
  <c r="CE446"/>
  <c r="CG448" s="1"/>
  <c r="CV445"/>
  <c r="CU445"/>
  <c r="CT445"/>
  <c r="CS445"/>
  <c r="CR445"/>
  <c r="CQ445"/>
  <c r="CP445"/>
  <c r="CO445"/>
  <c r="CN445"/>
  <c r="CM445"/>
  <c r="CL445"/>
  <c r="CK445"/>
  <c r="CJ445"/>
  <c r="CI445"/>
  <c r="CH445"/>
  <c r="CV433"/>
  <c r="CU433"/>
  <c r="CT433"/>
  <c r="CS433"/>
  <c r="CR433"/>
  <c r="CQ433"/>
  <c r="CP433"/>
  <c r="CO433"/>
  <c r="CN433"/>
  <c r="CM433"/>
  <c r="CL433"/>
  <c r="CK433"/>
  <c r="CJ433"/>
  <c r="CI433"/>
  <c r="CH433"/>
  <c r="CG433"/>
  <c r="DN432"/>
  <c r="DM432"/>
  <c r="DL432"/>
  <c r="DK432"/>
  <c r="DJ432"/>
  <c r="DI432"/>
  <c r="DH432"/>
  <c r="DG432"/>
  <c r="DF432"/>
  <c r="DE432"/>
  <c r="DD432"/>
  <c r="DC432"/>
  <c r="DB432"/>
  <c r="DA432"/>
  <c r="CZ432"/>
  <c r="CY432"/>
  <c r="CC432"/>
  <c r="DN431"/>
  <c r="DM431"/>
  <c r="DL431"/>
  <c r="DK431"/>
  <c r="DJ431"/>
  <c r="DI431"/>
  <c r="DH431"/>
  <c r="DG431"/>
  <c r="DF431"/>
  <c r="DE431"/>
  <c r="DD431"/>
  <c r="DC431"/>
  <c r="DB431"/>
  <c r="DA431"/>
  <c r="CZ431"/>
  <c r="CY431"/>
  <c r="DN430"/>
  <c r="DM430"/>
  <c r="DL430"/>
  <c r="DK430"/>
  <c r="DJ430"/>
  <c r="DI430"/>
  <c r="DH430"/>
  <c r="DG430"/>
  <c r="DF430"/>
  <c r="DE430"/>
  <c r="DD430"/>
  <c r="DC430"/>
  <c r="DB430"/>
  <c r="DA430"/>
  <c r="CZ430"/>
  <c r="CY430"/>
  <c r="CV430"/>
  <c r="CU430"/>
  <c r="CT430"/>
  <c r="CS430"/>
  <c r="CR430"/>
  <c r="CQ430"/>
  <c r="CP430"/>
  <c r="CO430"/>
  <c r="CN430"/>
  <c r="CM430"/>
  <c r="CL430"/>
  <c r="CK430"/>
  <c r="CJ430"/>
  <c r="CI430"/>
  <c r="CH430"/>
  <c r="CE429"/>
  <c r="CG431" s="1"/>
  <c r="CV428"/>
  <c r="CU428"/>
  <c r="CT428"/>
  <c r="CS428"/>
  <c r="CR428"/>
  <c r="CQ428"/>
  <c r="CP428"/>
  <c r="CO428"/>
  <c r="CN428"/>
  <c r="CM428"/>
  <c r="CL428"/>
  <c r="CK428"/>
  <c r="CJ428"/>
  <c r="CI428"/>
  <c r="CH428"/>
  <c r="CV416"/>
  <c r="CU416"/>
  <c r="CT416"/>
  <c r="CS416"/>
  <c r="CR416"/>
  <c r="CQ416"/>
  <c r="CP416"/>
  <c r="CO416"/>
  <c r="CN416"/>
  <c r="CM416"/>
  <c r="CL416"/>
  <c r="CK416"/>
  <c r="CJ416"/>
  <c r="CI416"/>
  <c r="CH416"/>
  <c r="CG416"/>
  <c r="DN415"/>
  <c r="DM415"/>
  <c r="DL415"/>
  <c r="DK415"/>
  <c r="DJ415"/>
  <c r="DI415"/>
  <c r="DH415"/>
  <c r="DG415"/>
  <c r="DF415"/>
  <c r="DE415"/>
  <c r="DD415"/>
  <c r="DC415"/>
  <c r="DB415"/>
  <c r="DA415"/>
  <c r="CZ415"/>
  <c r="CY415"/>
  <c r="DN414"/>
  <c r="DM414"/>
  <c r="DL414"/>
  <c r="DK414"/>
  <c r="DJ414"/>
  <c r="DI414"/>
  <c r="DH414"/>
  <c r="DG414"/>
  <c r="DF414"/>
  <c r="DE414"/>
  <c r="DD414"/>
  <c r="DC414"/>
  <c r="DB414"/>
  <c r="DA414"/>
  <c r="CZ414"/>
  <c r="CY414"/>
  <c r="DN413"/>
  <c r="DM413"/>
  <c r="DL413"/>
  <c r="DK413"/>
  <c r="DJ413"/>
  <c r="DI413"/>
  <c r="DH413"/>
  <c r="DG413"/>
  <c r="DF413"/>
  <c r="DE413"/>
  <c r="DD413"/>
  <c r="DC413"/>
  <c r="DB413"/>
  <c r="DA413"/>
  <c r="CZ413"/>
  <c r="CY413"/>
  <c r="CV413"/>
  <c r="CU413"/>
  <c r="CT413"/>
  <c r="CS413"/>
  <c r="CR413"/>
  <c r="CQ413"/>
  <c r="CP413"/>
  <c r="CO413"/>
  <c r="CN413"/>
  <c r="CM413"/>
  <c r="CL413"/>
  <c r="CK413"/>
  <c r="CJ413"/>
  <c r="CI413"/>
  <c r="CH413"/>
  <c r="CE412"/>
  <c r="CG414" s="1"/>
  <c r="CV411"/>
  <c r="CU411"/>
  <c r="CT411"/>
  <c r="CS411"/>
  <c r="CR411"/>
  <c r="CQ411"/>
  <c r="CP411"/>
  <c r="CO411"/>
  <c r="CN411"/>
  <c r="CM411"/>
  <c r="CL411"/>
  <c r="CK411"/>
  <c r="CJ411"/>
  <c r="CI411"/>
  <c r="CH411"/>
  <c r="CV399"/>
  <c r="CU399"/>
  <c r="CT399"/>
  <c r="CS399"/>
  <c r="CR399"/>
  <c r="CQ399"/>
  <c r="CP399"/>
  <c r="CO399"/>
  <c r="CN399"/>
  <c r="CM399"/>
  <c r="CL399"/>
  <c r="CK399"/>
  <c r="CJ399"/>
  <c r="CI399"/>
  <c r="CH399"/>
  <c r="CG399"/>
  <c r="DN398"/>
  <c r="DM398"/>
  <c r="DL398"/>
  <c r="DK398"/>
  <c r="DJ398"/>
  <c r="DI398"/>
  <c r="DH398"/>
  <c r="DG398"/>
  <c r="DF398"/>
  <c r="DE398"/>
  <c r="DD398"/>
  <c r="DC398"/>
  <c r="DB398"/>
  <c r="DA398"/>
  <c r="CZ398"/>
  <c r="CY398"/>
  <c r="DN397"/>
  <c r="DM397"/>
  <c r="DL397"/>
  <c r="DK397"/>
  <c r="DJ397"/>
  <c r="DI397"/>
  <c r="DH397"/>
  <c r="DG397"/>
  <c r="DF397"/>
  <c r="DE397"/>
  <c r="DD397"/>
  <c r="DC397"/>
  <c r="DB397"/>
  <c r="DA397"/>
  <c r="CZ397"/>
  <c r="CY397"/>
  <c r="DN396"/>
  <c r="DM396"/>
  <c r="DL396"/>
  <c r="DK396"/>
  <c r="DJ396"/>
  <c r="DI396"/>
  <c r="DH396"/>
  <c r="DG396"/>
  <c r="DF396"/>
  <c r="DE396"/>
  <c r="DD396"/>
  <c r="DC396"/>
  <c r="DB396"/>
  <c r="DA396"/>
  <c r="CZ396"/>
  <c r="CY396"/>
  <c r="CV396"/>
  <c r="CU396"/>
  <c r="CT396"/>
  <c r="CS396"/>
  <c r="CR396"/>
  <c r="CQ396"/>
  <c r="CP396"/>
  <c r="CO396"/>
  <c r="CN396"/>
  <c r="CM396"/>
  <c r="CL396"/>
  <c r="CK396"/>
  <c r="CJ396"/>
  <c r="CI396"/>
  <c r="CH396"/>
  <c r="CE395"/>
  <c r="CG397" s="1"/>
  <c r="CV394"/>
  <c r="CU394"/>
  <c r="CT394"/>
  <c r="CS394"/>
  <c r="CR394"/>
  <c r="CQ394"/>
  <c r="CP394"/>
  <c r="CO394"/>
  <c r="CN394"/>
  <c r="CM394"/>
  <c r="CL394"/>
  <c r="CK394"/>
  <c r="CJ394"/>
  <c r="CI394"/>
  <c r="CH394"/>
  <c r="CV382"/>
  <c r="CU382"/>
  <c r="CT382"/>
  <c r="CS382"/>
  <c r="CR382"/>
  <c r="CQ382"/>
  <c r="CP382"/>
  <c r="CO382"/>
  <c r="CN382"/>
  <c r="CM382"/>
  <c r="CL382"/>
  <c r="CK382"/>
  <c r="CJ382"/>
  <c r="CI382"/>
  <c r="CH382"/>
  <c r="CG382"/>
  <c r="DN381"/>
  <c r="DM381"/>
  <c r="DL381"/>
  <c r="DK381"/>
  <c r="DJ381"/>
  <c r="DI381"/>
  <c r="DH381"/>
  <c r="DG381"/>
  <c r="DF381"/>
  <c r="DE381"/>
  <c r="DD381"/>
  <c r="DC381"/>
  <c r="DB381"/>
  <c r="DA381"/>
  <c r="CZ381"/>
  <c r="CY381"/>
  <c r="DN380"/>
  <c r="DM380"/>
  <c r="DL380"/>
  <c r="DK380"/>
  <c r="DJ380"/>
  <c r="DI380"/>
  <c r="DH380"/>
  <c r="DG380"/>
  <c r="DF380"/>
  <c r="DE380"/>
  <c r="DD380"/>
  <c r="DC380"/>
  <c r="DB380"/>
  <c r="DA380"/>
  <c r="CZ380"/>
  <c r="CY380"/>
  <c r="DN379"/>
  <c r="DM379"/>
  <c r="DL379"/>
  <c r="DK379"/>
  <c r="DJ379"/>
  <c r="DI379"/>
  <c r="DH379"/>
  <c r="DG379"/>
  <c r="DF379"/>
  <c r="DE379"/>
  <c r="DD379"/>
  <c r="DC379"/>
  <c r="DB379"/>
  <c r="DA379"/>
  <c r="CZ379"/>
  <c r="CY379"/>
  <c r="CV379"/>
  <c r="CU379"/>
  <c r="CT379"/>
  <c r="CS379"/>
  <c r="CR379"/>
  <c r="CQ379"/>
  <c r="CP379"/>
  <c r="CO379"/>
  <c r="CN379"/>
  <c r="CM379"/>
  <c r="CL379"/>
  <c r="CK379"/>
  <c r="CJ379"/>
  <c r="CI379"/>
  <c r="CH379"/>
  <c r="CE378"/>
  <c r="CG380" s="1"/>
  <c r="CV377"/>
  <c r="CU377"/>
  <c r="CT377"/>
  <c r="CS377"/>
  <c r="CR377"/>
  <c r="CQ377"/>
  <c r="CP377"/>
  <c r="CO377"/>
  <c r="CN377"/>
  <c r="CM377"/>
  <c r="CL377"/>
  <c r="CK377"/>
  <c r="CJ377"/>
  <c r="CI377"/>
  <c r="CH377"/>
  <c r="CV365"/>
  <c r="CU365"/>
  <c r="CT365"/>
  <c r="CS365"/>
  <c r="CR365"/>
  <c r="CQ365"/>
  <c r="CP365"/>
  <c r="CO365"/>
  <c r="CN365"/>
  <c r="CM365"/>
  <c r="CL365"/>
  <c r="CK365"/>
  <c r="CJ365"/>
  <c r="CI365"/>
  <c r="CH365"/>
  <c r="CG365"/>
  <c r="DN364"/>
  <c r="DM364"/>
  <c r="DL364"/>
  <c r="DK364"/>
  <c r="DJ364"/>
  <c r="DI364"/>
  <c r="DH364"/>
  <c r="DG364"/>
  <c r="DF364"/>
  <c r="DE364"/>
  <c r="DD364"/>
  <c r="DC364"/>
  <c r="DB364"/>
  <c r="DA364"/>
  <c r="CZ364"/>
  <c r="CY364"/>
  <c r="DN363"/>
  <c r="DM363"/>
  <c r="DL363"/>
  <c r="DK363"/>
  <c r="DJ363"/>
  <c r="DI363"/>
  <c r="DH363"/>
  <c r="DG363"/>
  <c r="DF363"/>
  <c r="DE363"/>
  <c r="DD363"/>
  <c r="DC363"/>
  <c r="DB363"/>
  <c r="DA363"/>
  <c r="CZ363"/>
  <c r="CY363"/>
  <c r="DN362"/>
  <c r="DM362"/>
  <c r="DL362"/>
  <c r="DK362"/>
  <c r="DJ362"/>
  <c r="DI362"/>
  <c r="DH362"/>
  <c r="DG362"/>
  <c r="DF362"/>
  <c r="DE362"/>
  <c r="DD362"/>
  <c r="DC362"/>
  <c r="DB362"/>
  <c r="DA362"/>
  <c r="CZ362"/>
  <c r="CY362"/>
  <c r="CV362"/>
  <c r="CU362"/>
  <c r="CT362"/>
  <c r="CS362"/>
  <c r="CR362"/>
  <c r="CQ362"/>
  <c r="CP362"/>
  <c r="CO362"/>
  <c r="CN362"/>
  <c r="CM362"/>
  <c r="CL362"/>
  <c r="CK362"/>
  <c r="CJ362"/>
  <c r="CI362"/>
  <c r="CH362"/>
  <c r="CE361"/>
  <c r="CG363" s="1"/>
  <c r="CV360"/>
  <c r="CU360"/>
  <c r="CT360"/>
  <c r="CS360"/>
  <c r="CR360"/>
  <c r="CQ360"/>
  <c r="CP360"/>
  <c r="CO360"/>
  <c r="CN360"/>
  <c r="CM360"/>
  <c r="CL360"/>
  <c r="CK360"/>
  <c r="CJ360"/>
  <c r="CI360"/>
  <c r="CH360"/>
  <c r="CV348"/>
  <c r="CU348"/>
  <c r="CT348"/>
  <c r="CS348"/>
  <c r="CR348"/>
  <c r="CQ348"/>
  <c r="CP348"/>
  <c r="CO348"/>
  <c r="CN348"/>
  <c r="CM348"/>
  <c r="CL348"/>
  <c r="CK348"/>
  <c r="CJ348"/>
  <c r="CI348"/>
  <c r="CH348"/>
  <c r="CG348"/>
  <c r="DN347"/>
  <c r="DM347"/>
  <c r="DL347"/>
  <c r="DK347"/>
  <c r="DJ347"/>
  <c r="DI347"/>
  <c r="DH347"/>
  <c r="DG347"/>
  <c r="DF347"/>
  <c r="DE347"/>
  <c r="DD347"/>
  <c r="DC347"/>
  <c r="DB347"/>
  <c r="DA347"/>
  <c r="CZ347"/>
  <c r="CY347"/>
  <c r="DN346"/>
  <c r="DM346"/>
  <c r="DL346"/>
  <c r="DK346"/>
  <c r="DJ346"/>
  <c r="DI346"/>
  <c r="DH346"/>
  <c r="DG346"/>
  <c r="DF346"/>
  <c r="DE346"/>
  <c r="DD346"/>
  <c r="DC346"/>
  <c r="DB346"/>
  <c r="DA346"/>
  <c r="CZ346"/>
  <c r="CY346"/>
  <c r="CC346"/>
  <c r="CC362" s="1"/>
  <c r="CE362" s="1"/>
  <c r="CG361" s="1"/>
  <c r="DN345"/>
  <c r="DM345"/>
  <c r="DL345"/>
  <c r="DK345"/>
  <c r="DJ345"/>
  <c r="DI345"/>
  <c r="DH345"/>
  <c r="DG345"/>
  <c r="DF345"/>
  <c r="DE345"/>
  <c r="DD345"/>
  <c r="DC345"/>
  <c r="DB345"/>
  <c r="DA345"/>
  <c r="CZ345"/>
  <c r="CY345"/>
  <c r="CV345"/>
  <c r="CU345"/>
  <c r="CT345"/>
  <c r="CS345"/>
  <c r="CR345"/>
  <c r="CQ345"/>
  <c r="CP345"/>
  <c r="CO345"/>
  <c r="CN345"/>
  <c r="CM345"/>
  <c r="CL345"/>
  <c r="CK345"/>
  <c r="CJ345"/>
  <c r="CI345"/>
  <c r="CH345"/>
  <c r="CE344"/>
  <c r="CG346" s="1"/>
  <c r="CV343"/>
  <c r="CU343"/>
  <c r="CT343"/>
  <c r="CS343"/>
  <c r="CR343"/>
  <c r="CQ343"/>
  <c r="CP343"/>
  <c r="CO343"/>
  <c r="CN343"/>
  <c r="CM343"/>
  <c r="CL343"/>
  <c r="CK343"/>
  <c r="CJ343"/>
  <c r="CI343"/>
  <c r="CH343"/>
  <c r="CV331"/>
  <c r="CU331"/>
  <c r="CT331"/>
  <c r="CS331"/>
  <c r="CR331"/>
  <c r="CQ331"/>
  <c r="CP331"/>
  <c r="CO331"/>
  <c r="CN331"/>
  <c r="CM331"/>
  <c r="CL331"/>
  <c r="CK331"/>
  <c r="CJ331"/>
  <c r="CI331"/>
  <c r="CH331"/>
  <c r="CG331"/>
  <c r="DN330"/>
  <c r="DM330"/>
  <c r="DL330"/>
  <c r="DK330"/>
  <c r="DJ330"/>
  <c r="DI330"/>
  <c r="DH330"/>
  <c r="DG330"/>
  <c r="DF330"/>
  <c r="DE330"/>
  <c r="DD330"/>
  <c r="DC330"/>
  <c r="DB330"/>
  <c r="DA330"/>
  <c r="CZ330"/>
  <c r="CY330"/>
  <c r="DN329"/>
  <c r="DM329"/>
  <c r="DL329"/>
  <c r="DK329"/>
  <c r="DJ329"/>
  <c r="DI329"/>
  <c r="DH329"/>
  <c r="DG329"/>
  <c r="DF329"/>
  <c r="DE329"/>
  <c r="DD329"/>
  <c r="DC329"/>
  <c r="DB329"/>
  <c r="DA329"/>
  <c r="CZ329"/>
  <c r="CY329"/>
  <c r="CC329"/>
  <c r="DN328"/>
  <c r="DM328"/>
  <c r="DL328"/>
  <c r="DK328"/>
  <c r="DJ328"/>
  <c r="DI328"/>
  <c r="DH328"/>
  <c r="DG328"/>
  <c r="DF328"/>
  <c r="DE328"/>
  <c r="DD328"/>
  <c r="DC328"/>
  <c r="DB328"/>
  <c r="DA328"/>
  <c r="CZ328"/>
  <c r="CY328"/>
  <c r="CV328"/>
  <c r="CU328"/>
  <c r="CT328"/>
  <c r="CS328"/>
  <c r="CR328"/>
  <c r="CQ328"/>
  <c r="CP328"/>
  <c r="CO328"/>
  <c r="CN328"/>
  <c r="CM328"/>
  <c r="CL328"/>
  <c r="CK328"/>
  <c r="CJ328"/>
  <c r="CI328"/>
  <c r="CH328"/>
  <c r="CE327"/>
  <c r="CG329" s="1"/>
  <c r="CV326"/>
  <c r="CU326"/>
  <c r="CT326"/>
  <c r="CS326"/>
  <c r="CR326"/>
  <c r="CQ326"/>
  <c r="CP326"/>
  <c r="CO326"/>
  <c r="CN326"/>
  <c r="CM326"/>
  <c r="CL326"/>
  <c r="CK326"/>
  <c r="CJ326"/>
  <c r="CI326"/>
  <c r="CH326"/>
  <c r="CV314"/>
  <c r="CU314"/>
  <c r="CT314"/>
  <c r="CS314"/>
  <c r="CR314"/>
  <c r="CQ314"/>
  <c r="CP314"/>
  <c r="CO314"/>
  <c r="CN314"/>
  <c r="CM314"/>
  <c r="CL314"/>
  <c r="CK314"/>
  <c r="CJ314"/>
  <c r="CI314"/>
  <c r="CH314"/>
  <c r="CG314"/>
  <c r="DN313"/>
  <c r="DM313"/>
  <c r="DL313"/>
  <c r="DK313"/>
  <c r="DJ313"/>
  <c r="DI313"/>
  <c r="DH313"/>
  <c r="DG313"/>
  <c r="DF313"/>
  <c r="DE313"/>
  <c r="DD313"/>
  <c r="DC313"/>
  <c r="DB313"/>
  <c r="DA313"/>
  <c r="CZ313"/>
  <c r="CY313"/>
  <c r="DN312"/>
  <c r="DM312"/>
  <c r="DL312"/>
  <c r="DK312"/>
  <c r="DJ312"/>
  <c r="DI312"/>
  <c r="DH312"/>
  <c r="DG312"/>
  <c r="DF312"/>
  <c r="DE312"/>
  <c r="DD312"/>
  <c r="DC312"/>
  <c r="DB312"/>
  <c r="DA312"/>
  <c r="CZ312"/>
  <c r="CY312"/>
  <c r="DN311"/>
  <c r="DM311"/>
  <c r="DL311"/>
  <c r="DK311"/>
  <c r="DJ311"/>
  <c r="DI311"/>
  <c r="DH311"/>
  <c r="DG311"/>
  <c r="DF311"/>
  <c r="DE311"/>
  <c r="DD311"/>
  <c r="DC311"/>
  <c r="DB311"/>
  <c r="DA311"/>
  <c r="CZ311"/>
  <c r="CY311"/>
  <c r="CV311"/>
  <c r="CU311"/>
  <c r="CT311"/>
  <c r="CS311"/>
  <c r="CR311"/>
  <c r="CQ311"/>
  <c r="CP311"/>
  <c r="CO311"/>
  <c r="CN311"/>
  <c r="CM311"/>
  <c r="CL311"/>
  <c r="CK311"/>
  <c r="CJ311"/>
  <c r="CI311"/>
  <c r="CH311"/>
  <c r="CE310"/>
  <c r="CG312" s="1"/>
  <c r="CV309"/>
  <c r="CU309"/>
  <c r="CT309"/>
  <c r="CS309"/>
  <c r="CR309"/>
  <c r="CQ309"/>
  <c r="CP309"/>
  <c r="CO309"/>
  <c r="CN309"/>
  <c r="CM309"/>
  <c r="CL309"/>
  <c r="CK309"/>
  <c r="CJ309"/>
  <c r="CI309"/>
  <c r="CH309"/>
  <c r="CV297"/>
  <c r="CU297"/>
  <c r="CT297"/>
  <c r="CS297"/>
  <c r="CR297"/>
  <c r="CQ297"/>
  <c r="CP297"/>
  <c r="CO297"/>
  <c r="CN297"/>
  <c r="CM297"/>
  <c r="CL297"/>
  <c r="CK297"/>
  <c r="CJ297"/>
  <c r="CI297"/>
  <c r="CH297"/>
  <c r="CG297"/>
  <c r="DN296"/>
  <c r="DM296"/>
  <c r="DL296"/>
  <c r="DK296"/>
  <c r="DJ296"/>
  <c r="DI296"/>
  <c r="DH296"/>
  <c r="DG296"/>
  <c r="DF296"/>
  <c r="DE296"/>
  <c r="DD296"/>
  <c r="DC296"/>
  <c r="DB296"/>
  <c r="DA296"/>
  <c r="CZ296"/>
  <c r="CY296"/>
  <c r="DN295"/>
  <c r="DM295"/>
  <c r="DL295"/>
  <c r="DK295"/>
  <c r="DJ295"/>
  <c r="DI295"/>
  <c r="DH295"/>
  <c r="DG295"/>
  <c r="DF295"/>
  <c r="DE295"/>
  <c r="DD295"/>
  <c r="DC295"/>
  <c r="DB295"/>
  <c r="DA295"/>
  <c r="CZ295"/>
  <c r="CY295"/>
  <c r="DN294"/>
  <c r="DM294"/>
  <c r="DL294"/>
  <c r="DK294"/>
  <c r="DJ294"/>
  <c r="DI294"/>
  <c r="DH294"/>
  <c r="DG294"/>
  <c r="DF294"/>
  <c r="DE294"/>
  <c r="DD294"/>
  <c r="DC294"/>
  <c r="DB294"/>
  <c r="DA294"/>
  <c r="CZ294"/>
  <c r="CY294"/>
  <c r="CV294"/>
  <c r="CU294"/>
  <c r="CT294"/>
  <c r="CS294"/>
  <c r="CR294"/>
  <c r="CQ294"/>
  <c r="CP294"/>
  <c r="CO294"/>
  <c r="CN294"/>
  <c r="CM294"/>
  <c r="CL294"/>
  <c r="CK294"/>
  <c r="CJ294"/>
  <c r="CI294"/>
  <c r="CH294"/>
  <c r="CE293"/>
  <c r="CG295" s="1"/>
  <c r="CV292"/>
  <c r="CU292"/>
  <c r="CT292"/>
  <c r="CS292"/>
  <c r="CR292"/>
  <c r="CQ292"/>
  <c r="CP292"/>
  <c r="CO292"/>
  <c r="CN292"/>
  <c r="CM292"/>
  <c r="CL292"/>
  <c r="CK292"/>
  <c r="CJ292"/>
  <c r="CI292"/>
  <c r="CH292"/>
  <c r="CV280"/>
  <c r="CU280"/>
  <c r="CT280"/>
  <c r="CS280"/>
  <c r="CR280"/>
  <c r="CQ280"/>
  <c r="CP280"/>
  <c r="CO280"/>
  <c r="CN280"/>
  <c r="CM280"/>
  <c r="CL280"/>
  <c r="CK280"/>
  <c r="CJ280"/>
  <c r="CI280"/>
  <c r="CH280"/>
  <c r="CG280"/>
  <c r="DN279"/>
  <c r="DM279"/>
  <c r="DL279"/>
  <c r="DK279"/>
  <c r="DJ279"/>
  <c r="DI279"/>
  <c r="DH279"/>
  <c r="DG279"/>
  <c r="DF279"/>
  <c r="DE279"/>
  <c r="DD279"/>
  <c r="DC279"/>
  <c r="DB279"/>
  <c r="DA279"/>
  <c r="CZ279"/>
  <c r="CY279"/>
  <c r="DN278"/>
  <c r="DM278"/>
  <c r="DL278"/>
  <c r="DK278"/>
  <c r="DJ278"/>
  <c r="DI278"/>
  <c r="DH278"/>
  <c r="DG278"/>
  <c r="DF278"/>
  <c r="DE278"/>
  <c r="DD278"/>
  <c r="DC278"/>
  <c r="DB278"/>
  <c r="DA278"/>
  <c r="CZ278"/>
  <c r="CY278"/>
  <c r="DN277"/>
  <c r="DM277"/>
  <c r="DL277"/>
  <c r="DK277"/>
  <c r="DJ277"/>
  <c r="DI277"/>
  <c r="DH277"/>
  <c r="DG277"/>
  <c r="DF277"/>
  <c r="DE277"/>
  <c r="DD277"/>
  <c r="DC277"/>
  <c r="DB277"/>
  <c r="DA277"/>
  <c r="CZ277"/>
  <c r="CY277"/>
  <c r="CV277"/>
  <c r="CU277"/>
  <c r="CT277"/>
  <c r="CS277"/>
  <c r="CR277"/>
  <c r="CQ277"/>
  <c r="CP277"/>
  <c r="CO277"/>
  <c r="CN277"/>
  <c r="CM277"/>
  <c r="CL277"/>
  <c r="CK277"/>
  <c r="CJ277"/>
  <c r="CI277"/>
  <c r="CH277"/>
  <c r="CE276"/>
  <c r="CG278" s="1"/>
  <c r="CV275"/>
  <c r="CU275"/>
  <c r="CT275"/>
  <c r="CS275"/>
  <c r="CR275"/>
  <c r="CQ275"/>
  <c r="CP275"/>
  <c r="CO275"/>
  <c r="CN275"/>
  <c r="CM275"/>
  <c r="CL275"/>
  <c r="CK275"/>
  <c r="CJ275"/>
  <c r="CI275"/>
  <c r="CH275"/>
  <c r="CV263"/>
  <c r="CU263"/>
  <c r="CT263"/>
  <c r="CS263"/>
  <c r="CR263"/>
  <c r="CQ263"/>
  <c r="CP263"/>
  <c r="CO263"/>
  <c r="CN263"/>
  <c r="CM263"/>
  <c r="CL263"/>
  <c r="CK263"/>
  <c r="CJ263"/>
  <c r="CI263"/>
  <c r="CH263"/>
  <c r="CG263"/>
  <c r="DN262"/>
  <c r="DM262"/>
  <c r="DL262"/>
  <c r="DK262"/>
  <c r="DJ262"/>
  <c r="DI262"/>
  <c r="DH262"/>
  <c r="DG262"/>
  <c r="DF262"/>
  <c r="DE262"/>
  <c r="DD262"/>
  <c r="DC262"/>
  <c r="DB262"/>
  <c r="DA262"/>
  <c r="CZ262"/>
  <c r="CY262"/>
  <c r="DN261"/>
  <c r="DM261"/>
  <c r="DL261"/>
  <c r="DK261"/>
  <c r="DJ261"/>
  <c r="DI261"/>
  <c r="DH261"/>
  <c r="DG261"/>
  <c r="DF261"/>
  <c r="DE261"/>
  <c r="DD261"/>
  <c r="DC261"/>
  <c r="DB261"/>
  <c r="DA261"/>
  <c r="CZ261"/>
  <c r="CY261"/>
  <c r="DN260"/>
  <c r="DM260"/>
  <c r="DL260"/>
  <c r="DK260"/>
  <c r="DJ260"/>
  <c r="DI260"/>
  <c r="DH260"/>
  <c r="DG260"/>
  <c r="DF260"/>
  <c r="DE260"/>
  <c r="DD260"/>
  <c r="DC260"/>
  <c r="DB260"/>
  <c r="DA260"/>
  <c r="CZ260"/>
  <c r="CY260"/>
  <c r="CV260"/>
  <c r="CU260"/>
  <c r="CT260"/>
  <c r="CS260"/>
  <c r="CR260"/>
  <c r="CQ260"/>
  <c r="CP260"/>
  <c r="CO260"/>
  <c r="CN260"/>
  <c r="CM260"/>
  <c r="CL260"/>
  <c r="CK260"/>
  <c r="CJ260"/>
  <c r="CI260"/>
  <c r="CH260"/>
  <c r="CE259"/>
  <c r="CG261" s="1"/>
  <c r="CV258"/>
  <c r="CU258"/>
  <c r="CT258"/>
  <c r="CS258"/>
  <c r="CR258"/>
  <c r="CQ258"/>
  <c r="CP258"/>
  <c r="CO258"/>
  <c r="CN258"/>
  <c r="CM258"/>
  <c r="CL258"/>
  <c r="CK258"/>
  <c r="CJ258"/>
  <c r="CI258"/>
  <c r="CH258"/>
  <c r="CV246"/>
  <c r="CU246"/>
  <c r="CT246"/>
  <c r="CS246"/>
  <c r="CR246"/>
  <c r="CQ246"/>
  <c r="CP246"/>
  <c r="CO246"/>
  <c r="CN246"/>
  <c r="CM246"/>
  <c r="CL246"/>
  <c r="CK246"/>
  <c r="CJ246"/>
  <c r="CI246"/>
  <c r="CH246"/>
  <c r="CG246"/>
  <c r="DN245"/>
  <c r="DM245"/>
  <c r="DL245"/>
  <c r="DK245"/>
  <c r="DJ245"/>
  <c r="DI245"/>
  <c r="DH245"/>
  <c r="DG245"/>
  <c r="DF245"/>
  <c r="DE245"/>
  <c r="DD245"/>
  <c r="DC245"/>
  <c r="DB245"/>
  <c r="DA245"/>
  <c r="CZ245"/>
  <c r="CY245"/>
  <c r="DN244"/>
  <c r="DM244"/>
  <c r="DL244"/>
  <c r="DK244"/>
  <c r="DJ244"/>
  <c r="DI244"/>
  <c r="DH244"/>
  <c r="DG244"/>
  <c r="DF244"/>
  <c r="DE244"/>
  <c r="DD244"/>
  <c r="DC244"/>
  <c r="DB244"/>
  <c r="DA244"/>
  <c r="CZ244"/>
  <c r="CY244"/>
  <c r="DN243"/>
  <c r="DM243"/>
  <c r="DL243"/>
  <c r="DK243"/>
  <c r="DJ243"/>
  <c r="DI243"/>
  <c r="DH243"/>
  <c r="DG243"/>
  <c r="DF243"/>
  <c r="DE243"/>
  <c r="DD243"/>
  <c r="DC243"/>
  <c r="DB243"/>
  <c r="DA243"/>
  <c r="CZ243"/>
  <c r="CY243"/>
  <c r="CV243"/>
  <c r="CU243"/>
  <c r="CT243"/>
  <c r="CS243"/>
  <c r="CR243"/>
  <c r="CQ243"/>
  <c r="CP243"/>
  <c r="CO243"/>
  <c r="CN243"/>
  <c r="CM243"/>
  <c r="CL243"/>
  <c r="CK243"/>
  <c r="CJ243"/>
  <c r="CI243"/>
  <c r="CH243"/>
  <c r="CE242"/>
  <c r="CG244" s="1"/>
  <c r="CV241"/>
  <c r="CU241"/>
  <c r="CT241"/>
  <c r="CS241"/>
  <c r="CR241"/>
  <c r="CQ241"/>
  <c r="CP241"/>
  <c r="CO241"/>
  <c r="CN241"/>
  <c r="CM241"/>
  <c r="CL241"/>
  <c r="CK241"/>
  <c r="CJ241"/>
  <c r="CI241"/>
  <c r="CH241"/>
  <c r="CV229"/>
  <c r="CU229"/>
  <c r="CT229"/>
  <c r="CS229"/>
  <c r="CR229"/>
  <c r="CQ229"/>
  <c r="CP229"/>
  <c r="CO229"/>
  <c r="CN229"/>
  <c r="CM229"/>
  <c r="CL229"/>
  <c r="CK229"/>
  <c r="CJ229"/>
  <c r="CI229"/>
  <c r="CH229"/>
  <c r="CG229"/>
  <c r="DN228"/>
  <c r="DM228"/>
  <c r="DL228"/>
  <c r="DK228"/>
  <c r="DJ228"/>
  <c r="DI228"/>
  <c r="DH228"/>
  <c r="DG228"/>
  <c r="DF228"/>
  <c r="DE228"/>
  <c r="DD228"/>
  <c r="DC228"/>
  <c r="DB228"/>
  <c r="DA228"/>
  <c r="CZ228"/>
  <c r="CY228"/>
  <c r="DN227"/>
  <c r="DM227"/>
  <c r="DL227"/>
  <c r="DK227"/>
  <c r="DJ227"/>
  <c r="DI227"/>
  <c r="DH227"/>
  <c r="DG227"/>
  <c r="DF227"/>
  <c r="DE227"/>
  <c r="DD227"/>
  <c r="DC227"/>
  <c r="DB227"/>
  <c r="DA227"/>
  <c r="CZ227"/>
  <c r="CY227"/>
  <c r="DN226"/>
  <c r="DM226"/>
  <c r="DL226"/>
  <c r="DK226"/>
  <c r="DJ226"/>
  <c r="DI226"/>
  <c r="DH226"/>
  <c r="DG226"/>
  <c r="DF226"/>
  <c r="DE226"/>
  <c r="DD226"/>
  <c r="DC226"/>
  <c r="DB226"/>
  <c r="DA226"/>
  <c r="CZ226"/>
  <c r="CY226"/>
  <c r="CV226"/>
  <c r="CU226"/>
  <c r="CT226"/>
  <c r="CS226"/>
  <c r="CR226"/>
  <c r="CQ226"/>
  <c r="CP226"/>
  <c r="CO226"/>
  <c r="CN226"/>
  <c r="CM226"/>
  <c r="CL226"/>
  <c r="CK226"/>
  <c r="CJ226"/>
  <c r="CI226"/>
  <c r="CH226"/>
  <c r="CE225"/>
  <c r="CG227" s="1"/>
  <c r="CV224"/>
  <c r="CU224"/>
  <c r="CT224"/>
  <c r="CS224"/>
  <c r="CR224"/>
  <c r="CQ224"/>
  <c r="CP224"/>
  <c r="CO224"/>
  <c r="CN224"/>
  <c r="CM224"/>
  <c r="CL224"/>
  <c r="CK224"/>
  <c r="CJ224"/>
  <c r="CI224"/>
  <c r="CH224"/>
  <c r="CV212"/>
  <c r="CU212"/>
  <c r="CT212"/>
  <c r="CS212"/>
  <c r="CR212"/>
  <c r="CQ212"/>
  <c r="CP212"/>
  <c r="CO212"/>
  <c r="CN212"/>
  <c r="CM212"/>
  <c r="CL212"/>
  <c r="CK212"/>
  <c r="CJ212"/>
  <c r="CI212"/>
  <c r="CH212"/>
  <c r="CG212"/>
  <c r="DN211"/>
  <c r="DM211"/>
  <c r="DL211"/>
  <c r="DK211"/>
  <c r="DJ211"/>
  <c r="DI211"/>
  <c r="DH211"/>
  <c r="DG211"/>
  <c r="DF211"/>
  <c r="DE211"/>
  <c r="DD211"/>
  <c r="DC211"/>
  <c r="DB211"/>
  <c r="DA211"/>
  <c r="CZ211"/>
  <c r="CY211"/>
  <c r="DN210"/>
  <c r="DM210"/>
  <c r="DL210"/>
  <c r="DK210"/>
  <c r="DJ210"/>
  <c r="DI210"/>
  <c r="DH210"/>
  <c r="DG210"/>
  <c r="DF210"/>
  <c r="DE210"/>
  <c r="DD210"/>
  <c r="DC210"/>
  <c r="DB210"/>
  <c r="DA210"/>
  <c r="CZ210"/>
  <c r="CY210"/>
  <c r="DN209"/>
  <c r="DM209"/>
  <c r="DL209"/>
  <c r="DK209"/>
  <c r="DJ209"/>
  <c r="DI209"/>
  <c r="DH209"/>
  <c r="DG209"/>
  <c r="DF209"/>
  <c r="DE209"/>
  <c r="DD209"/>
  <c r="DC209"/>
  <c r="DB209"/>
  <c r="DA209"/>
  <c r="CZ209"/>
  <c r="CY209"/>
  <c r="CV209"/>
  <c r="CU209"/>
  <c r="CT209"/>
  <c r="CS209"/>
  <c r="CR209"/>
  <c r="CQ209"/>
  <c r="CP209"/>
  <c r="CO209"/>
  <c r="CN209"/>
  <c r="CM209"/>
  <c r="CL209"/>
  <c r="CK209"/>
  <c r="CJ209"/>
  <c r="CI209"/>
  <c r="CH209"/>
  <c r="CE208"/>
  <c r="CG210" s="1"/>
  <c r="CV207"/>
  <c r="CU207"/>
  <c r="CT207"/>
  <c r="CS207"/>
  <c r="CR207"/>
  <c r="CQ207"/>
  <c r="CP207"/>
  <c r="CO207"/>
  <c r="CN207"/>
  <c r="CM207"/>
  <c r="CL207"/>
  <c r="CK207"/>
  <c r="CJ207"/>
  <c r="CI207"/>
  <c r="CH207"/>
  <c r="CV195"/>
  <c r="CU195"/>
  <c r="CT195"/>
  <c r="CS195"/>
  <c r="CR195"/>
  <c r="CQ195"/>
  <c r="CP195"/>
  <c r="CO195"/>
  <c r="CN195"/>
  <c r="CM195"/>
  <c r="CL195"/>
  <c r="CK195"/>
  <c r="CJ195"/>
  <c r="CI195"/>
  <c r="CH195"/>
  <c r="CG195"/>
  <c r="DN194"/>
  <c r="DM194"/>
  <c r="DL194"/>
  <c r="DK194"/>
  <c r="DJ194"/>
  <c r="DI194"/>
  <c r="DH194"/>
  <c r="DG194"/>
  <c r="DF194"/>
  <c r="DE194"/>
  <c r="DD194"/>
  <c r="DC194"/>
  <c r="DB194"/>
  <c r="DA194"/>
  <c r="CZ194"/>
  <c r="CY194"/>
  <c r="DN193"/>
  <c r="DM193"/>
  <c r="DL193"/>
  <c r="DK193"/>
  <c r="DJ193"/>
  <c r="DI193"/>
  <c r="DH193"/>
  <c r="DG193"/>
  <c r="DF193"/>
  <c r="DE193"/>
  <c r="DD193"/>
  <c r="DC193"/>
  <c r="DB193"/>
  <c r="DA193"/>
  <c r="CZ193"/>
  <c r="CY193"/>
  <c r="DN192"/>
  <c r="DM192"/>
  <c r="DL192"/>
  <c r="DK192"/>
  <c r="DJ192"/>
  <c r="DI192"/>
  <c r="DH192"/>
  <c r="DG192"/>
  <c r="DF192"/>
  <c r="DE192"/>
  <c r="DD192"/>
  <c r="DC192"/>
  <c r="DB192"/>
  <c r="DA192"/>
  <c r="CZ192"/>
  <c r="CY192"/>
  <c r="CV192"/>
  <c r="CU192"/>
  <c r="CT192"/>
  <c r="CS192"/>
  <c r="CR192"/>
  <c r="CQ192"/>
  <c r="CP192"/>
  <c r="CO192"/>
  <c r="CN192"/>
  <c r="CM192"/>
  <c r="CL192"/>
  <c r="CK192"/>
  <c r="CJ192"/>
  <c r="CI192"/>
  <c r="CH192"/>
  <c r="CE191"/>
  <c r="CG193" s="1"/>
  <c r="CV190"/>
  <c r="CU190"/>
  <c r="CT190"/>
  <c r="CS190"/>
  <c r="CR190"/>
  <c r="CQ190"/>
  <c r="CP190"/>
  <c r="CO190"/>
  <c r="CN190"/>
  <c r="CM190"/>
  <c r="CL190"/>
  <c r="CK190"/>
  <c r="CJ190"/>
  <c r="CI190"/>
  <c r="CH190"/>
  <c r="CV178"/>
  <c r="CU178"/>
  <c r="CT178"/>
  <c r="CS178"/>
  <c r="CR178"/>
  <c r="CQ178"/>
  <c r="CP178"/>
  <c r="CO178"/>
  <c r="CN178"/>
  <c r="CM178"/>
  <c r="CL178"/>
  <c r="CK178"/>
  <c r="CJ178"/>
  <c r="CI178"/>
  <c r="CH178"/>
  <c r="CG178"/>
  <c r="DN177"/>
  <c r="DM177"/>
  <c r="DL177"/>
  <c r="DK177"/>
  <c r="DJ177"/>
  <c r="DI177"/>
  <c r="DH177"/>
  <c r="DG177"/>
  <c r="DF177"/>
  <c r="DE177"/>
  <c r="DD177"/>
  <c r="DC177"/>
  <c r="DB177"/>
  <c r="DA177"/>
  <c r="CZ177"/>
  <c r="CY177"/>
  <c r="DN176"/>
  <c r="DM176"/>
  <c r="DL176"/>
  <c r="DK176"/>
  <c r="DJ176"/>
  <c r="DI176"/>
  <c r="DH176"/>
  <c r="DG176"/>
  <c r="DF176"/>
  <c r="DE176"/>
  <c r="DD176"/>
  <c r="DC176"/>
  <c r="DB176"/>
  <c r="DA176"/>
  <c r="CZ176"/>
  <c r="CY176"/>
  <c r="DN175"/>
  <c r="DM175"/>
  <c r="DL175"/>
  <c r="DK175"/>
  <c r="DJ175"/>
  <c r="DI175"/>
  <c r="DH175"/>
  <c r="DG175"/>
  <c r="DF175"/>
  <c r="DE175"/>
  <c r="DD175"/>
  <c r="DC175"/>
  <c r="DB175"/>
  <c r="DA175"/>
  <c r="CZ175"/>
  <c r="CY175"/>
  <c r="CV175"/>
  <c r="CU175"/>
  <c r="CT175"/>
  <c r="CS175"/>
  <c r="CR175"/>
  <c r="CQ175"/>
  <c r="CP175"/>
  <c r="CO175"/>
  <c r="CN175"/>
  <c r="CM175"/>
  <c r="CL175"/>
  <c r="CK175"/>
  <c r="CJ175"/>
  <c r="CI175"/>
  <c r="CH175"/>
  <c r="CE174"/>
  <c r="CG176" s="1"/>
  <c r="CV173"/>
  <c r="CU173"/>
  <c r="CT173"/>
  <c r="CS173"/>
  <c r="CR173"/>
  <c r="CQ173"/>
  <c r="CP173"/>
  <c r="CO173"/>
  <c r="CN173"/>
  <c r="CM173"/>
  <c r="CL173"/>
  <c r="CK173"/>
  <c r="CJ173"/>
  <c r="CI173"/>
  <c r="CH173"/>
  <c r="CV161"/>
  <c r="CU161"/>
  <c r="CT161"/>
  <c r="CS161"/>
  <c r="CR161"/>
  <c r="CQ161"/>
  <c r="CP161"/>
  <c r="CO161"/>
  <c r="CN161"/>
  <c r="CM161"/>
  <c r="CL161"/>
  <c r="CK161"/>
  <c r="CJ161"/>
  <c r="CI161"/>
  <c r="CH161"/>
  <c r="CG161"/>
  <c r="DN160"/>
  <c r="DM160"/>
  <c r="DL160"/>
  <c r="DK160"/>
  <c r="DJ160"/>
  <c r="DI160"/>
  <c r="DH160"/>
  <c r="DG160"/>
  <c r="DF160"/>
  <c r="DE160"/>
  <c r="DD160"/>
  <c r="DC160"/>
  <c r="DB160"/>
  <c r="DA160"/>
  <c r="CZ160"/>
  <c r="CY160"/>
  <c r="DN159"/>
  <c r="DM159"/>
  <c r="DL159"/>
  <c r="DK159"/>
  <c r="DJ159"/>
  <c r="DI159"/>
  <c r="DH159"/>
  <c r="DG159"/>
  <c r="DF159"/>
  <c r="DE159"/>
  <c r="DD159"/>
  <c r="DC159"/>
  <c r="DB159"/>
  <c r="DA159"/>
  <c r="CZ159"/>
  <c r="CY159"/>
  <c r="DN158"/>
  <c r="DM158"/>
  <c r="DL158"/>
  <c r="DK158"/>
  <c r="DJ158"/>
  <c r="DI158"/>
  <c r="DH158"/>
  <c r="DG158"/>
  <c r="DF158"/>
  <c r="DE158"/>
  <c r="DD158"/>
  <c r="DC158"/>
  <c r="DB158"/>
  <c r="DA158"/>
  <c r="CZ158"/>
  <c r="CY158"/>
  <c r="CV158"/>
  <c r="CU158"/>
  <c r="CT158"/>
  <c r="CS158"/>
  <c r="CR158"/>
  <c r="CQ158"/>
  <c r="CP158"/>
  <c r="CO158"/>
  <c r="CN158"/>
  <c r="CM158"/>
  <c r="CL158"/>
  <c r="CK158"/>
  <c r="CJ158"/>
  <c r="CI158"/>
  <c r="CH158"/>
  <c r="CE157"/>
  <c r="CG159" s="1"/>
  <c r="CG156"/>
  <c r="BW148"/>
  <c r="BY149" s="1"/>
  <c r="BR148"/>
  <c r="BT149" s="1"/>
  <c r="BM148"/>
  <c r="BW147"/>
  <c r="BR147"/>
  <c r="BM147"/>
  <c r="BW146"/>
  <c r="BR146"/>
  <c r="BM146"/>
  <c r="BW145"/>
  <c r="BR145"/>
  <c r="BM145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BW144"/>
  <c r="BR144"/>
  <c r="BM144"/>
  <c r="DN143"/>
  <c r="DM143"/>
  <c r="DL143"/>
  <c r="DK143"/>
  <c r="DJ143"/>
  <c r="DI143"/>
  <c r="DH143"/>
  <c r="DG143"/>
  <c r="DF143"/>
  <c r="DE143"/>
  <c r="DD143"/>
  <c r="DC143"/>
  <c r="DB143"/>
  <c r="DA143"/>
  <c r="CZ143"/>
  <c r="CY143"/>
  <c r="BW143"/>
  <c r="BR143"/>
  <c r="BM143"/>
  <c r="DN142"/>
  <c r="DM142"/>
  <c r="DL142"/>
  <c r="DK142"/>
  <c r="DJ142"/>
  <c r="DI142"/>
  <c r="DH142"/>
  <c r="DG142"/>
  <c r="DF142"/>
  <c r="DE142"/>
  <c r="DD142"/>
  <c r="DC142"/>
  <c r="DB142"/>
  <c r="DA142"/>
  <c r="CZ142"/>
  <c r="CY142"/>
  <c r="BW142"/>
  <c r="BR142"/>
  <c r="BM142"/>
  <c r="DN141"/>
  <c r="DM141"/>
  <c r="DL141"/>
  <c r="DK141"/>
  <c r="DJ141"/>
  <c r="DI141"/>
  <c r="DH141"/>
  <c r="DG141"/>
  <c r="DF141"/>
  <c r="DE141"/>
  <c r="DD141"/>
  <c r="DC141"/>
  <c r="DB141"/>
  <c r="DA141"/>
  <c r="CZ141"/>
  <c r="CY141"/>
  <c r="CV141"/>
  <c r="CU141"/>
  <c r="CT141"/>
  <c r="CS141"/>
  <c r="CR141"/>
  <c r="CQ141"/>
  <c r="CP141"/>
  <c r="CO141"/>
  <c r="CN141"/>
  <c r="CM141"/>
  <c r="CL141"/>
  <c r="CK141"/>
  <c r="CJ141"/>
  <c r="CI141"/>
  <c r="CH141"/>
  <c r="BW141"/>
  <c r="BR141"/>
  <c r="BM141"/>
  <c r="CE140"/>
  <c r="CG142" s="1"/>
  <c r="BW140"/>
  <c r="BR140"/>
  <c r="BM140"/>
  <c r="CG139"/>
  <c r="BW139"/>
  <c r="BR139"/>
  <c r="BM139"/>
  <c r="BW138"/>
  <c r="BR138"/>
  <c r="BM138"/>
  <c r="BW137"/>
  <c r="BR137"/>
  <c r="BM137"/>
  <c r="BW136"/>
  <c r="BR136"/>
  <c r="BM136"/>
  <c r="BW135"/>
  <c r="BR135"/>
  <c r="BM135"/>
  <c r="CC925" s="1"/>
  <c r="BX134"/>
  <c r="BX135" s="1"/>
  <c r="BW134"/>
  <c r="BS134"/>
  <c r="BS135" s="1"/>
  <c r="BR134"/>
  <c r="BN134"/>
  <c r="CC907" s="1"/>
  <c r="BM134"/>
  <c r="BW133"/>
  <c r="BR133"/>
  <c r="BM133"/>
  <c r="CC891" s="1"/>
  <c r="CE891" s="1"/>
  <c r="CG891" s="1"/>
  <c r="BW130"/>
  <c r="BR130"/>
  <c r="BM130"/>
  <c r="BW129"/>
  <c r="BR129"/>
  <c r="BM129"/>
  <c r="BW128"/>
  <c r="BR128"/>
  <c r="BM128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BW127"/>
  <c r="BR127"/>
  <c r="BM127"/>
  <c r="DN126"/>
  <c r="DM126"/>
  <c r="DL126"/>
  <c r="DK126"/>
  <c r="DJ126"/>
  <c r="DI126"/>
  <c r="DH126"/>
  <c r="DG126"/>
  <c r="DF126"/>
  <c r="DE126"/>
  <c r="DD126"/>
  <c r="DC126"/>
  <c r="DB126"/>
  <c r="DA126"/>
  <c r="CZ126"/>
  <c r="CY126"/>
  <c r="BW126"/>
  <c r="BR126"/>
  <c r="BM126"/>
  <c r="DN125"/>
  <c r="DM125"/>
  <c r="DL125"/>
  <c r="DK125"/>
  <c r="DJ125"/>
  <c r="DI125"/>
  <c r="DH125"/>
  <c r="DG125"/>
  <c r="DF125"/>
  <c r="DE125"/>
  <c r="DD125"/>
  <c r="DC125"/>
  <c r="DB125"/>
  <c r="DA125"/>
  <c r="CZ125"/>
  <c r="CY125"/>
  <c r="BW125"/>
  <c r="BR125"/>
  <c r="BM125"/>
  <c r="CC789" s="1"/>
  <c r="CE789" s="1"/>
  <c r="CG789" s="1"/>
  <c r="DN124"/>
  <c r="DM124"/>
  <c r="DL124"/>
  <c r="DK124"/>
  <c r="DJ124"/>
  <c r="DI124"/>
  <c r="DH124"/>
  <c r="DG124"/>
  <c r="DF124"/>
  <c r="DE124"/>
  <c r="DD124"/>
  <c r="DC124"/>
  <c r="DB124"/>
  <c r="DA124"/>
  <c r="CZ124"/>
  <c r="CY124"/>
  <c r="CV124"/>
  <c r="CU124"/>
  <c r="CT124"/>
  <c r="CS124"/>
  <c r="CR124"/>
  <c r="CQ124"/>
  <c r="CP124"/>
  <c r="CO124"/>
  <c r="CN124"/>
  <c r="CM124"/>
  <c r="CL124"/>
  <c r="CK124"/>
  <c r="CJ124"/>
  <c r="CI124"/>
  <c r="CH124"/>
  <c r="BW124"/>
  <c r="BR124"/>
  <c r="BM124"/>
  <c r="CE123"/>
  <c r="CG125" s="1"/>
  <c r="BW123"/>
  <c r="BR123"/>
  <c r="BM123"/>
  <c r="CG122"/>
  <c r="BW122"/>
  <c r="BR122"/>
  <c r="BM122"/>
  <c r="BW121"/>
  <c r="BR121"/>
  <c r="BM121"/>
  <c r="BW120"/>
  <c r="BR120"/>
  <c r="BM120"/>
  <c r="BW119"/>
  <c r="BR119"/>
  <c r="BM119"/>
  <c r="BW118"/>
  <c r="BR118"/>
  <c r="BM118"/>
  <c r="BW117"/>
  <c r="BR117"/>
  <c r="BM117"/>
  <c r="BX116"/>
  <c r="BX117" s="1"/>
  <c r="BW116"/>
  <c r="BS116"/>
  <c r="BS117" s="1"/>
  <c r="BR116"/>
  <c r="BN116"/>
  <c r="CC635" s="1"/>
  <c r="BM116"/>
  <c r="BW115"/>
  <c r="BR115"/>
  <c r="BM115"/>
  <c r="BW112"/>
  <c r="BR112"/>
  <c r="BW111"/>
  <c r="BR111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BW110"/>
  <c r="BR110"/>
  <c r="BW109"/>
  <c r="BR109"/>
  <c r="BW108"/>
  <c r="BR108"/>
  <c r="CV107"/>
  <c r="CU107"/>
  <c r="CT107"/>
  <c r="CS107"/>
  <c r="CR107"/>
  <c r="CQ107"/>
  <c r="CP107"/>
  <c r="CO107"/>
  <c r="CN107"/>
  <c r="CM107"/>
  <c r="CL107"/>
  <c r="CK107"/>
  <c r="CJ107"/>
  <c r="CI107"/>
  <c r="CH107"/>
  <c r="BW107"/>
  <c r="BR107"/>
  <c r="CE106"/>
  <c r="CG108" s="1"/>
  <c r="BW106"/>
  <c r="BR106"/>
  <c r="CG105"/>
  <c r="BW105"/>
  <c r="BR105"/>
  <c r="BW104"/>
  <c r="BR104"/>
  <c r="BW103"/>
  <c r="BR103"/>
  <c r="BW102"/>
  <c r="BR102"/>
  <c r="BW101"/>
  <c r="BR101"/>
  <c r="BW100"/>
  <c r="BR100"/>
  <c r="BW99"/>
  <c r="BR99"/>
  <c r="BX98"/>
  <c r="BX99" s="1"/>
  <c r="BW98"/>
  <c r="BS98"/>
  <c r="BS99" s="1"/>
  <c r="BR98"/>
  <c r="BN98"/>
  <c r="CC363" s="1"/>
  <c r="BW97"/>
  <c r="BR97"/>
  <c r="BW94"/>
  <c r="BR94"/>
  <c r="CV93"/>
  <c r="CU93"/>
  <c r="CT93"/>
  <c r="CS93"/>
  <c r="CR93"/>
  <c r="CQ93"/>
  <c r="CP93"/>
  <c r="CO93"/>
  <c r="CN93"/>
  <c r="CM93"/>
  <c r="CL93"/>
  <c r="CK93"/>
  <c r="CJ93"/>
  <c r="CI93"/>
  <c r="CH93"/>
  <c r="CG93"/>
  <c r="BW93"/>
  <c r="BR93"/>
  <c r="BW92"/>
  <c r="BR92"/>
  <c r="BW91"/>
  <c r="BR91"/>
  <c r="CV90"/>
  <c r="CU90"/>
  <c r="CT90"/>
  <c r="CS90"/>
  <c r="CR90"/>
  <c r="CQ90"/>
  <c r="CP90"/>
  <c r="CO90"/>
  <c r="CN90"/>
  <c r="CM90"/>
  <c r="CL90"/>
  <c r="CK90"/>
  <c r="CJ90"/>
  <c r="CI90"/>
  <c r="CH90"/>
  <c r="CE90"/>
  <c r="BW90"/>
  <c r="BR90"/>
  <c r="CV89"/>
  <c r="CT89"/>
  <c r="CR89"/>
  <c r="CP89"/>
  <c r="CN89"/>
  <c r="CL89"/>
  <c r="CJ89"/>
  <c r="CH89"/>
  <c r="CG89"/>
  <c r="CU89" s="1"/>
  <c r="CE89"/>
  <c r="CG91" s="1"/>
  <c r="BW89"/>
  <c r="BR89"/>
  <c r="CG88"/>
  <c r="BW88"/>
  <c r="BR88"/>
  <c r="BW87"/>
  <c r="BR87"/>
  <c r="BW86"/>
  <c r="BR86"/>
  <c r="BW85"/>
  <c r="BR85"/>
  <c r="BW84"/>
  <c r="BR84"/>
  <c r="BW83"/>
  <c r="BR83"/>
  <c r="BW82"/>
  <c r="BR82"/>
  <c r="BW81"/>
  <c r="BR81"/>
  <c r="BX80"/>
  <c r="BX81" s="1"/>
  <c r="BW80"/>
  <c r="BS80"/>
  <c r="BS81" s="1"/>
  <c r="BR80"/>
  <c r="BN80"/>
  <c r="CC91" s="1"/>
  <c r="BW79"/>
  <c r="BY78" s="1"/>
  <c r="BR79"/>
  <c r="BM79"/>
  <c r="CC88" s="1"/>
  <c r="BT78"/>
  <c r="BY77"/>
  <c r="BO77"/>
  <c r="BW76"/>
  <c r="BR76"/>
  <c r="BM76"/>
  <c r="CA44"/>
  <c r="CC44" s="1"/>
  <c r="BZ44"/>
  <c r="CB44" s="1"/>
  <c r="BL44"/>
  <c r="BM44" s="1"/>
  <c r="BK44"/>
  <c r="CA43"/>
  <c r="CC43" s="1"/>
  <c r="BZ43"/>
  <c r="CB43" s="1"/>
  <c r="BL43"/>
  <c r="BM43" s="1"/>
  <c r="BK43"/>
  <c r="CA42"/>
  <c r="CC42" s="1"/>
  <c r="BZ42"/>
  <c r="CB42" s="1"/>
  <c r="BL42"/>
  <c r="BM42" s="1"/>
  <c r="BK42"/>
  <c r="CC41"/>
  <c r="CB41"/>
  <c r="BL41"/>
  <c r="BM41" s="1"/>
  <c r="BK41"/>
  <c r="BJ41"/>
  <c r="BI41"/>
  <c r="CA40"/>
  <c r="CC40" s="1"/>
  <c r="BZ40"/>
  <c r="CB40" s="1"/>
  <c r="BL40"/>
  <c r="BM40" s="1"/>
  <c r="BK40"/>
  <c r="CA39"/>
  <c r="CC39" s="1"/>
  <c r="BZ39"/>
  <c r="CB39" s="1"/>
  <c r="BL39"/>
  <c r="BM39" s="1"/>
  <c r="BK39"/>
  <c r="CA38"/>
  <c r="CC38" s="1"/>
  <c r="BZ38"/>
  <c r="CB38" s="1"/>
  <c r="BL38"/>
  <c r="BM38" s="1"/>
  <c r="BK38"/>
  <c r="CC37"/>
  <c r="CB37"/>
  <c r="BL37"/>
  <c r="BM37" s="1"/>
  <c r="BK37"/>
  <c r="BJ37"/>
  <c r="BI37"/>
  <c r="CA36"/>
  <c r="CC36" s="1"/>
  <c r="BZ36"/>
  <c r="CB36" s="1"/>
  <c r="BL36"/>
  <c r="BM36" s="1"/>
  <c r="BK36"/>
  <c r="CA35"/>
  <c r="CC35" s="1"/>
  <c r="BZ35"/>
  <c r="CB35" s="1"/>
  <c r="BL35"/>
  <c r="BM35" s="1"/>
  <c r="BK35"/>
  <c r="CA34"/>
  <c r="CC34" s="1"/>
  <c r="BZ34"/>
  <c r="CB34" s="1"/>
  <c r="BK34"/>
  <c r="BM99" s="1"/>
  <c r="BK33"/>
  <c r="BM81" s="1"/>
  <c r="CC109" s="1"/>
  <c r="BI33"/>
  <c r="BJ33" s="1"/>
  <c r="BM80" s="1"/>
  <c r="BI8"/>
  <c r="BY150" s="1"/>
  <c r="BI7"/>
  <c r="BT77" s="1"/>
  <c r="BL34" l="1"/>
  <c r="BM100" s="1"/>
  <c r="BL33"/>
  <c r="BM82" s="1"/>
  <c r="CL1163"/>
  <c r="CP1163"/>
  <c r="CT1163"/>
  <c r="CE91"/>
  <c r="CC107"/>
  <c r="CE92"/>
  <c r="CG92" s="1"/>
  <c r="CG96" s="1"/>
  <c r="BS92"/>
  <c r="BS91"/>
  <c r="BS90"/>
  <c r="BS88"/>
  <c r="BS87"/>
  <c r="BS86"/>
  <c r="BS85"/>
  <c r="BS83"/>
  <c r="BS93"/>
  <c r="BS89"/>
  <c r="BS84"/>
  <c r="BS82"/>
  <c r="BN37" s="1"/>
  <c r="BO37" s="1"/>
  <c r="BP37" s="1"/>
  <c r="BQ37" s="1"/>
  <c r="BR37" s="1"/>
  <c r="BS37" s="1"/>
  <c r="BT37" s="1"/>
  <c r="BU37" s="1"/>
  <c r="BV37" s="1"/>
  <c r="BW37" s="1"/>
  <c r="BX37" s="1"/>
  <c r="BX92"/>
  <c r="BX91"/>
  <c r="BX90"/>
  <c r="BX88"/>
  <c r="BX87"/>
  <c r="BX86"/>
  <c r="BX85"/>
  <c r="BX84"/>
  <c r="BX83"/>
  <c r="BX82"/>
  <c r="BN41" s="1"/>
  <c r="BO41" s="1"/>
  <c r="BP41" s="1"/>
  <c r="BQ41" s="1"/>
  <c r="BR41" s="1"/>
  <c r="BS41" s="1"/>
  <c r="BT41" s="1"/>
  <c r="BU41" s="1"/>
  <c r="BV41" s="1"/>
  <c r="BW41" s="1"/>
  <c r="BX41" s="1"/>
  <c r="BX93"/>
  <c r="BX89"/>
  <c r="CV91"/>
  <c r="CT91"/>
  <c r="CR91"/>
  <c r="CP91"/>
  <c r="CN91"/>
  <c r="CL91"/>
  <c r="CJ91"/>
  <c r="CH91"/>
  <c r="CU91"/>
  <c r="CS91"/>
  <c r="CQ91"/>
  <c r="CO91"/>
  <c r="CM91"/>
  <c r="CK91"/>
  <c r="CI91"/>
  <c r="CE364"/>
  <c r="CG364" s="1"/>
  <c r="CG368" s="1"/>
  <c r="CC379"/>
  <c r="CE379" s="1"/>
  <c r="CG378" s="1"/>
  <c r="CE363"/>
  <c r="CY365" s="1"/>
  <c r="BS107"/>
  <c r="BS111"/>
  <c r="BS110"/>
  <c r="BS109"/>
  <c r="BS108"/>
  <c r="BS106"/>
  <c r="BS105"/>
  <c r="BS104"/>
  <c r="BS103"/>
  <c r="BS102"/>
  <c r="BS101"/>
  <c r="BS100"/>
  <c r="BN38" s="1"/>
  <c r="BO38" s="1"/>
  <c r="BP38" s="1"/>
  <c r="BQ38" s="1"/>
  <c r="BR38" s="1"/>
  <c r="BS38" s="1"/>
  <c r="BT38" s="1"/>
  <c r="BU38" s="1"/>
  <c r="BV38" s="1"/>
  <c r="BW38" s="1"/>
  <c r="BX38" s="1"/>
  <c r="BX107"/>
  <c r="BX111"/>
  <c r="BX110"/>
  <c r="BX109"/>
  <c r="BX108"/>
  <c r="BX106"/>
  <c r="BX105"/>
  <c r="BX104"/>
  <c r="BX103"/>
  <c r="BX102"/>
  <c r="BX101"/>
  <c r="BX100"/>
  <c r="BN42" s="1"/>
  <c r="BO42" s="1"/>
  <c r="BP42" s="1"/>
  <c r="BQ42" s="1"/>
  <c r="BR42" s="1"/>
  <c r="BS42" s="1"/>
  <c r="BT42" s="1"/>
  <c r="BU42" s="1"/>
  <c r="BV42" s="1"/>
  <c r="BW42" s="1"/>
  <c r="BX42" s="1"/>
  <c r="CU108"/>
  <c r="CS108"/>
  <c r="CQ108"/>
  <c r="CO108"/>
  <c r="CM108"/>
  <c r="CK108"/>
  <c r="CI108"/>
  <c r="CV108"/>
  <c r="CT108"/>
  <c r="CR108"/>
  <c r="CP108"/>
  <c r="CN108"/>
  <c r="CL108"/>
  <c r="CJ108"/>
  <c r="CH108"/>
  <c r="BS129"/>
  <c r="BS128"/>
  <c r="BS127"/>
  <c r="BS124"/>
  <c r="BS126"/>
  <c r="BS125"/>
  <c r="BS123"/>
  <c r="BS122"/>
  <c r="BS121"/>
  <c r="BS120"/>
  <c r="BS119"/>
  <c r="BS118"/>
  <c r="BN39" s="1"/>
  <c r="BO39" s="1"/>
  <c r="BP39" s="1"/>
  <c r="BQ39" s="1"/>
  <c r="BR39" s="1"/>
  <c r="BS39" s="1"/>
  <c r="BT39" s="1"/>
  <c r="BU39" s="1"/>
  <c r="BV39" s="1"/>
  <c r="BW39" s="1"/>
  <c r="BX39" s="1"/>
  <c r="BX129"/>
  <c r="BX128"/>
  <c r="BX127"/>
  <c r="BX124"/>
  <c r="BX126"/>
  <c r="BX125"/>
  <c r="BX123"/>
  <c r="BX122"/>
  <c r="BX121"/>
  <c r="BX120"/>
  <c r="BX119"/>
  <c r="BX118"/>
  <c r="BN43" s="1"/>
  <c r="BO43" s="1"/>
  <c r="BP43" s="1"/>
  <c r="BQ43" s="1"/>
  <c r="BR43" s="1"/>
  <c r="BS43" s="1"/>
  <c r="BT43" s="1"/>
  <c r="BU43" s="1"/>
  <c r="BV43" s="1"/>
  <c r="BW43" s="1"/>
  <c r="BX43" s="1"/>
  <c r="BS141"/>
  <c r="BS147"/>
  <c r="BS146"/>
  <c r="BS145"/>
  <c r="BS144"/>
  <c r="BS143"/>
  <c r="BS142"/>
  <c r="BS140"/>
  <c r="BS139"/>
  <c r="BS138"/>
  <c r="BS137"/>
  <c r="BS136"/>
  <c r="BN40" s="1"/>
  <c r="BO40" s="1"/>
  <c r="BP40" s="1"/>
  <c r="BQ40" s="1"/>
  <c r="BR40" s="1"/>
  <c r="BS40" s="1"/>
  <c r="BT40" s="1"/>
  <c r="BU40" s="1"/>
  <c r="BV40" s="1"/>
  <c r="BW40" s="1"/>
  <c r="BX40" s="1"/>
  <c r="BX141"/>
  <c r="BX147"/>
  <c r="BX146"/>
  <c r="BX145"/>
  <c r="BX144"/>
  <c r="BX143"/>
  <c r="BX142"/>
  <c r="BX140"/>
  <c r="BX139"/>
  <c r="BX138"/>
  <c r="BX137"/>
  <c r="BX136"/>
  <c r="BN44" s="1"/>
  <c r="BO44" s="1"/>
  <c r="BP44" s="1"/>
  <c r="BQ44" s="1"/>
  <c r="BR44" s="1"/>
  <c r="BS44" s="1"/>
  <c r="BT44" s="1"/>
  <c r="BU44" s="1"/>
  <c r="BV44" s="1"/>
  <c r="BW44" s="1"/>
  <c r="BX44" s="1"/>
  <c r="CU142"/>
  <c r="CS142"/>
  <c r="CQ142"/>
  <c r="CO142"/>
  <c r="CM142"/>
  <c r="CK142"/>
  <c r="CI142"/>
  <c r="CV142"/>
  <c r="CT142"/>
  <c r="CR142"/>
  <c r="CP142"/>
  <c r="CN142"/>
  <c r="CL142"/>
  <c r="CJ142"/>
  <c r="CH142"/>
  <c r="CV176"/>
  <c r="CT176"/>
  <c r="CR176"/>
  <c r="CP176"/>
  <c r="CN176"/>
  <c r="CL176"/>
  <c r="CJ176"/>
  <c r="CH176"/>
  <c r="CU176"/>
  <c r="CS176"/>
  <c r="CQ176"/>
  <c r="CO176"/>
  <c r="CM176"/>
  <c r="CK176"/>
  <c r="CI176"/>
  <c r="CU210"/>
  <c r="CS210"/>
  <c r="CQ210"/>
  <c r="CO210"/>
  <c r="CM210"/>
  <c r="CK210"/>
  <c r="CI210"/>
  <c r="CV210"/>
  <c r="CT210"/>
  <c r="CR210"/>
  <c r="CP210"/>
  <c r="CN210"/>
  <c r="CL210"/>
  <c r="CJ210"/>
  <c r="CH210"/>
  <c r="CV244"/>
  <c r="CT244"/>
  <c r="CR244"/>
  <c r="CP244"/>
  <c r="CN244"/>
  <c r="CL244"/>
  <c r="CJ244"/>
  <c r="CH244"/>
  <c r="CU244"/>
  <c r="CS244"/>
  <c r="CQ244"/>
  <c r="CO244"/>
  <c r="CM244"/>
  <c r="CK244"/>
  <c r="CI244"/>
  <c r="CU278"/>
  <c r="CS278"/>
  <c r="CQ278"/>
  <c r="CO278"/>
  <c r="CM278"/>
  <c r="CK278"/>
  <c r="CI278"/>
  <c r="CV278"/>
  <c r="CT278"/>
  <c r="CR278"/>
  <c r="CP278"/>
  <c r="CN278"/>
  <c r="CL278"/>
  <c r="CJ278"/>
  <c r="CH278"/>
  <c r="CV312"/>
  <c r="CT312"/>
  <c r="CR312"/>
  <c r="CP312"/>
  <c r="CN312"/>
  <c r="CL312"/>
  <c r="CJ312"/>
  <c r="CH312"/>
  <c r="CU312"/>
  <c r="CS312"/>
  <c r="CQ312"/>
  <c r="CO312"/>
  <c r="CM312"/>
  <c r="CK312"/>
  <c r="CI312"/>
  <c r="CU380"/>
  <c r="CS380"/>
  <c r="CQ380"/>
  <c r="CO380"/>
  <c r="CM380"/>
  <c r="CK380"/>
  <c r="CI380"/>
  <c r="CV380"/>
  <c r="CT380"/>
  <c r="CR380"/>
  <c r="CP380"/>
  <c r="CN380"/>
  <c r="CL380"/>
  <c r="CJ380"/>
  <c r="CH380"/>
  <c r="CG100"/>
  <c r="CG104" s="1"/>
  <c r="CU125"/>
  <c r="CS125"/>
  <c r="CQ125"/>
  <c r="CO125"/>
  <c r="CM125"/>
  <c r="CK125"/>
  <c r="CI125"/>
  <c r="CV125"/>
  <c r="CT125"/>
  <c r="CR125"/>
  <c r="CP125"/>
  <c r="CN125"/>
  <c r="CL125"/>
  <c r="CJ125"/>
  <c r="CH125"/>
  <c r="CV159"/>
  <c r="CT159"/>
  <c r="CR159"/>
  <c r="CP159"/>
  <c r="CN159"/>
  <c r="CL159"/>
  <c r="CJ159"/>
  <c r="CH159"/>
  <c r="CU159"/>
  <c r="CS159"/>
  <c r="CQ159"/>
  <c r="CO159"/>
  <c r="CM159"/>
  <c r="CK159"/>
  <c r="CI159"/>
  <c r="CU193"/>
  <c r="CS193"/>
  <c r="CQ193"/>
  <c r="CO193"/>
  <c r="CM193"/>
  <c r="CK193"/>
  <c r="CI193"/>
  <c r="CV193"/>
  <c r="CT193"/>
  <c r="CR193"/>
  <c r="CP193"/>
  <c r="CN193"/>
  <c r="CL193"/>
  <c r="CJ193"/>
  <c r="CH193"/>
  <c r="CV227"/>
  <c r="CT227"/>
  <c r="CR227"/>
  <c r="CP227"/>
  <c r="CN227"/>
  <c r="CL227"/>
  <c r="CJ227"/>
  <c r="CH227"/>
  <c r="CU227"/>
  <c r="CS227"/>
  <c r="CQ227"/>
  <c r="CO227"/>
  <c r="CM227"/>
  <c r="CK227"/>
  <c r="CI227"/>
  <c r="CU261"/>
  <c r="CS261"/>
  <c r="CQ261"/>
  <c r="CO261"/>
  <c r="CM261"/>
  <c r="CK261"/>
  <c r="CI261"/>
  <c r="CV261"/>
  <c r="CT261"/>
  <c r="CR261"/>
  <c r="CP261"/>
  <c r="CN261"/>
  <c r="CL261"/>
  <c r="CJ261"/>
  <c r="CH261"/>
  <c r="CV295"/>
  <c r="CT295"/>
  <c r="CR295"/>
  <c r="CP295"/>
  <c r="CN295"/>
  <c r="CL295"/>
  <c r="CJ295"/>
  <c r="CH295"/>
  <c r="CU295"/>
  <c r="CS295"/>
  <c r="CQ295"/>
  <c r="CO295"/>
  <c r="CM295"/>
  <c r="CK295"/>
  <c r="CI295"/>
  <c r="CU329"/>
  <c r="CS329"/>
  <c r="CQ329"/>
  <c r="CO329"/>
  <c r="CM329"/>
  <c r="CK329"/>
  <c r="CI329"/>
  <c r="CV329"/>
  <c r="CT329"/>
  <c r="CR329"/>
  <c r="CP329"/>
  <c r="CN329"/>
  <c r="CL329"/>
  <c r="CJ329"/>
  <c r="CH329"/>
  <c r="CU346"/>
  <c r="CS346"/>
  <c r="CQ346"/>
  <c r="CO346"/>
  <c r="CM346"/>
  <c r="CK346"/>
  <c r="CI346"/>
  <c r="CV346"/>
  <c r="CT346"/>
  <c r="CR346"/>
  <c r="CP346"/>
  <c r="CN346"/>
  <c r="CL346"/>
  <c r="CJ346"/>
  <c r="CH346"/>
  <c r="CV361"/>
  <c r="CT361"/>
  <c r="CR361"/>
  <c r="CP361"/>
  <c r="CN361"/>
  <c r="CL361"/>
  <c r="CJ361"/>
  <c r="CH361"/>
  <c r="CG367"/>
  <c r="CU361"/>
  <c r="CS361"/>
  <c r="CQ361"/>
  <c r="CO361"/>
  <c r="CM361"/>
  <c r="CK361"/>
  <c r="CI361"/>
  <c r="CU363"/>
  <c r="CS363"/>
  <c r="CQ363"/>
  <c r="CO363"/>
  <c r="CM363"/>
  <c r="CK363"/>
  <c r="CI363"/>
  <c r="CV363"/>
  <c r="CT363"/>
  <c r="CR363"/>
  <c r="CP363"/>
  <c r="CN363"/>
  <c r="CL363"/>
  <c r="CJ363"/>
  <c r="CH363"/>
  <c r="CY372"/>
  <c r="CV397"/>
  <c r="CT397"/>
  <c r="CR397"/>
  <c r="CP397"/>
  <c r="CN397"/>
  <c r="CL397"/>
  <c r="CJ397"/>
  <c r="CH397"/>
  <c r="CU397"/>
  <c r="CS397"/>
  <c r="CQ397"/>
  <c r="CO397"/>
  <c r="CM397"/>
  <c r="CK397"/>
  <c r="CI397"/>
  <c r="BN81"/>
  <c r="BM34"/>
  <c r="CH88"/>
  <c r="CJ88"/>
  <c r="CL88"/>
  <c r="CN88"/>
  <c r="CP88"/>
  <c r="CR88"/>
  <c r="CT88"/>
  <c r="CV88"/>
  <c r="CI89"/>
  <c r="CK89"/>
  <c r="CM89"/>
  <c r="CO89"/>
  <c r="CQ89"/>
  <c r="CS89"/>
  <c r="BN99"/>
  <c r="CH105"/>
  <c r="CJ105"/>
  <c r="CL105"/>
  <c r="CN105"/>
  <c r="CP105"/>
  <c r="CR105"/>
  <c r="CT105"/>
  <c r="CV105"/>
  <c r="CC651"/>
  <c r="CE651" s="1"/>
  <c r="CG650" s="1"/>
  <c r="CE636"/>
  <c r="CG636" s="1"/>
  <c r="CG640" s="1"/>
  <c r="CE635"/>
  <c r="CY637" s="1"/>
  <c r="BN117"/>
  <c r="CH122"/>
  <c r="CJ122"/>
  <c r="CL122"/>
  <c r="CN122"/>
  <c r="CP122"/>
  <c r="CR122"/>
  <c r="CT122"/>
  <c r="CV122"/>
  <c r="CC823"/>
  <c r="CE823" s="1"/>
  <c r="CG823" s="1"/>
  <c r="CG827" s="1"/>
  <c r="CC857"/>
  <c r="CE857" s="1"/>
  <c r="CG857" s="1"/>
  <c r="BN135"/>
  <c r="CH139"/>
  <c r="CJ139"/>
  <c r="CL139"/>
  <c r="CN139"/>
  <c r="CP139"/>
  <c r="CR139"/>
  <c r="CT139"/>
  <c r="CV139"/>
  <c r="CC1027"/>
  <c r="CE1027" s="1"/>
  <c r="CG1027" s="1"/>
  <c r="BT150"/>
  <c r="CI156"/>
  <c r="CK156"/>
  <c r="CM156"/>
  <c r="CO156"/>
  <c r="CQ156"/>
  <c r="CS156"/>
  <c r="CU156"/>
  <c r="CE329"/>
  <c r="CY331" s="1"/>
  <c r="CC345"/>
  <c r="CE345" s="1"/>
  <c r="CG344" s="1"/>
  <c r="CE346"/>
  <c r="CY348" s="1"/>
  <c r="CI367"/>
  <c r="CK367"/>
  <c r="CM367"/>
  <c r="CO367"/>
  <c r="CQ367"/>
  <c r="CS367"/>
  <c r="CU367"/>
  <c r="CV414"/>
  <c r="CT414"/>
  <c r="CR414"/>
  <c r="CP414"/>
  <c r="CN414"/>
  <c r="CL414"/>
  <c r="CJ414"/>
  <c r="CH414"/>
  <c r="CU414"/>
  <c r="CS414"/>
  <c r="CQ414"/>
  <c r="CO414"/>
  <c r="CM414"/>
  <c r="CK414"/>
  <c r="CI414"/>
  <c r="CU465"/>
  <c r="CS465"/>
  <c r="CQ465"/>
  <c r="CO465"/>
  <c r="CM465"/>
  <c r="CK465"/>
  <c r="CI465"/>
  <c r="CV465"/>
  <c r="CT465"/>
  <c r="CR465"/>
  <c r="CP465"/>
  <c r="CN465"/>
  <c r="CL465"/>
  <c r="CJ465"/>
  <c r="CH465"/>
  <c r="CV482"/>
  <c r="CT482"/>
  <c r="CR482"/>
  <c r="CP482"/>
  <c r="CN482"/>
  <c r="CL482"/>
  <c r="CJ482"/>
  <c r="CH482"/>
  <c r="CU482"/>
  <c r="CS482"/>
  <c r="CQ482"/>
  <c r="CO482"/>
  <c r="CM482"/>
  <c r="CK482"/>
  <c r="CI482"/>
  <c r="CU533"/>
  <c r="CS533"/>
  <c r="CQ533"/>
  <c r="CO533"/>
  <c r="CM533"/>
  <c r="CK533"/>
  <c r="CI533"/>
  <c r="CV533"/>
  <c r="CT533"/>
  <c r="CR533"/>
  <c r="CP533"/>
  <c r="CN533"/>
  <c r="CL533"/>
  <c r="CJ533"/>
  <c r="CH533"/>
  <c r="CV550"/>
  <c r="CT550"/>
  <c r="CR550"/>
  <c r="CP550"/>
  <c r="CN550"/>
  <c r="CL550"/>
  <c r="CJ550"/>
  <c r="CH550"/>
  <c r="CU550"/>
  <c r="CS550"/>
  <c r="CQ550"/>
  <c r="CO550"/>
  <c r="CM550"/>
  <c r="CK550"/>
  <c r="CI550"/>
  <c r="CU601"/>
  <c r="CS601"/>
  <c r="CQ601"/>
  <c r="CO601"/>
  <c r="CM601"/>
  <c r="CK601"/>
  <c r="CI601"/>
  <c r="CV601"/>
  <c r="CT601"/>
  <c r="CR601"/>
  <c r="CP601"/>
  <c r="CN601"/>
  <c r="CL601"/>
  <c r="CJ601"/>
  <c r="CH601"/>
  <c r="CU616"/>
  <c r="CS616"/>
  <c r="CQ616"/>
  <c r="CO616"/>
  <c r="CM616"/>
  <c r="CK616"/>
  <c r="CI616"/>
  <c r="CG622"/>
  <c r="CV616"/>
  <c r="CT616"/>
  <c r="CR616"/>
  <c r="CP616"/>
  <c r="CN616"/>
  <c r="CL616"/>
  <c r="CJ616"/>
  <c r="CH616"/>
  <c r="CV618"/>
  <c r="CT618"/>
  <c r="CR618"/>
  <c r="CP618"/>
  <c r="CN618"/>
  <c r="CL618"/>
  <c r="CJ618"/>
  <c r="CH618"/>
  <c r="CU618"/>
  <c r="CS618"/>
  <c r="CQ618"/>
  <c r="CO618"/>
  <c r="CM618"/>
  <c r="CK618"/>
  <c r="CI618"/>
  <c r="CI88"/>
  <c r="CK88"/>
  <c r="CM88"/>
  <c r="CO88"/>
  <c r="CQ88"/>
  <c r="CS88"/>
  <c r="CU88"/>
  <c r="CG95"/>
  <c r="CG97"/>
  <c r="CI105"/>
  <c r="CK105"/>
  <c r="CM105"/>
  <c r="CO105"/>
  <c r="CQ105"/>
  <c r="CS105"/>
  <c r="CU105"/>
  <c r="CC653"/>
  <c r="CC687"/>
  <c r="CE687" s="1"/>
  <c r="CG687" s="1"/>
  <c r="CG691" s="1"/>
  <c r="CC721"/>
  <c r="CE721" s="1"/>
  <c r="CG721" s="1"/>
  <c r="CG725" s="1"/>
  <c r="CI122"/>
  <c r="CK122"/>
  <c r="CM122"/>
  <c r="CO122"/>
  <c r="CQ122"/>
  <c r="CS122"/>
  <c r="CU122"/>
  <c r="CC755"/>
  <c r="CE755" s="1"/>
  <c r="CG755" s="1"/>
  <c r="CG759" s="1"/>
  <c r="CV789"/>
  <c r="CT789"/>
  <c r="CR789"/>
  <c r="CP789"/>
  <c r="CN789"/>
  <c r="CL789"/>
  <c r="CJ789"/>
  <c r="CH789"/>
  <c r="CU789"/>
  <c r="CU793" s="1"/>
  <c r="CQ789"/>
  <c r="CM789"/>
  <c r="CM793" s="1"/>
  <c r="CI789"/>
  <c r="CO789"/>
  <c r="CS789"/>
  <c r="CK789"/>
  <c r="CV891"/>
  <c r="CT891"/>
  <c r="CR891"/>
  <c r="CP891"/>
  <c r="CN891"/>
  <c r="CL891"/>
  <c r="CJ891"/>
  <c r="CH891"/>
  <c r="CU891"/>
  <c r="CQ891"/>
  <c r="CM891"/>
  <c r="CI891"/>
  <c r="CS891"/>
  <c r="CK891"/>
  <c r="CO891"/>
  <c r="CC923"/>
  <c r="CE923" s="1"/>
  <c r="CG922" s="1"/>
  <c r="CE907"/>
  <c r="CY909" s="1"/>
  <c r="CC959"/>
  <c r="CE959" s="1"/>
  <c r="CG959" s="1"/>
  <c r="CG963" s="1"/>
  <c r="CC993"/>
  <c r="CE993" s="1"/>
  <c r="CG993" s="1"/>
  <c r="CG997" s="1"/>
  <c r="CI139"/>
  <c r="CK139"/>
  <c r="CM139"/>
  <c r="CO139"/>
  <c r="CQ139"/>
  <c r="CS139"/>
  <c r="CU139"/>
  <c r="CC1061"/>
  <c r="CE1061" s="1"/>
  <c r="CG1061" s="1"/>
  <c r="CG1065" s="1"/>
  <c r="CC1095"/>
  <c r="CE1095" s="1"/>
  <c r="CG1095" s="1"/>
  <c r="CG1099" s="1"/>
  <c r="CC1129"/>
  <c r="CE1129" s="1"/>
  <c r="CG1129" s="1"/>
  <c r="CG1133" s="1"/>
  <c r="BO150"/>
  <c r="CH156"/>
  <c r="CJ156"/>
  <c r="CL156"/>
  <c r="CN156"/>
  <c r="CP156"/>
  <c r="CR156"/>
  <c r="CT156"/>
  <c r="CV156"/>
  <c r="CH367"/>
  <c r="CJ367"/>
  <c r="CL367"/>
  <c r="CN367"/>
  <c r="CP367"/>
  <c r="CR367"/>
  <c r="CT367"/>
  <c r="CV367"/>
  <c r="CU431"/>
  <c r="CS431"/>
  <c r="CQ431"/>
  <c r="CO431"/>
  <c r="CM431"/>
  <c r="CK431"/>
  <c r="CI431"/>
  <c r="CV431"/>
  <c r="CT431"/>
  <c r="CR431"/>
  <c r="CP431"/>
  <c r="CN431"/>
  <c r="CL431"/>
  <c r="CJ431"/>
  <c r="CH431"/>
  <c r="CV448"/>
  <c r="CT448"/>
  <c r="CR448"/>
  <c r="CP448"/>
  <c r="CN448"/>
  <c r="CL448"/>
  <c r="CJ448"/>
  <c r="CH448"/>
  <c r="CU448"/>
  <c r="CS448"/>
  <c r="CQ448"/>
  <c r="CO448"/>
  <c r="CM448"/>
  <c r="CK448"/>
  <c r="CI448"/>
  <c r="CU499"/>
  <c r="CS499"/>
  <c r="CQ499"/>
  <c r="CO499"/>
  <c r="CM499"/>
  <c r="CK499"/>
  <c r="CI499"/>
  <c r="CV499"/>
  <c r="CT499"/>
  <c r="CR499"/>
  <c r="CP499"/>
  <c r="CN499"/>
  <c r="CL499"/>
  <c r="CJ499"/>
  <c r="CH499"/>
  <c r="CV516"/>
  <c r="CT516"/>
  <c r="CR516"/>
  <c r="CP516"/>
  <c r="CN516"/>
  <c r="CL516"/>
  <c r="CJ516"/>
  <c r="CH516"/>
  <c r="CU516"/>
  <c r="CS516"/>
  <c r="CQ516"/>
  <c r="CO516"/>
  <c r="CM516"/>
  <c r="CK516"/>
  <c r="CI516"/>
  <c r="CU567"/>
  <c r="CS567"/>
  <c r="CQ567"/>
  <c r="CO567"/>
  <c r="CM567"/>
  <c r="CK567"/>
  <c r="CI567"/>
  <c r="CV567"/>
  <c r="CT567"/>
  <c r="CR567"/>
  <c r="CP567"/>
  <c r="CN567"/>
  <c r="CL567"/>
  <c r="CJ567"/>
  <c r="CH567"/>
  <c r="CV584"/>
  <c r="CT584"/>
  <c r="CR584"/>
  <c r="CP584"/>
  <c r="CN584"/>
  <c r="CL584"/>
  <c r="CJ584"/>
  <c r="CH584"/>
  <c r="CU584"/>
  <c r="CS584"/>
  <c r="CQ584"/>
  <c r="CO584"/>
  <c r="CM584"/>
  <c r="CK584"/>
  <c r="CI584"/>
  <c r="DM603"/>
  <c r="DK603"/>
  <c r="DI603"/>
  <c r="DG603"/>
  <c r="DE603"/>
  <c r="DC603"/>
  <c r="DA603"/>
  <c r="DN603"/>
  <c r="DN610" s="1"/>
  <c r="DL603"/>
  <c r="DL610" s="1"/>
  <c r="DJ603"/>
  <c r="DJ610" s="1"/>
  <c r="DH603"/>
  <c r="DH610" s="1"/>
  <c r="DF603"/>
  <c r="DF610" s="1"/>
  <c r="DD603"/>
  <c r="DD610" s="1"/>
  <c r="DB603"/>
  <c r="DB610" s="1"/>
  <c r="CZ603"/>
  <c r="CZ610" s="1"/>
  <c r="CY610"/>
  <c r="DA610"/>
  <c r="DC610"/>
  <c r="DE610"/>
  <c r="DG610"/>
  <c r="DI610"/>
  <c r="DK610"/>
  <c r="DM610"/>
  <c r="DN620"/>
  <c r="DL620"/>
  <c r="DJ620"/>
  <c r="DH620"/>
  <c r="DF620"/>
  <c r="DD620"/>
  <c r="DB620"/>
  <c r="CZ620"/>
  <c r="DM620"/>
  <c r="DK620"/>
  <c r="DI620"/>
  <c r="DG620"/>
  <c r="DE620"/>
  <c r="DC620"/>
  <c r="DA620"/>
  <c r="CV633"/>
  <c r="CT633"/>
  <c r="CR633"/>
  <c r="CP633"/>
  <c r="CN633"/>
  <c r="CL633"/>
  <c r="CJ633"/>
  <c r="CH633"/>
  <c r="CG639"/>
  <c r="CU633"/>
  <c r="CS633"/>
  <c r="CQ633"/>
  <c r="CO633"/>
  <c r="CM633"/>
  <c r="CK633"/>
  <c r="CI633"/>
  <c r="CY627"/>
  <c r="DA627"/>
  <c r="DC627"/>
  <c r="DE627"/>
  <c r="DG627"/>
  <c r="DI627"/>
  <c r="DK627"/>
  <c r="DM627"/>
  <c r="CI622"/>
  <c r="CK622"/>
  <c r="CM622"/>
  <c r="CO622"/>
  <c r="CQ622"/>
  <c r="CS622"/>
  <c r="CU622"/>
  <c r="CV652"/>
  <c r="CT652"/>
  <c r="CR652"/>
  <c r="CP652"/>
  <c r="CN652"/>
  <c r="CL652"/>
  <c r="CJ652"/>
  <c r="CH652"/>
  <c r="CU652"/>
  <c r="CS652"/>
  <c r="CQ652"/>
  <c r="CO652"/>
  <c r="CM652"/>
  <c r="CK652"/>
  <c r="CI652"/>
  <c r="CU686"/>
  <c r="CS686"/>
  <c r="CQ686"/>
  <c r="CO686"/>
  <c r="CM686"/>
  <c r="CK686"/>
  <c r="CI686"/>
  <c r="CV686"/>
  <c r="CT686"/>
  <c r="CR686"/>
  <c r="CP686"/>
  <c r="CN686"/>
  <c r="CL686"/>
  <c r="CJ686"/>
  <c r="CH686"/>
  <c r="CV754"/>
  <c r="CT754"/>
  <c r="CR754"/>
  <c r="CP754"/>
  <c r="CN754"/>
  <c r="CL754"/>
  <c r="CJ754"/>
  <c r="CH754"/>
  <c r="CU754"/>
  <c r="CQ754"/>
  <c r="CM754"/>
  <c r="CI754"/>
  <c r="CS754"/>
  <c r="CK754"/>
  <c r="CO754"/>
  <c r="CZ627"/>
  <c r="DB627"/>
  <c r="DD627"/>
  <c r="DF627"/>
  <c r="DH627"/>
  <c r="DJ627"/>
  <c r="DL627"/>
  <c r="DN627"/>
  <c r="CH622"/>
  <c r="CJ622"/>
  <c r="CL622"/>
  <c r="CN622"/>
  <c r="CP622"/>
  <c r="CR622"/>
  <c r="CT622"/>
  <c r="CV622"/>
  <c r="CU635"/>
  <c r="CS635"/>
  <c r="CQ635"/>
  <c r="CO635"/>
  <c r="CM635"/>
  <c r="CK635"/>
  <c r="CI635"/>
  <c r="CV635"/>
  <c r="CT635"/>
  <c r="CR635"/>
  <c r="CP635"/>
  <c r="CN635"/>
  <c r="CL635"/>
  <c r="CJ635"/>
  <c r="CH635"/>
  <c r="CY644"/>
  <c r="CU669"/>
  <c r="CS669"/>
  <c r="CQ669"/>
  <c r="CO669"/>
  <c r="CM669"/>
  <c r="CK669"/>
  <c r="CI669"/>
  <c r="CV669"/>
  <c r="CT669"/>
  <c r="CR669"/>
  <c r="CP669"/>
  <c r="CN669"/>
  <c r="CL669"/>
  <c r="CJ669"/>
  <c r="CH669"/>
  <c r="CV703"/>
  <c r="CT703"/>
  <c r="CR703"/>
  <c r="CP703"/>
  <c r="CN703"/>
  <c r="CL703"/>
  <c r="CJ703"/>
  <c r="CH703"/>
  <c r="CU703"/>
  <c r="CS703"/>
  <c r="CQ703"/>
  <c r="CO703"/>
  <c r="CM703"/>
  <c r="CK703"/>
  <c r="CI703"/>
  <c r="CV720"/>
  <c r="CT720"/>
  <c r="CR720"/>
  <c r="CP720"/>
  <c r="CN720"/>
  <c r="CL720"/>
  <c r="CJ720"/>
  <c r="CH720"/>
  <c r="CU720"/>
  <c r="CQ720"/>
  <c r="CM720"/>
  <c r="CI720"/>
  <c r="CS720"/>
  <c r="CO720"/>
  <c r="CK720"/>
  <c r="CI639"/>
  <c r="CK639"/>
  <c r="CM639"/>
  <c r="CO639"/>
  <c r="CQ639"/>
  <c r="CS639"/>
  <c r="CU639"/>
  <c r="CV822"/>
  <c r="CT822"/>
  <c r="CR822"/>
  <c r="CP822"/>
  <c r="CN822"/>
  <c r="CL822"/>
  <c r="CJ822"/>
  <c r="CH822"/>
  <c r="CU822"/>
  <c r="CQ822"/>
  <c r="CM822"/>
  <c r="CI822"/>
  <c r="CS822"/>
  <c r="CK822"/>
  <c r="CO822"/>
  <c r="DB882"/>
  <c r="CH639"/>
  <c r="CJ639"/>
  <c r="CL639"/>
  <c r="CN639"/>
  <c r="CP639"/>
  <c r="CR639"/>
  <c r="CT639"/>
  <c r="CV639"/>
  <c r="CU737"/>
  <c r="CS737"/>
  <c r="CQ737"/>
  <c r="CO737"/>
  <c r="CM737"/>
  <c r="CK737"/>
  <c r="CI737"/>
  <c r="CV737"/>
  <c r="CR737"/>
  <c r="CN737"/>
  <c r="CJ737"/>
  <c r="CH737"/>
  <c r="CP737"/>
  <c r="DM875"/>
  <c r="DM882" s="1"/>
  <c r="DK875"/>
  <c r="DI875"/>
  <c r="DI882" s="1"/>
  <c r="DG875"/>
  <c r="DE875"/>
  <c r="DE882" s="1"/>
  <c r="DC875"/>
  <c r="DA875"/>
  <c r="DA882" s="1"/>
  <c r="DL875"/>
  <c r="DH875"/>
  <c r="DH882" s="1"/>
  <c r="DD875"/>
  <c r="CZ875"/>
  <c r="CZ882" s="1"/>
  <c r="DD882"/>
  <c r="DL882"/>
  <c r="DF875"/>
  <c r="DF882" s="1"/>
  <c r="DN875"/>
  <c r="DN882" s="1"/>
  <c r="CV890"/>
  <c r="CT890"/>
  <c r="CR890"/>
  <c r="CP890"/>
  <c r="CN890"/>
  <c r="CL890"/>
  <c r="CJ890"/>
  <c r="CH890"/>
  <c r="CS890"/>
  <c r="CO890"/>
  <c r="CK890"/>
  <c r="CI890"/>
  <c r="CQ890"/>
  <c r="CG895"/>
  <c r="CU907"/>
  <c r="CS907"/>
  <c r="CQ907"/>
  <c r="CO907"/>
  <c r="CM907"/>
  <c r="CK907"/>
  <c r="CI907"/>
  <c r="CV907"/>
  <c r="CR907"/>
  <c r="CN907"/>
  <c r="CJ907"/>
  <c r="CH907"/>
  <c r="CP907"/>
  <c r="CY916"/>
  <c r="CV924"/>
  <c r="CT924"/>
  <c r="CR924"/>
  <c r="CP924"/>
  <c r="CN924"/>
  <c r="CL924"/>
  <c r="CJ924"/>
  <c r="CH924"/>
  <c r="CS924"/>
  <c r="CO924"/>
  <c r="CK924"/>
  <c r="CI924"/>
  <c r="CQ924"/>
  <c r="CU941"/>
  <c r="CS941"/>
  <c r="CQ941"/>
  <c r="CO941"/>
  <c r="CM941"/>
  <c r="CK941"/>
  <c r="CI941"/>
  <c r="CV941"/>
  <c r="CR941"/>
  <c r="CN941"/>
  <c r="CJ941"/>
  <c r="CH941"/>
  <c r="CP941"/>
  <c r="CU958"/>
  <c r="CS958"/>
  <c r="CQ958"/>
  <c r="CO958"/>
  <c r="CM958"/>
  <c r="CK958"/>
  <c r="CI958"/>
  <c r="CV958"/>
  <c r="CR958"/>
  <c r="CN958"/>
  <c r="CJ958"/>
  <c r="CT958"/>
  <c r="CL958"/>
  <c r="CH958"/>
  <c r="CV1060"/>
  <c r="CT1060"/>
  <c r="CR1060"/>
  <c r="CP1060"/>
  <c r="CN1060"/>
  <c r="CL1060"/>
  <c r="CJ1060"/>
  <c r="CH1060"/>
  <c r="CU1060"/>
  <c r="CQ1060"/>
  <c r="CM1060"/>
  <c r="CI1060"/>
  <c r="CS1060"/>
  <c r="CK1060"/>
  <c r="CO1060"/>
  <c r="CU771"/>
  <c r="CS771"/>
  <c r="CQ771"/>
  <c r="CO771"/>
  <c r="CM771"/>
  <c r="CK771"/>
  <c r="CI771"/>
  <c r="CH771"/>
  <c r="CL771"/>
  <c r="CP771"/>
  <c r="CT771"/>
  <c r="CV788"/>
  <c r="CV793" s="1"/>
  <c r="CT788"/>
  <c r="CR788"/>
  <c r="CP788"/>
  <c r="CN788"/>
  <c r="CN793" s="1"/>
  <c r="CL788"/>
  <c r="CJ788"/>
  <c r="CH788"/>
  <c r="CS788"/>
  <c r="CO788"/>
  <c r="CK788"/>
  <c r="CI788"/>
  <c r="CQ788"/>
  <c r="CG793"/>
  <c r="CU805"/>
  <c r="CS805"/>
  <c r="CQ805"/>
  <c r="CO805"/>
  <c r="CM805"/>
  <c r="CK805"/>
  <c r="CI805"/>
  <c r="CV805"/>
  <c r="CR805"/>
  <c r="CN805"/>
  <c r="CJ805"/>
  <c r="CH805"/>
  <c r="CP805"/>
  <c r="CV856"/>
  <c r="CT856"/>
  <c r="CR856"/>
  <c r="CP856"/>
  <c r="CN856"/>
  <c r="CL856"/>
  <c r="CJ856"/>
  <c r="CH856"/>
  <c r="CS856"/>
  <c r="CO856"/>
  <c r="CK856"/>
  <c r="CI856"/>
  <c r="CQ856"/>
  <c r="CG861"/>
  <c r="CU873"/>
  <c r="CS873"/>
  <c r="CQ873"/>
  <c r="CO873"/>
  <c r="CM873"/>
  <c r="CK873"/>
  <c r="CI873"/>
  <c r="CT873"/>
  <c r="CP873"/>
  <c r="CL873"/>
  <c r="CH873"/>
  <c r="CJ873"/>
  <c r="CR873"/>
  <c r="DB875"/>
  <c r="DJ875"/>
  <c r="DJ882" s="1"/>
  <c r="CU888"/>
  <c r="CS888"/>
  <c r="CQ888"/>
  <c r="CO888"/>
  <c r="CM888"/>
  <c r="CK888"/>
  <c r="CI888"/>
  <c r="CV888"/>
  <c r="CR888"/>
  <c r="CN888"/>
  <c r="CJ888"/>
  <c r="CE890"/>
  <c r="CY892" s="1"/>
  <c r="CC906"/>
  <c r="CE906" s="1"/>
  <c r="CG905" s="1"/>
  <c r="CM890"/>
  <c r="CU890"/>
  <c r="CL907"/>
  <c r="CT907"/>
  <c r="CM924"/>
  <c r="CU924"/>
  <c r="CL941"/>
  <c r="CT941"/>
  <c r="CP958"/>
  <c r="CV975"/>
  <c r="CT975"/>
  <c r="CR975"/>
  <c r="CP975"/>
  <c r="CN975"/>
  <c r="CL975"/>
  <c r="CJ975"/>
  <c r="CH975"/>
  <c r="CS975"/>
  <c r="CO975"/>
  <c r="CK975"/>
  <c r="CI975"/>
  <c r="CQ975"/>
  <c r="CU839"/>
  <c r="CS839"/>
  <c r="CQ839"/>
  <c r="CO839"/>
  <c r="CM839"/>
  <c r="CK839"/>
  <c r="CI839"/>
  <c r="CH839"/>
  <c r="CL839"/>
  <c r="CP839"/>
  <c r="CT839"/>
  <c r="CY882"/>
  <c r="DC882"/>
  <c r="DG882"/>
  <c r="DK882"/>
  <c r="CI894"/>
  <c r="CM894"/>
  <c r="CQ894"/>
  <c r="CU894"/>
  <c r="CM975"/>
  <c r="CU975"/>
  <c r="CU992"/>
  <c r="CS992"/>
  <c r="CQ992"/>
  <c r="CO992"/>
  <c r="CM992"/>
  <c r="CK992"/>
  <c r="CI992"/>
  <c r="CV992"/>
  <c r="CR992"/>
  <c r="CN992"/>
  <c r="CJ992"/>
  <c r="CH992"/>
  <c r="CP992"/>
  <c r="CV1009"/>
  <c r="CT1009"/>
  <c r="CR1009"/>
  <c r="CP1009"/>
  <c r="CN1009"/>
  <c r="CL1009"/>
  <c r="CJ1009"/>
  <c r="CH1009"/>
  <c r="CS1009"/>
  <c r="CO1009"/>
  <c r="CK1009"/>
  <c r="CI1009"/>
  <c r="CQ1009"/>
  <c r="CM1094"/>
  <c r="CU1094"/>
  <c r="CU1111"/>
  <c r="CS1111"/>
  <c r="CQ1111"/>
  <c r="CO1111"/>
  <c r="CM1111"/>
  <c r="CK1111"/>
  <c r="CI1111"/>
  <c r="CV1111"/>
  <c r="CR1111"/>
  <c r="CN1111"/>
  <c r="CJ1111"/>
  <c r="CT1111"/>
  <c r="CL1111"/>
  <c r="CP1111"/>
  <c r="CH1111"/>
  <c r="CV1128"/>
  <c r="CT1128"/>
  <c r="CR1128"/>
  <c r="CP1128"/>
  <c r="CN1128"/>
  <c r="CL1128"/>
  <c r="CJ1128"/>
  <c r="CH1128"/>
  <c r="CU1128"/>
  <c r="CQ1128"/>
  <c r="CM1128"/>
  <c r="CI1128"/>
  <c r="CO1128"/>
  <c r="CS1128"/>
  <c r="CK1128"/>
  <c r="CH894"/>
  <c r="CJ894"/>
  <c r="CL894"/>
  <c r="CN894"/>
  <c r="CP894"/>
  <c r="CR894"/>
  <c r="CT894"/>
  <c r="CV894"/>
  <c r="CV1026"/>
  <c r="CT1026"/>
  <c r="CR1026"/>
  <c r="CP1026"/>
  <c r="CN1026"/>
  <c r="CL1026"/>
  <c r="CJ1026"/>
  <c r="CH1026"/>
  <c r="CS1026"/>
  <c r="CO1026"/>
  <c r="CK1026"/>
  <c r="CI1026"/>
  <c r="CQ1026"/>
  <c r="CG1031"/>
  <c r="CU1043"/>
  <c r="CS1043"/>
  <c r="CQ1043"/>
  <c r="CO1043"/>
  <c r="CM1043"/>
  <c r="CK1043"/>
  <c r="CI1043"/>
  <c r="CV1043"/>
  <c r="CR1043"/>
  <c r="CN1043"/>
  <c r="CJ1043"/>
  <c r="CH1043"/>
  <c r="CP1043"/>
  <c r="CV1094"/>
  <c r="CT1094"/>
  <c r="CR1094"/>
  <c r="CP1094"/>
  <c r="CN1094"/>
  <c r="CL1094"/>
  <c r="CJ1094"/>
  <c r="CH1094"/>
  <c r="CS1094"/>
  <c r="CO1094"/>
  <c r="CK1094"/>
  <c r="CI1094"/>
  <c r="CQ1094"/>
  <c r="DM1147"/>
  <c r="DM1154" s="1"/>
  <c r="DK1147"/>
  <c r="DI1147"/>
  <c r="DI1154" s="1"/>
  <c r="DG1147"/>
  <c r="DE1147"/>
  <c r="DE1154" s="1"/>
  <c r="DC1147"/>
  <c r="DA1147"/>
  <c r="DA1154" s="1"/>
  <c r="DL1147"/>
  <c r="DH1147"/>
  <c r="DH1154" s="1"/>
  <c r="DD1147"/>
  <c r="CZ1147"/>
  <c r="CZ1154" s="1"/>
  <c r="DJ1147"/>
  <c r="DB1147"/>
  <c r="DB1154" s="1"/>
  <c r="DD1154"/>
  <c r="DJ1154"/>
  <c r="DL1154"/>
  <c r="DN1147"/>
  <c r="DN1154" s="1"/>
  <c r="CG1166"/>
  <c r="CV1160"/>
  <c r="CT1160"/>
  <c r="CR1160"/>
  <c r="CU1160"/>
  <c r="CQ1160"/>
  <c r="CO1160"/>
  <c r="CM1160"/>
  <c r="CK1160"/>
  <c r="CI1160"/>
  <c r="CS1160"/>
  <c r="CN1160"/>
  <c r="CJ1160"/>
  <c r="CP1160"/>
  <c r="CH1160"/>
  <c r="DM1164"/>
  <c r="DK1164"/>
  <c r="DK1171" s="1"/>
  <c r="DI1164"/>
  <c r="DG1164"/>
  <c r="DG1171" s="1"/>
  <c r="DE1164"/>
  <c r="DC1164"/>
  <c r="DC1171" s="1"/>
  <c r="DA1164"/>
  <c r="DN1164"/>
  <c r="DJ1164"/>
  <c r="DF1164"/>
  <c r="DB1164"/>
  <c r="DL1164"/>
  <c r="DL1171" s="1"/>
  <c r="DD1164"/>
  <c r="DD1171" s="1"/>
  <c r="DH1164"/>
  <c r="DH1171" s="1"/>
  <c r="CY1171"/>
  <c r="DA1171"/>
  <c r="DE1171"/>
  <c r="DI1171"/>
  <c r="DM1171"/>
  <c r="CZ1164"/>
  <c r="CZ1171" s="1"/>
  <c r="CU1077"/>
  <c r="CS1077"/>
  <c r="CQ1077"/>
  <c r="CO1077"/>
  <c r="CM1077"/>
  <c r="CK1077"/>
  <c r="CI1077"/>
  <c r="CH1077"/>
  <c r="CL1077"/>
  <c r="CP1077"/>
  <c r="CT1077"/>
  <c r="DF1147"/>
  <c r="DF1154" s="1"/>
  <c r="CL1160"/>
  <c r="CU1145"/>
  <c r="CS1145"/>
  <c r="CQ1145"/>
  <c r="CO1145"/>
  <c r="CM1145"/>
  <c r="CK1145"/>
  <c r="CI1145"/>
  <c r="CT1145"/>
  <c r="CP1145"/>
  <c r="CL1145"/>
  <c r="CH1145"/>
  <c r="CJ1145"/>
  <c r="CR1145"/>
  <c r="CY1154"/>
  <c r="DC1154"/>
  <c r="DG1154"/>
  <c r="DK1154"/>
  <c r="CI1166"/>
  <c r="CM1166"/>
  <c r="CQ1166"/>
  <c r="CU1166"/>
  <c r="CG1167"/>
  <c r="CV1162"/>
  <c r="CT1162"/>
  <c r="CT1167" s="1"/>
  <c r="CR1162"/>
  <c r="CP1162"/>
  <c r="CN1162"/>
  <c r="CL1162"/>
  <c r="CL1167" s="1"/>
  <c r="CJ1162"/>
  <c r="CH1162"/>
  <c r="CH1167" s="1"/>
  <c r="CS1162"/>
  <c r="CO1162"/>
  <c r="CK1162"/>
  <c r="CI1162"/>
  <c r="CQ1162"/>
  <c r="DB1171"/>
  <c r="DF1171"/>
  <c r="DJ1171"/>
  <c r="DN1171"/>
  <c r="CU1163"/>
  <c r="CU1167" s="1"/>
  <c r="CS1163"/>
  <c r="CQ1163"/>
  <c r="CO1163"/>
  <c r="CM1163"/>
  <c r="CM1167" s="1"/>
  <c r="CK1163"/>
  <c r="CI1163"/>
  <c r="CJ1163"/>
  <c r="CN1163"/>
  <c r="CR1163"/>
  <c r="CV1163"/>
  <c r="CJ1166"/>
  <c r="CN1166"/>
  <c r="CR1166"/>
  <c r="CV1166"/>
  <c r="CP1167" l="1"/>
  <c r="BM33"/>
  <c r="CI895"/>
  <c r="CH895"/>
  <c r="CP895"/>
  <c r="CL895"/>
  <c r="CT895"/>
  <c r="CQ895"/>
  <c r="CO793"/>
  <c r="CI793"/>
  <c r="CH793"/>
  <c r="CP793"/>
  <c r="CO895"/>
  <c r="CU895"/>
  <c r="CS895"/>
  <c r="CN895"/>
  <c r="CV895"/>
  <c r="CE653"/>
  <c r="CG653" s="1"/>
  <c r="CG657" s="1"/>
  <c r="CQ793"/>
  <c r="CS793"/>
  <c r="CJ895"/>
  <c r="CM895"/>
  <c r="CL793"/>
  <c r="CT793"/>
  <c r="CK793"/>
  <c r="CJ793"/>
  <c r="CR793"/>
  <c r="CK895"/>
  <c r="CR895"/>
  <c r="CQ1167"/>
  <c r="CN1167"/>
  <c r="CV1167"/>
  <c r="CK1167"/>
  <c r="CS1167"/>
  <c r="CJ1167"/>
  <c r="CR1167"/>
  <c r="BY132"/>
  <c r="BI44"/>
  <c r="BJ44" s="1"/>
  <c r="BI40"/>
  <c r="BJ40" s="1"/>
  <c r="CH1166"/>
  <c r="CS1166"/>
  <c r="CK1166"/>
  <c r="CO1166"/>
  <c r="CT1166"/>
  <c r="BY113"/>
  <c r="BI43"/>
  <c r="BJ43" s="1"/>
  <c r="BI39"/>
  <c r="BJ39" s="1"/>
  <c r="BY95"/>
  <c r="BI42"/>
  <c r="BJ42" s="1"/>
  <c r="BI38"/>
  <c r="BJ38" s="1"/>
  <c r="DN892"/>
  <c r="DN899" s="1"/>
  <c r="DL892"/>
  <c r="DL899" s="1"/>
  <c r="DJ892"/>
  <c r="DJ899" s="1"/>
  <c r="DH892"/>
  <c r="DH899" s="1"/>
  <c r="DF892"/>
  <c r="DF899" s="1"/>
  <c r="DD892"/>
  <c r="DD899" s="1"/>
  <c r="DB892"/>
  <c r="DB899" s="1"/>
  <c r="CZ892"/>
  <c r="CZ899" s="1"/>
  <c r="DM892"/>
  <c r="DM899" s="1"/>
  <c r="DI892"/>
  <c r="DI899" s="1"/>
  <c r="DE892"/>
  <c r="DE899" s="1"/>
  <c r="DA892"/>
  <c r="DA899" s="1"/>
  <c r="DK892"/>
  <c r="DK899" s="1"/>
  <c r="DC892"/>
  <c r="DC899" s="1"/>
  <c r="DG892"/>
  <c r="DG899" s="1"/>
  <c r="CK894"/>
  <c r="CO894"/>
  <c r="CS894"/>
  <c r="CY899"/>
  <c r="CI1167"/>
  <c r="CO1167"/>
  <c r="CL1166"/>
  <c r="CP1166"/>
  <c r="CV905"/>
  <c r="CT905"/>
  <c r="CR905"/>
  <c r="CP905"/>
  <c r="CN905"/>
  <c r="CL905"/>
  <c r="CJ905"/>
  <c r="CH905"/>
  <c r="CS905"/>
  <c r="CO905"/>
  <c r="CK905"/>
  <c r="CQ905"/>
  <c r="CI905"/>
  <c r="CG911"/>
  <c r="CU905"/>
  <c r="CM905"/>
  <c r="CV1129"/>
  <c r="CV1133" s="1"/>
  <c r="CT1129"/>
  <c r="CT1133" s="1"/>
  <c r="CR1129"/>
  <c r="CR1133" s="1"/>
  <c r="CP1129"/>
  <c r="CP1133" s="1"/>
  <c r="CN1129"/>
  <c r="CN1133" s="1"/>
  <c r="CL1129"/>
  <c r="CL1133" s="1"/>
  <c r="CJ1129"/>
  <c r="CJ1133" s="1"/>
  <c r="CH1129"/>
  <c r="CH1133" s="1"/>
  <c r="CS1129"/>
  <c r="CS1133" s="1"/>
  <c r="CO1129"/>
  <c r="CO1133" s="1"/>
  <c r="CK1129"/>
  <c r="CK1133" s="1"/>
  <c r="CU1129"/>
  <c r="CU1133" s="1"/>
  <c r="CM1129"/>
  <c r="CM1133" s="1"/>
  <c r="CQ1129"/>
  <c r="CQ1133" s="1"/>
  <c r="CI1129"/>
  <c r="CI1133" s="1"/>
  <c r="CV1061"/>
  <c r="CV1065" s="1"/>
  <c r="CT1061"/>
  <c r="CT1065" s="1"/>
  <c r="CR1061"/>
  <c r="CR1065" s="1"/>
  <c r="CP1061"/>
  <c r="CP1065" s="1"/>
  <c r="CN1061"/>
  <c r="CN1065" s="1"/>
  <c r="CL1061"/>
  <c r="CL1065" s="1"/>
  <c r="CJ1061"/>
  <c r="CJ1065" s="1"/>
  <c r="CH1061"/>
  <c r="CH1065" s="1"/>
  <c r="CS1061"/>
  <c r="CS1065" s="1"/>
  <c r="CO1061"/>
  <c r="CO1065" s="1"/>
  <c r="CK1061"/>
  <c r="CK1065" s="1"/>
  <c r="CQ1061"/>
  <c r="CQ1065" s="1"/>
  <c r="CI1061"/>
  <c r="CI1065" s="1"/>
  <c r="CU1061"/>
  <c r="CU1065" s="1"/>
  <c r="CM1061"/>
  <c r="CM1065" s="1"/>
  <c r="CU993"/>
  <c r="CU997" s="1"/>
  <c r="CS993"/>
  <c r="CS997" s="1"/>
  <c r="CQ993"/>
  <c r="CQ997" s="1"/>
  <c r="CO993"/>
  <c r="CO997" s="1"/>
  <c r="CM993"/>
  <c r="CM997" s="1"/>
  <c r="CK993"/>
  <c r="CK997" s="1"/>
  <c r="CI993"/>
  <c r="CI997" s="1"/>
  <c r="CT993"/>
  <c r="CT997" s="1"/>
  <c r="CP993"/>
  <c r="CP997" s="1"/>
  <c r="CL993"/>
  <c r="CL997" s="1"/>
  <c r="CH993"/>
  <c r="CH997" s="1"/>
  <c r="CV993"/>
  <c r="CV997" s="1"/>
  <c r="CN993"/>
  <c r="CN997" s="1"/>
  <c r="CR993"/>
  <c r="CR997" s="1"/>
  <c r="CJ993"/>
  <c r="CJ997" s="1"/>
  <c r="CE908"/>
  <c r="CV755"/>
  <c r="CV759" s="1"/>
  <c r="CT755"/>
  <c r="CT759" s="1"/>
  <c r="CR755"/>
  <c r="CR759" s="1"/>
  <c r="CP755"/>
  <c r="CP759" s="1"/>
  <c r="CN755"/>
  <c r="CN759" s="1"/>
  <c r="CL755"/>
  <c r="CL759" s="1"/>
  <c r="CJ755"/>
  <c r="CH755"/>
  <c r="CH759" s="1"/>
  <c r="CS755"/>
  <c r="CS759" s="1"/>
  <c r="CO755"/>
  <c r="CO759" s="1"/>
  <c r="CK755"/>
  <c r="CK759" s="1"/>
  <c r="CQ755"/>
  <c r="CQ759" s="1"/>
  <c r="CI755"/>
  <c r="CI759" s="1"/>
  <c r="CU755"/>
  <c r="CU759" s="1"/>
  <c r="CM755"/>
  <c r="CM759" s="1"/>
  <c r="CV721"/>
  <c r="CV725" s="1"/>
  <c r="CT721"/>
  <c r="CT725" s="1"/>
  <c r="CR721"/>
  <c r="CR725" s="1"/>
  <c r="CP721"/>
  <c r="CP725" s="1"/>
  <c r="CN721"/>
  <c r="CN725" s="1"/>
  <c r="CL721"/>
  <c r="CL725" s="1"/>
  <c r="CJ721"/>
  <c r="CJ725" s="1"/>
  <c r="CH721"/>
  <c r="CH725" s="1"/>
  <c r="CS721"/>
  <c r="CS725" s="1"/>
  <c r="CO721"/>
  <c r="CO725" s="1"/>
  <c r="CK721"/>
  <c r="CK725" s="1"/>
  <c r="CU721"/>
  <c r="CU725" s="1"/>
  <c r="CQ721"/>
  <c r="CQ725" s="1"/>
  <c r="CM721"/>
  <c r="CM725" s="1"/>
  <c r="CI721"/>
  <c r="CI725" s="1"/>
  <c r="CV653"/>
  <c r="CV657" s="1"/>
  <c r="CR653"/>
  <c r="CR657" s="1"/>
  <c r="CP653"/>
  <c r="CP657" s="1"/>
  <c r="CN653"/>
  <c r="CN657" s="1"/>
  <c r="CJ653"/>
  <c r="CJ657" s="1"/>
  <c r="CH653"/>
  <c r="CH657" s="1"/>
  <c r="CU653"/>
  <c r="CU657" s="1"/>
  <c r="CQ653"/>
  <c r="CQ657" s="1"/>
  <c r="CO653"/>
  <c r="CO657" s="1"/>
  <c r="CM653"/>
  <c r="CM657" s="1"/>
  <c r="CI653"/>
  <c r="CI657" s="1"/>
  <c r="CU95"/>
  <c r="CQ95"/>
  <c r="CM95"/>
  <c r="CI95"/>
  <c r="DM348"/>
  <c r="DM355" s="1"/>
  <c r="DK348"/>
  <c r="DK355" s="1"/>
  <c r="DI348"/>
  <c r="DI355" s="1"/>
  <c r="DG348"/>
  <c r="DG355" s="1"/>
  <c r="DE348"/>
  <c r="DE355" s="1"/>
  <c r="DC348"/>
  <c r="DC355" s="1"/>
  <c r="DA348"/>
  <c r="DA355" s="1"/>
  <c r="DN348"/>
  <c r="DN355" s="1"/>
  <c r="DL348"/>
  <c r="DL355" s="1"/>
  <c r="DJ348"/>
  <c r="DJ355" s="1"/>
  <c r="DH348"/>
  <c r="DH355" s="1"/>
  <c r="DF348"/>
  <c r="DF355" s="1"/>
  <c r="DD348"/>
  <c r="DD355" s="1"/>
  <c r="DB348"/>
  <c r="DB355" s="1"/>
  <c r="CZ348"/>
  <c r="CZ355" s="1"/>
  <c r="DN331"/>
  <c r="DN338" s="1"/>
  <c r="DL331"/>
  <c r="DL338" s="1"/>
  <c r="DJ331"/>
  <c r="DJ338" s="1"/>
  <c r="DH331"/>
  <c r="DH338" s="1"/>
  <c r="DF331"/>
  <c r="DF338" s="1"/>
  <c r="DD331"/>
  <c r="DD338" s="1"/>
  <c r="DB331"/>
  <c r="DB338" s="1"/>
  <c r="CZ331"/>
  <c r="CZ338" s="1"/>
  <c r="DM331"/>
  <c r="DM338" s="1"/>
  <c r="DK331"/>
  <c r="DK338" s="1"/>
  <c r="DI331"/>
  <c r="DI338" s="1"/>
  <c r="DG331"/>
  <c r="DG338" s="1"/>
  <c r="DE331"/>
  <c r="DE338" s="1"/>
  <c r="DC331"/>
  <c r="DC338" s="1"/>
  <c r="DA331"/>
  <c r="DA338" s="1"/>
  <c r="CC924"/>
  <c r="BN141"/>
  <c r="CC1026" s="1"/>
  <c r="BN147"/>
  <c r="CC1128" s="1"/>
  <c r="BN146"/>
  <c r="CC1111" s="1"/>
  <c r="BN145"/>
  <c r="CC1094" s="1"/>
  <c r="BN144"/>
  <c r="CC1077" s="1"/>
  <c r="BN143"/>
  <c r="CC1060" s="1"/>
  <c r="BN142"/>
  <c r="CC1043" s="1"/>
  <c r="BN140"/>
  <c r="CC1009" s="1"/>
  <c r="BN139"/>
  <c r="CC992" s="1"/>
  <c r="BN138"/>
  <c r="CC975" s="1"/>
  <c r="BN137"/>
  <c r="CC958" s="1"/>
  <c r="BN136"/>
  <c r="CV823"/>
  <c r="CV827" s="1"/>
  <c r="CT823"/>
  <c r="CT827" s="1"/>
  <c r="CR823"/>
  <c r="CR827" s="1"/>
  <c r="CP823"/>
  <c r="CP827" s="1"/>
  <c r="CN823"/>
  <c r="CN827" s="1"/>
  <c r="CL823"/>
  <c r="CL827" s="1"/>
  <c r="CJ823"/>
  <c r="CJ827" s="1"/>
  <c r="CH823"/>
  <c r="CH827" s="1"/>
  <c r="CS823"/>
  <c r="CS827" s="1"/>
  <c r="CO823"/>
  <c r="CO827" s="1"/>
  <c r="CK823"/>
  <c r="CK827" s="1"/>
  <c r="CQ823"/>
  <c r="CQ827" s="1"/>
  <c r="CI823"/>
  <c r="CI827" s="1"/>
  <c r="CU823"/>
  <c r="CU827" s="1"/>
  <c r="CM823"/>
  <c r="CM827" s="1"/>
  <c r="DN637"/>
  <c r="DN644" s="1"/>
  <c r="DL637"/>
  <c r="DL644" s="1"/>
  <c r="DJ637"/>
  <c r="DJ644" s="1"/>
  <c r="DH637"/>
  <c r="DH644" s="1"/>
  <c r="DF637"/>
  <c r="DF644" s="1"/>
  <c r="DD637"/>
  <c r="DD644" s="1"/>
  <c r="DB637"/>
  <c r="DB644" s="1"/>
  <c r="CZ637"/>
  <c r="CZ644" s="1"/>
  <c r="DM637"/>
  <c r="DM644" s="1"/>
  <c r="DK637"/>
  <c r="DK644" s="1"/>
  <c r="DI637"/>
  <c r="DI644" s="1"/>
  <c r="DG637"/>
  <c r="DG644" s="1"/>
  <c r="DE637"/>
  <c r="DE644" s="1"/>
  <c r="DC637"/>
  <c r="DC644" s="1"/>
  <c r="DA637"/>
  <c r="DA644" s="1"/>
  <c r="CU650"/>
  <c r="CS650"/>
  <c r="CQ650"/>
  <c r="CO650"/>
  <c r="CM650"/>
  <c r="CK650"/>
  <c r="CI650"/>
  <c r="CG656"/>
  <c r="CV650"/>
  <c r="CT650"/>
  <c r="CR650"/>
  <c r="CP650"/>
  <c r="CN650"/>
  <c r="CL650"/>
  <c r="CJ650"/>
  <c r="CH650"/>
  <c r="CC380"/>
  <c r="BN107"/>
  <c r="BN111"/>
  <c r="CC584" s="1"/>
  <c r="BN110"/>
  <c r="CC567" s="1"/>
  <c r="BN109"/>
  <c r="CC550" s="1"/>
  <c r="BN108"/>
  <c r="CC533" s="1"/>
  <c r="BN106"/>
  <c r="BN105"/>
  <c r="CC482" s="1"/>
  <c r="BN104"/>
  <c r="CC465" s="1"/>
  <c r="BN103"/>
  <c r="CC448" s="1"/>
  <c r="BN102"/>
  <c r="CC431" s="1"/>
  <c r="BN101"/>
  <c r="CC414" s="1"/>
  <c r="BN100"/>
  <c r="CC397" s="1"/>
  <c r="CT95"/>
  <c r="CP95"/>
  <c r="CL95"/>
  <c r="CH95"/>
  <c r="BM101"/>
  <c r="CC415" s="1"/>
  <c r="CE415" s="1"/>
  <c r="CG415" s="1"/>
  <c r="BN92"/>
  <c r="CC295" s="1"/>
  <c r="BN91"/>
  <c r="CC278" s="1"/>
  <c r="BN90"/>
  <c r="CC261" s="1"/>
  <c r="BN88"/>
  <c r="CC227" s="1"/>
  <c r="BN87"/>
  <c r="CC210" s="1"/>
  <c r="BN86"/>
  <c r="CC193" s="1"/>
  <c r="BN85"/>
  <c r="CC176" s="1"/>
  <c r="BN84"/>
  <c r="CC159" s="1"/>
  <c r="BN83"/>
  <c r="CC142" s="1"/>
  <c r="BN82"/>
  <c r="CC125" s="1"/>
  <c r="BN93"/>
  <c r="CC312" s="1"/>
  <c r="BN89"/>
  <c r="CC244" s="1"/>
  <c r="CY355"/>
  <c r="CY338"/>
  <c r="DN365"/>
  <c r="DN372" s="1"/>
  <c r="DL365"/>
  <c r="DL372" s="1"/>
  <c r="DJ365"/>
  <c r="DJ372" s="1"/>
  <c r="DH365"/>
  <c r="DH372" s="1"/>
  <c r="DF365"/>
  <c r="DF372" s="1"/>
  <c r="DD365"/>
  <c r="DD372" s="1"/>
  <c r="DB365"/>
  <c r="DB372" s="1"/>
  <c r="CZ365"/>
  <c r="CZ372" s="1"/>
  <c r="DM365"/>
  <c r="DM372" s="1"/>
  <c r="DK365"/>
  <c r="DK372" s="1"/>
  <c r="DI365"/>
  <c r="DI372" s="1"/>
  <c r="DG365"/>
  <c r="DG372" s="1"/>
  <c r="DE365"/>
  <c r="DE372" s="1"/>
  <c r="DC365"/>
  <c r="DC372" s="1"/>
  <c r="DA365"/>
  <c r="DA372" s="1"/>
  <c r="CV364"/>
  <c r="CV368" s="1"/>
  <c r="CT364"/>
  <c r="CR364"/>
  <c r="CR368" s="1"/>
  <c r="CP364"/>
  <c r="CP368" s="1"/>
  <c r="CN364"/>
  <c r="CN368" s="1"/>
  <c r="CL364"/>
  <c r="CJ364"/>
  <c r="CJ368" s="1"/>
  <c r="CH364"/>
  <c r="CH368" s="1"/>
  <c r="CU364"/>
  <c r="CU368" s="1"/>
  <c r="CS364"/>
  <c r="CQ364"/>
  <c r="CQ368" s="1"/>
  <c r="CO364"/>
  <c r="CM364"/>
  <c r="CM368" s="1"/>
  <c r="CK364"/>
  <c r="CI364"/>
  <c r="CI368" s="1"/>
  <c r="CC108"/>
  <c r="CE107"/>
  <c r="CG106" s="1"/>
  <c r="CJ759"/>
  <c r="CV1095"/>
  <c r="CV1099" s="1"/>
  <c r="CT1095"/>
  <c r="CT1099" s="1"/>
  <c r="CR1095"/>
  <c r="CR1099" s="1"/>
  <c r="CP1095"/>
  <c r="CP1099" s="1"/>
  <c r="CN1095"/>
  <c r="CN1099" s="1"/>
  <c r="CL1095"/>
  <c r="CL1099" s="1"/>
  <c r="CJ1095"/>
  <c r="CJ1099" s="1"/>
  <c r="CH1095"/>
  <c r="CH1099" s="1"/>
  <c r="CU1095"/>
  <c r="CU1099" s="1"/>
  <c r="CQ1095"/>
  <c r="CQ1099" s="1"/>
  <c r="CM1095"/>
  <c r="CM1099" s="1"/>
  <c r="CI1095"/>
  <c r="CI1099" s="1"/>
  <c r="CO1095"/>
  <c r="CO1099" s="1"/>
  <c r="CS1095"/>
  <c r="CS1099" s="1"/>
  <c r="CK1095"/>
  <c r="CK1099" s="1"/>
  <c r="CU959"/>
  <c r="CU963" s="1"/>
  <c r="CS959"/>
  <c r="CS963" s="1"/>
  <c r="CQ959"/>
  <c r="CQ963" s="1"/>
  <c r="CO959"/>
  <c r="CO963" s="1"/>
  <c r="CM959"/>
  <c r="CM963" s="1"/>
  <c r="CK959"/>
  <c r="CK963" s="1"/>
  <c r="CI959"/>
  <c r="CI963" s="1"/>
  <c r="CT959"/>
  <c r="CT963" s="1"/>
  <c r="CP959"/>
  <c r="CP963" s="1"/>
  <c r="CL959"/>
  <c r="CL963" s="1"/>
  <c r="CH959"/>
  <c r="CH963" s="1"/>
  <c r="CR959"/>
  <c r="CR963" s="1"/>
  <c r="CJ959"/>
  <c r="CJ963" s="1"/>
  <c r="CN959"/>
  <c r="CN963" s="1"/>
  <c r="CV959"/>
  <c r="CV963" s="1"/>
  <c r="DN909"/>
  <c r="DN916" s="1"/>
  <c r="DL909"/>
  <c r="DL916" s="1"/>
  <c r="DJ909"/>
  <c r="DJ916" s="1"/>
  <c r="DH909"/>
  <c r="DH916" s="1"/>
  <c r="DF909"/>
  <c r="DF916" s="1"/>
  <c r="DD909"/>
  <c r="DD916" s="1"/>
  <c r="DB909"/>
  <c r="DB916" s="1"/>
  <c r="CZ909"/>
  <c r="CZ916" s="1"/>
  <c r="DM909"/>
  <c r="DM916" s="1"/>
  <c r="DI909"/>
  <c r="DI916" s="1"/>
  <c r="DE909"/>
  <c r="DE916" s="1"/>
  <c r="DA909"/>
  <c r="DA916" s="1"/>
  <c r="DK909"/>
  <c r="DK916" s="1"/>
  <c r="DC909"/>
  <c r="DC916" s="1"/>
  <c r="DG909"/>
  <c r="DG916" s="1"/>
  <c r="CU922"/>
  <c r="CS922"/>
  <c r="CQ922"/>
  <c r="CO922"/>
  <c r="CM922"/>
  <c r="CK922"/>
  <c r="CI922"/>
  <c r="CV922"/>
  <c r="CR922"/>
  <c r="CN922"/>
  <c r="CJ922"/>
  <c r="CP922"/>
  <c r="CH922"/>
  <c r="CG928"/>
  <c r="CT922"/>
  <c r="CL922"/>
  <c r="CU687"/>
  <c r="CU691" s="1"/>
  <c r="CS687"/>
  <c r="CS691" s="1"/>
  <c r="CQ687"/>
  <c r="CQ691" s="1"/>
  <c r="CO687"/>
  <c r="CO691" s="1"/>
  <c r="CM687"/>
  <c r="CM691" s="1"/>
  <c r="CK687"/>
  <c r="CK691" s="1"/>
  <c r="CI687"/>
  <c r="CI691" s="1"/>
  <c r="CV687"/>
  <c r="CV691" s="1"/>
  <c r="CT687"/>
  <c r="CT691" s="1"/>
  <c r="CR687"/>
  <c r="CR691" s="1"/>
  <c r="CP687"/>
  <c r="CP691" s="1"/>
  <c r="CN687"/>
  <c r="CN691" s="1"/>
  <c r="CL687"/>
  <c r="CL691" s="1"/>
  <c r="CJ687"/>
  <c r="CJ691" s="1"/>
  <c r="CH687"/>
  <c r="CH691" s="1"/>
  <c r="CG98"/>
  <c r="CS95"/>
  <c r="CO95"/>
  <c r="CK95"/>
  <c r="CG350"/>
  <c r="CV344"/>
  <c r="CT344"/>
  <c r="CR344"/>
  <c r="CP344"/>
  <c r="CN344"/>
  <c r="CL344"/>
  <c r="CJ344"/>
  <c r="CH344"/>
  <c r="CU344"/>
  <c r="CS344"/>
  <c r="CQ344"/>
  <c r="CO344"/>
  <c r="CM344"/>
  <c r="CK344"/>
  <c r="CI344"/>
  <c r="CV1027"/>
  <c r="CV1031" s="1"/>
  <c r="CT1027"/>
  <c r="CT1031" s="1"/>
  <c r="CR1027"/>
  <c r="CR1031" s="1"/>
  <c r="CP1027"/>
  <c r="CP1031" s="1"/>
  <c r="CN1027"/>
  <c r="CN1031" s="1"/>
  <c r="CL1027"/>
  <c r="CL1031" s="1"/>
  <c r="CJ1027"/>
  <c r="CJ1031" s="1"/>
  <c r="CH1027"/>
  <c r="CH1031" s="1"/>
  <c r="CU1027"/>
  <c r="CU1031" s="1"/>
  <c r="CQ1027"/>
  <c r="CQ1031" s="1"/>
  <c r="CM1027"/>
  <c r="CM1031" s="1"/>
  <c r="CI1027"/>
  <c r="CI1031" s="1"/>
  <c r="CO1027"/>
  <c r="CO1031" s="1"/>
  <c r="CK1027"/>
  <c r="CK1031" s="1"/>
  <c r="CS1027"/>
  <c r="CS1031" s="1"/>
  <c r="CV857"/>
  <c r="CV861" s="1"/>
  <c r="CT857"/>
  <c r="CT861" s="1"/>
  <c r="CR857"/>
  <c r="CR861" s="1"/>
  <c r="CP857"/>
  <c r="CP861" s="1"/>
  <c r="CN857"/>
  <c r="CN861" s="1"/>
  <c r="CL857"/>
  <c r="CL861" s="1"/>
  <c r="CJ857"/>
  <c r="CJ861" s="1"/>
  <c r="CH857"/>
  <c r="CH861" s="1"/>
  <c r="CU857"/>
  <c r="CU861" s="1"/>
  <c r="CQ857"/>
  <c r="CQ861" s="1"/>
  <c r="CM857"/>
  <c r="CM861" s="1"/>
  <c r="CI857"/>
  <c r="CI861" s="1"/>
  <c r="CO857"/>
  <c r="CO861" s="1"/>
  <c r="CS857"/>
  <c r="CS861" s="1"/>
  <c r="CK857"/>
  <c r="CK861" s="1"/>
  <c r="CC652"/>
  <c r="BN129"/>
  <c r="CC856" s="1"/>
  <c r="BN128"/>
  <c r="CC839" s="1"/>
  <c r="BN127"/>
  <c r="CC822" s="1"/>
  <c r="BN124"/>
  <c r="CC771" s="1"/>
  <c r="BN126"/>
  <c r="CC805" s="1"/>
  <c r="BN125"/>
  <c r="CC788" s="1"/>
  <c r="BN123"/>
  <c r="CC754" s="1"/>
  <c r="BN122"/>
  <c r="CC737" s="1"/>
  <c r="BN121"/>
  <c r="CC720" s="1"/>
  <c r="BN120"/>
  <c r="CC703" s="1"/>
  <c r="BN119"/>
  <c r="CC686" s="1"/>
  <c r="BN118"/>
  <c r="CV636"/>
  <c r="CT636"/>
  <c r="CT640" s="1"/>
  <c r="CR636"/>
  <c r="CR640" s="1"/>
  <c r="CP636"/>
  <c r="CN636"/>
  <c r="CL636"/>
  <c r="CL640" s="1"/>
  <c r="CJ636"/>
  <c r="CJ640" s="1"/>
  <c r="CH636"/>
  <c r="CU636"/>
  <c r="CS636"/>
  <c r="CS640" s="1"/>
  <c r="CQ636"/>
  <c r="CQ640" s="1"/>
  <c r="CO636"/>
  <c r="CO640" s="1"/>
  <c r="CM636"/>
  <c r="CK636"/>
  <c r="CK640" s="1"/>
  <c r="CI636"/>
  <c r="CI640" s="1"/>
  <c r="CV95"/>
  <c r="CR95"/>
  <c r="CN95"/>
  <c r="CJ95"/>
  <c r="BN33"/>
  <c r="BM83"/>
  <c r="CC143" s="1"/>
  <c r="CE143" s="1"/>
  <c r="CG143" s="1"/>
  <c r="CG384"/>
  <c r="CV378"/>
  <c r="CT378"/>
  <c r="CR378"/>
  <c r="CP378"/>
  <c r="CN378"/>
  <c r="CL378"/>
  <c r="CJ378"/>
  <c r="CH378"/>
  <c r="CU378"/>
  <c r="CS378"/>
  <c r="CQ378"/>
  <c r="CO378"/>
  <c r="CM378"/>
  <c r="CK378"/>
  <c r="CI378"/>
  <c r="CU92"/>
  <c r="CU100" s="1"/>
  <c r="CU104" s="1"/>
  <c r="CS92"/>
  <c r="CS96" s="1"/>
  <c r="CQ92"/>
  <c r="CQ97" s="1"/>
  <c r="CO92"/>
  <c r="CO100" s="1"/>
  <c r="CO104" s="1"/>
  <c r="CM92"/>
  <c r="CM100" s="1"/>
  <c r="CM104" s="1"/>
  <c r="CK92"/>
  <c r="CK96" s="1"/>
  <c r="CI92"/>
  <c r="CI97" s="1"/>
  <c r="CV92"/>
  <c r="CV96" s="1"/>
  <c r="CT92"/>
  <c r="CT97" s="1"/>
  <c r="CR92"/>
  <c r="CR100" s="1"/>
  <c r="CR104" s="1"/>
  <c r="CP92"/>
  <c r="CP100" s="1"/>
  <c r="CP104" s="1"/>
  <c r="CN92"/>
  <c r="CN96" s="1"/>
  <c r="CL92"/>
  <c r="CL97" s="1"/>
  <c r="CJ92"/>
  <c r="CJ100" s="1"/>
  <c r="CJ104" s="1"/>
  <c r="CH92"/>
  <c r="CH100" s="1"/>
  <c r="CH104" s="1"/>
  <c r="CE109"/>
  <c r="CG109" s="1"/>
  <c r="CK653" l="1"/>
  <c r="CK657" s="1"/>
  <c r="CS653"/>
  <c r="CS657" s="1"/>
  <c r="CL653"/>
  <c r="CL657" s="1"/>
  <c r="CT653"/>
  <c r="CT657" s="1"/>
  <c r="BN34"/>
  <c r="CU109"/>
  <c r="CU113" s="1"/>
  <c r="CS109"/>
  <c r="CS113" s="1"/>
  <c r="CQ109"/>
  <c r="CQ113" s="1"/>
  <c r="CO109"/>
  <c r="CO113" s="1"/>
  <c r="CM109"/>
  <c r="CM113" s="1"/>
  <c r="CK109"/>
  <c r="CK113" s="1"/>
  <c r="CI109"/>
  <c r="CI113" s="1"/>
  <c r="CV109"/>
  <c r="CV113" s="1"/>
  <c r="CT109"/>
  <c r="CT113" s="1"/>
  <c r="CR109"/>
  <c r="CR113" s="1"/>
  <c r="CP109"/>
  <c r="CP113" s="1"/>
  <c r="CN109"/>
  <c r="CN113" s="1"/>
  <c r="CL109"/>
  <c r="CL113" s="1"/>
  <c r="CJ109"/>
  <c r="CJ113" s="1"/>
  <c r="CH109"/>
  <c r="CH113" s="1"/>
  <c r="CG113"/>
  <c r="CT96"/>
  <c r="CT98" s="1"/>
  <c r="CL96"/>
  <c r="CU96"/>
  <c r="CM96"/>
  <c r="CI384"/>
  <c r="CM384"/>
  <c r="CQ384"/>
  <c r="CU384"/>
  <c r="CJ384"/>
  <c r="CN384"/>
  <c r="CR384"/>
  <c r="CV384"/>
  <c r="BM84"/>
  <c r="BO33"/>
  <c r="CJ97"/>
  <c r="CN100"/>
  <c r="CN104" s="1"/>
  <c r="CR97"/>
  <c r="CV100"/>
  <c r="CV104" s="1"/>
  <c r="CC669"/>
  <c r="BN35"/>
  <c r="BO35" s="1"/>
  <c r="BP35" s="1"/>
  <c r="BQ35" s="1"/>
  <c r="BR35" s="1"/>
  <c r="BS35" s="1"/>
  <c r="BT35" s="1"/>
  <c r="BU35" s="1"/>
  <c r="BV35" s="1"/>
  <c r="BW35" s="1"/>
  <c r="BX35" s="1"/>
  <c r="CC719"/>
  <c r="CE719" s="1"/>
  <c r="CG718" s="1"/>
  <c r="CE703"/>
  <c r="CY705" s="1"/>
  <c r="CE704"/>
  <c r="CG704" s="1"/>
  <c r="CC753"/>
  <c r="CE753" s="1"/>
  <c r="CG752" s="1"/>
  <c r="CE737"/>
  <c r="CY739" s="1"/>
  <c r="CE788"/>
  <c r="CY790" s="1"/>
  <c r="CC804"/>
  <c r="CE804" s="1"/>
  <c r="CG803" s="1"/>
  <c r="CC787"/>
  <c r="CE787" s="1"/>
  <c r="CG786" s="1"/>
  <c r="CE771"/>
  <c r="CY773" s="1"/>
  <c r="CC855"/>
  <c r="CE855" s="1"/>
  <c r="CG854" s="1"/>
  <c r="CE840"/>
  <c r="CG840" s="1"/>
  <c r="CE839"/>
  <c r="CY841" s="1"/>
  <c r="CE652"/>
  <c r="CY654" s="1"/>
  <c r="CC668"/>
  <c r="CE668" s="1"/>
  <c r="CG667" s="1"/>
  <c r="CK350"/>
  <c r="CO350"/>
  <c r="CS350"/>
  <c r="CJ350"/>
  <c r="CN350"/>
  <c r="CR350"/>
  <c r="CV350"/>
  <c r="CK100"/>
  <c r="CK104" s="1"/>
  <c r="CO97"/>
  <c r="CS100"/>
  <c r="CS104" s="1"/>
  <c r="CT928"/>
  <c r="CH928"/>
  <c r="CJ928"/>
  <c r="CR928"/>
  <c r="CI928"/>
  <c r="CM928"/>
  <c r="CQ928"/>
  <c r="CU928"/>
  <c r="CC124"/>
  <c r="CE124" s="1"/>
  <c r="CG123" s="1"/>
  <c r="CE108"/>
  <c r="CR96"/>
  <c r="CJ96"/>
  <c r="CJ98" s="1"/>
  <c r="CO96"/>
  <c r="CO368"/>
  <c r="CT368"/>
  <c r="CL368"/>
  <c r="CE312"/>
  <c r="CY314" s="1"/>
  <c r="CC328"/>
  <c r="CC158"/>
  <c r="CE158" s="1"/>
  <c r="CG157" s="1"/>
  <c r="CE142"/>
  <c r="CY144" s="1"/>
  <c r="CE176"/>
  <c r="CY178" s="1"/>
  <c r="CC192"/>
  <c r="CE192" s="1"/>
  <c r="CG191" s="1"/>
  <c r="CC226"/>
  <c r="CE226" s="1"/>
  <c r="CG225" s="1"/>
  <c r="CE210"/>
  <c r="CY212" s="1"/>
  <c r="CC277"/>
  <c r="CE277" s="1"/>
  <c r="CG276" s="1"/>
  <c r="CE261"/>
  <c r="CY263" s="1"/>
  <c r="CC311"/>
  <c r="CE311" s="1"/>
  <c r="CG310" s="1"/>
  <c r="CE295"/>
  <c r="CY297" s="1"/>
  <c r="CE296"/>
  <c r="CG296" s="1"/>
  <c r="CV415"/>
  <c r="CV419" s="1"/>
  <c r="CT415"/>
  <c r="CT419" s="1"/>
  <c r="CR415"/>
  <c r="CR419" s="1"/>
  <c r="CP415"/>
  <c r="CP419" s="1"/>
  <c r="CN415"/>
  <c r="CN419" s="1"/>
  <c r="CL415"/>
  <c r="CL419" s="1"/>
  <c r="CJ415"/>
  <c r="CJ419" s="1"/>
  <c r="CH415"/>
  <c r="CH419" s="1"/>
  <c r="CU415"/>
  <c r="CU419" s="1"/>
  <c r="CS415"/>
  <c r="CS419" s="1"/>
  <c r="CQ415"/>
  <c r="CQ419" s="1"/>
  <c r="CO415"/>
  <c r="CO419" s="1"/>
  <c r="CM415"/>
  <c r="CM419" s="1"/>
  <c r="CK415"/>
  <c r="CK419" s="1"/>
  <c r="CI415"/>
  <c r="CI419" s="1"/>
  <c r="CG419"/>
  <c r="CH97"/>
  <c r="CL98"/>
  <c r="CL100"/>
  <c r="CL104" s="1"/>
  <c r="CP97"/>
  <c r="CT100"/>
  <c r="CT104" s="1"/>
  <c r="CE414"/>
  <c r="CY416" s="1"/>
  <c r="CC430"/>
  <c r="CE430" s="1"/>
  <c r="CG429" s="1"/>
  <c r="CE448"/>
  <c r="CY450" s="1"/>
  <c r="CC464"/>
  <c r="CE464" s="1"/>
  <c r="CG463" s="1"/>
  <c r="CE482"/>
  <c r="CY484" s="1"/>
  <c r="CC498"/>
  <c r="CE498" s="1"/>
  <c r="CG497" s="1"/>
  <c r="CC549"/>
  <c r="CE549" s="1"/>
  <c r="CG548" s="1"/>
  <c r="CE533"/>
  <c r="CY535" s="1"/>
  <c r="CC583"/>
  <c r="CE583" s="1"/>
  <c r="CG582" s="1"/>
  <c r="CE567"/>
  <c r="CY569" s="1"/>
  <c r="CE568"/>
  <c r="CG568" s="1"/>
  <c r="CC499"/>
  <c r="CC516"/>
  <c r="CH656"/>
  <c r="CL656"/>
  <c r="CP656"/>
  <c r="CT656"/>
  <c r="CK656"/>
  <c r="CO656"/>
  <c r="CS656"/>
  <c r="CC941"/>
  <c r="BN36"/>
  <c r="BO36" s="1"/>
  <c r="BP36" s="1"/>
  <c r="BQ36" s="1"/>
  <c r="BR36" s="1"/>
  <c r="BS36" s="1"/>
  <c r="BT36" s="1"/>
  <c r="BU36" s="1"/>
  <c r="BV36" s="1"/>
  <c r="BW36" s="1"/>
  <c r="BX36" s="1"/>
  <c r="CE975"/>
  <c r="CY977" s="1"/>
  <c r="CC991"/>
  <c r="CE991" s="1"/>
  <c r="CG990" s="1"/>
  <c r="CC1025"/>
  <c r="CE1025" s="1"/>
  <c r="CG1024" s="1"/>
  <c r="CE1009"/>
  <c r="CY1011" s="1"/>
  <c r="CE1010"/>
  <c r="CG1010" s="1"/>
  <c r="CE1060"/>
  <c r="CY1062" s="1"/>
  <c r="CC1076"/>
  <c r="CE1076" s="1"/>
  <c r="CG1075" s="1"/>
  <c r="CC1110"/>
  <c r="CE1110" s="1"/>
  <c r="CG1109" s="1"/>
  <c r="CE1094"/>
  <c r="CY1096" s="1"/>
  <c r="CC1144"/>
  <c r="CE1128"/>
  <c r="CY1130" s="1"/>
  <c r="CE924"/>
  <c r="CY926" s="1"/>
  <c r="CC940"/>
  <c r="CE940" s="1"/>
  <c r="CG939" s="1"/>
  <c r="CI100"/>
  <c r="CI104" s="1"/>
  <c r="CM97"/>
  <c r="CM98" s="1"/>
  <c r="CQ100"/>
  <c r="CQ104" s="1"/>
  <c r="CU97"/>
  <c r="CU911"/>
  <c r="CQ911"/>
  <c r="CO911"/>
  <c r="CH911"/>
  <c r="CL911"/>
  <c r="CP911"/>
  <c r="CT911"/>
  <c r="CP640"/>
  <c r="CH640"/>
  <c r="BT96"/>
  <c r="BY96"/>
  <c r="BT114"/>
  <c r="BY114"/>
  <c r="BT131"/>
  <c r="BY131"/>
  <c r="CP96"/>
  <c r="CP98" s="1"/>
  <c r="CH96"/>
  <c r="CH98" s="1"/>
  <c r="CQ96"/>
  <c r="CQ98" s="1"/>
  <c r="CI96"/>
  <c r="CI98" s="1"/>
  <c r="CK384"/>
  <c r="CO384"/>
  <c r="CS384"/>
  <c r="CH384"/>
  <c r="CL384"/>
  <c r="CP384"/>
  <c r="CT384"/>
  <c r="CU143"/>
  <c r="CU147" s="1"/>
  <c r="CS143"/>
  <c r="CS147" s="1"/>
  <c r="CQ143"/>
  <c r="CQ147" s="1"/>
  <c r="CO143"/>
  <c r="CO147" s="1"/>
  <c r="CM143"/>
  <c r="CM147" s="1"/>
  <c r="CK143"/>
  <c r="CK147" s="1"/>
  <c r="CI143"/>
  <c r="CI147" s="1"/>
  <c r="CV143"/>
  <c r="CV147" s="1"/>
  <c r="CT143"/>
  <c r="CT147" s="1"/>
  <c r="CR143"/>
  <c r="CR147" s="1"/>
  <c r="CP143"/>
  <c r="CP147" s="1"/>
  <c r="CN143"/>
  <c r="CN147" s="1"/>
  <c r="CL143"/>
  <c r="CL147" s="1"/>
  <c r="CJ143"/>
  <c r="CJ147" s="1"/>
  <c r="CH143"/>
  <c r="CH147" s="1"/>
  <c r="CG147"/>
  <c r="CN97"/>
  <c r="CN98" s="1"/>
  <c r="CR98"/>
  <c r="CV97"/>
  <c r="CV98" s="1"/>
  <c r="CC702"/>
  <c r="CE702" s="1"/>
  <c r="CG701" s="1"/>
  <c r="CE686"/>
  <c r="CY688" s="1"/>
  <c r="CE720"/>
  <c r="CY722" s="1"/>
  <c r="CC736"/>
  <c r="CE736" s="1"/>
  <c r="CG735" s="1"/>
  <c r="CE754"/>
  <c r="CY756" s="1"/>
  <c r="CC770"/>
  <c r="CE770" s="1"/>
  <c r="CG769" s="1"/>
  <c r="CC821"/>
  <c r="CE821" s="1"/>
  <c r="CG820" s="1"/>
  <c r="CE806"/>
  <c r="CG806" s="1"/>
  <c r="CE805"/>
  <c r="CY807" s="1"/>
  <c r="CE822"/>
  <c r="CY824" s="1"/>
  <c r="CC838"/>
  <c r="CE838" s="1"/>
  <c r="CG837" s="1"/>
  <c r="CE856"/>
  <c r="CY858" s="1"/>
  <c r="CC872"/>
  <c r="CI350"/>
  <c r="CM350"/>
  <c r="CQ350"/>
  <c r="CU350"/>
  <c r="CH350"/>
  <c r="CL350"/>
  <c r="CP350"/>
  <c r="CT350"/>
  <c r="CK97"/>
  <c r="CK98" s="1"/>
  <c r="CO98"/>
  <c r="CS97"/>
  <c r="CS98" s="1"/>
  <c r="CL928"/>
  <c r="CP928"/>
  <c r="CN928"/>
  <c r="CV928"/>
  <c r="CK928"/>
  <c r="CO928"/>
  <c r="CS928"/>
  <c r="CV106"/>
  <c r="CT106"/>
  <c r="CR106"/>
  <c r="CP106"/>
  <c r="CN106"/>
  <c r="CL106"/>
  <c r="CJ106"/>
  <c r="CH106"/>
  <c r="CU106"/>
  <c r="CS106"/>
  <c r="CQ106"/>
  <c r="CO106"/>
  <c r="CM106"/>
  <c r="CK106"/>
  <c r="CI106"/>
  <c r="CG112"/>
  <c r="CG117"/>
  <c r="CG121" s="1"/>
  <c r="CG114"/>
  <c r="CS368"/>
  <c r="CK368"/>
  <c r="CE244"/>
  <c r="CY246" s="1"/>
  <c r="CC260"/>
  <c r="CE260" s="1"/>
  <c r="CG259" s="1"/>
  <c r="CE126"/>
  <c r="CG126" s="1"/>
  <c r="CC141"/>
  <c r="CE141" s="1"/>
  <c r="CG140" s="1"/>
  <c r="CE125"/>
  <c r="CY127" s="1"/>
  <c r="CC175"/>
  <c r="CE175" s="1"/>
  <c r="CG174" s="1"/>
  <c r="CE159"/>
  <c r="CY161" s="1"/>
  <c r="CE160"/>
  <c r="CG160" s="1"/>
  <c r="CC209"/>
  <c r="CE209" s="1"/>
  <c r="CG208" s="1"/>
  <c r="CE193"/>
  <c r="CY195" s="1"/>
  <c r="CC243"/>
  <c r="CE243" s="1"/>
  <c r="CG242" s="1"/>
  <c r="CE227"/>
  <c r="CY229" s="1"/>
  <c r="CE228"/>
  <c r="CG228" s="1"/>
  <c r="CC294"/>
  <c r="CE294" s="1"/>
  <c r="CG293" s="1"/>
  <c r="CE278"/>
  <c r="CY280" s="1"/>
  <c r="BM102"/>
  <c r="BO34"/>
  <c r="CC413"/>
  <c r="CE413" s="1"/>
  <c r="CG412" s="1"/>
  <c r="CE397"/>
  <c r="CY399" s="1"/>
  <c r="CC447"/>
  <c r="CE447" s="1"/>
  <c r="CG446" s="1"/>
  <c r="CE431"/>
  <c r="CY433" s="1"/>
  <c r="CE432"/>
  <c r="CG432" s="1"/>
  <c r="CC481"/>
  <c r="CE481" s="1"/>
  <c r="CG480" s="1"/>
  <c r="CE466"/>
  <c r="CG466" s="1"/>
  <c r="CE465"/>
  <c r="CY467" s="1"/>
  <c r="CE550"/>
  <c r="CY552" s="1"/>
  <c r="CC566"/>
  <c r="CE566" s="1"/>
  <c r="CG565" s="1"/>
  <c r="CE584"/>
  <c r="CY586" s="1"/>
  <c r="CC600"/>
  <c r="CC396"/>
  <c r="CE396" s="1"/>
  <c r="CG395" s="1"/>
  <c r="CE380"/>
  <c r="CY382" s="1"/>
  <c r="CJ656"/>
  <c r="CN656"/>
  <c r="CR656"/>
  <c r="CV656"/>
  <c r="CI656"/>
  <c r="CM656"/>
  <c r="CQ656"/>
  <c r="CU656"/>
  <c r="CC974"/>
  <c r="CE974" s="1"/>
  <c r="CG973" s="1"/>
  <c r="CE958"/>
  <c r="CY960" s="1"/>
  <c r="CC1008"/>
  <c r="CE1008" s="1"/>
  <c r="CG1007" s="1"/>
  <c r="CE992"/>
  <c r="CY994" s="1"/>
  <c r="CC1059"/>
  <c r="CE1059" s="1"/>
  <c r="CG1058" s="1"/>
  <c r="CE1044"/>
  <c r="CG1044" s="1"/>
  <c r="CE1043"/>
  <c r="CY1045" s="1"/>
  <c r="CC1093"/>
  <c r="CE1093" s="1"/>
  <c r="CG1092" s="1"/>
  <c r="CE1077"/>
  <c r="CY1079" s="1"/>
  <c r="CC1127"/>
  <c r="CE1127" s="1"/>
  <c r="CG1126" s="1"/>
  <c r="CE1112"/>
  <c r="CG1112" s="1"/>
  <c r="CE1111"/>
  <c r="CY1113" s="1"/>
  <c r="CE1026"/>
  <c r="CY1028" s="1"/>
  <c r="CC1042"/>
  <c r="CE1042" s="1"/>
  <c r="CG1041" s="1"/>
  <c r="CU98"/>
  <c r="CG908"/>
  <c r="CE925"/>
  <c r="CG925" s="1"/>
  <c r="CU640"/>
  <c r="CM640"/>
  <c r="CV640"/>
  <c r="CN640"/>
  <c r="CM911"/>
  <c r="CI911"/>
  <c r="CK911"/>
  <c r="CS911"/>
  <c r="CJ911"/>
  <c r="CN911"/>
  <c r="CR911"/>
  <c r="CV911"/>
  <c r="BT95"/>
  <c r="BT113"/>
  <c r="BT132"/>
  <c r="CV925" l="1"/>
  <c r="CT925"/>
  <c r="CR925"/>
  <c r="CP925"/>
  <c r="CN925"/>
  <c r="CL925"/>
  <c r="CJ925"/>
  <c r="CH925"/>
  <c r="CU925"/>
  <c r="CQ925"/>
  <c r="CM925"/>
  <c r="CI925"/>
  <c r="CS925"/>
  <c r="CK925"/>
  <c r="CO925"/>
  <c r="CG929"/>
  <c r="DN1028"/>
  <c r="DN1035" s="1"/>
  <c r="DL1028"/>
  <c r="DL1035" s="1"/>
  <c r="DJ1028"/>
  <c r="DJ1035" s="1"/>
  <c r="DH1028"/>
  <c r="DH1035" s="1"/>
  <c r="DF1028"/>
  <c r="DF1035" s="1"/>
  <c r="DD1028"/>
  <c r="DD1035" s="1"/>
  <c r="DB1028"/>
  <c r="DB1035" s="1"/>
  <c r="CZ1028"/>
  <c r="CZ1035" s="1"/>
  <c r="DM1028"/>
  <c r="DM1035" s="1"/>
  <c r="DI1028"/>
  <c r="DI1035" s="1"/>
  <c r="DE1028"/>
  <c r="DE1035" s="1"/>
  <c r="DA1028"/>
  <c r="DA1035" s="1"/>
  <c r="DG1028"/>
  <c r="DG1035" s="1"/>
  <c r="DC1028"/>
  <c r="DC1035" s="1"/>
  <c r="DK1028"/>
  <c r="DK1035" s="1"/>
  <c r="CY1035"/>
  <c r="DM1079"/>
  <c r="DM1086" s="1"/>
  <c r="DK1079"/>
  <c r="DK1086" s="1"/>
  <c r="DI1079"/>
  <c r="DI1086" s="1"/>
  <c r="DG1079"/>
  <c r="DG1086" s="1"/>
  <c r="DE1079"/>
  <c r="DE1086" s="1"/>
  <c r="DC1079"/>
  <c r="DC1086" s="1"/>
  <c r="DA1079"/>
  <c r="DA1086" s="1"/>
  <c r="DL1079"/>
  <c r="DL1086" s="1"/>
  <c r="DH1079"/>
  <c r="DH1086" s="1"/>
  <c r="DD1079"/>
  <c r="DD1086" s="1"/>
  <c r="CZ1079"/>
  <c r="CZ1086" s="1"/>
  <c r="DN1079"/>
  <c r="DN1086" s="1"/>
  <c r="DF1079"/>
  <c r="DF1086" s="1"/>
  <c r="DJ1079"/>
  <c r="DJ1086" s="1"/>
  <c r="DB1079"/>
  <c r="DB1086" s="1"/>
  <c r="CY1086"/>
  <c r="CU1092"/>
  <c r="CS1092"/>
  <c r="CQ1092"/>
  <c r="CO1092"/>
  <c r="CM1092"/>
  <c r="CK1092"/>
  <c r="CI1092"/>
  <c r="CV1092"/>
  <c r="CR1092"/>
  <c r="CN1092"/>
  <c r="CJ1092"/>
  <c r="CG1098"/>
  <c r="CT1092"/>
  <c r="CL1092"/>
  <c r="CP1092"/>
  <c r="CH1092"/>
  <c r="DM994"/>
  <c r="DM1001" s="1"/>
  <c r="DK994"/>
  <c r="DK1001" s="1"/>
  <c r="DI994"/>
  <c r="DI1001" s="1"/>
  <c r="DG994"/>
  <c r="DG1001" s="1"/>
  <c r="DE994"/>
  <c r="DE1001" s="1"/>
  <c r="DC994"/>
  <c r="DC1001" s="1"/>
  <c r="DA994"/>
  <c r="DA1001" s="1"/>
  <c r="DL994"/>
  <c r="DL1001" s="1"/>
  <c r="DH994"/>
  <c r="DH1001" s="1"/>
  <c r="DD994"/>
  <c r="DD1001" s="1"/>
  <c r="CZ994"/>
  <c r="CZ1001" s="1"/>
  <c r="DN994"/>
  <c r="DN1001" s="1"/>
  <c r="DF994"/>
  <c r="DF1001" s="1"/>
  <c r="DJ994"/>
  <c r="DJ1001" s="1"/>
  <c r="DB994"/>
  <c r="DB1001" s="1"/>
  <c r="CY1001"/>
  <c r="CG401"/>
  <c r="CU395"/>
  <c r="CS395"/>
  <c r="CQ395"/>
  <c r="CO395"/>
  <c r="CM395"/>
  <c r="CK395"/>
  <c r="CI395"/>
  <c r="CV395"/>
  <c r="CT395"/>
  <c r="CR395"/>
  <c r="CP395"/>
  <c r="CN395"/>
  <c r="CL395"/>
  <c r="CJ395"/>
  <c r="CH395"/>
  <c r="DN552"/>
  <c r="DN559" s="1"/>
  <c r="DL552"/>
  <c r="DL559" s="1"/>
  <c r="DJ552"/>
  <c r="DJ559" s="1"/>
  <c r="DH552"/>
  <c r="DH559" s="1"/>
  <c r="DF552"/>
  <c r="DF559" s="1"/>
  <c r="DD552"/>
  <c r="DD559" s="1"/>
  <c r="DB552"/>
  <c r="DB559" s="1"/>
  <c r="CZ552"/>
  <c r="CZ559" s="1"/>
  <c r="DM552"/>
  <c r="DM559" s="1"/>
  <c r="DK552"/>
  <c r="DK559" s="1"/>
  <c r="DI552"/>
  <c r="DI559" s="1"/>
  <c r="DG552"/>
  <c r="DG559" s="1"/>
  <c r="DE552"/>
  <c r="DE559" s="1"/>
  <c r="DC552"/>
  <c r="DC559" s="1"/>
  <c r="DA552"/>
  <c r="DA559" s="1"/>
  <c r="CY559"/>
  <c r="CU432"/>
  <c r="CU436" s="1"/>
  <c r="CS432"/>
  <c r="CS436" s="1"/>
  <c r="CQ432"/>
  <c r="CQ436" s="1"/>
  <c r="CO432"/>
  <c r="CO436" s="1"/>
  <c r="CM432"/>
  <c r="CM436" s="1"/>
  <c r="CK432"/>
  <c r="CK436" s="1"/>
  <c r="CI432"/>
  <c r="CI436" s="1"/>
  <c r="CV432"/>
  <c r="CV436" s="1"/>
  <c r="CT432"/>
  <c r="CT436" s="1"/>
  <c r="CR432"/>
  <c r="CR436" s="1"/>
  <c r="CP432"/>
  <c r="CP436" s="1"/>
  <c r="CN432"/>
  <c r="CN436" s="1"/>
  <c r="CL432"/>
  <c r="CL436" s="1"/>
  <c r="CJ432"/>
  <c r="CJ436" s="1"/>
  <c r="CH432"/>
  <c r="CH436" s="1"/>
  <c r="CG436"/>
  <c r="DM399"/>
  <c r="DM406" s="1"/>
  <c r="DK399"/>
  <c r="DK406" s="1"/>
  <c r="DI399"/>
  <c r="DI406" s="1"/>
  <c r="DG399"/>
  <c r="DG406" s="1"/>
  <c r="DE399"/>
  <c r="DE406" s="1"/>
  <c r="DC399"/>
  <c r="DC406" s="1"/>
  <c r="DA399"/>
  <c r="DA406" s="1"/>
  <c r="DN399"/>
  <c r="DN406" s="1"/>
  <c r="DL399"/>
  <c r="DL406" s="1"/>
  <c r="DJ399"/>
  <c r="DJ406" s="1"/>
  <c r="DH399"/>
  <c r="DH406" s="1"/>
  <c r="DF399"/>
  <c r="DF406" s="1"/>
  <c r="DD399"/>
  <c r="DD406" s="1"/>
  <c r="DB399"/>
  <c r="DB406" s="1"/>
  <c r="CZ399"/>
  <c r="CZ406" s="1"/>
  <c r="CY406"/>
  <c r="CU228"/>
  <c r="CU232" s="1"/>
  <c r="CS228"/>
  <c r="CS232" s="1"/>
  <c r="CQ228"/>
  <c r="CQ232" s="1"/>
  <c r="CO228"/>
  <c r="CO232" s="1"/>
  <c r="CM228"/>
  <c r="CM232" s="1"/>
  <c r="CK228"/>
  <c r="CK232" s="1"/>
  <c r="CI228"/>
  <c r="CI232" s="1"/>
  <c r="CV228"/>
  <c r="CV232" s="1"/>
  <c r="CT228"/>
  <c r="CT232" s="1"/>
  <c r="CR228"/>
  <c r="CR232" s="1"/>
  <c r="CP228"/>
  <c r="CP232" s="1"/>
  <c r="CN228"/>
  <c r="CN232" s="1"/>
  <c r="CL228"/>
  <c r="CL232" s="1"/>
  <c r="CJ228"/>
  <c r="CJ232" s="1"/>
  <c r="CH228"/>
  <c r="CH232" s="1"/>
  <c r="CG232"/>
  <c r="CG214"/>
  <c r="CV208"/>
  <c r="CT208"/>
  <c r="CR208"/>
  <c r="CP208"/>
  <c r="CN208"/>
  <c r="CL208"/>
  <c r="CJ208"/>
  <c r="CH208"/>
  <c r="CU208"/>
  <c r="CS208"/>
  <c r="CQ208"/>
  <c r="CO208"/>
  <c r="CM208"/>
  <c r="CK208"/>
  <c r="CI208"/>
  <c r="CU174"/>
  <c r="CS174"/>
  <c r="CQ174"/>
  <c r="CO174"/>
  <c r="CM174"/>
  <c r="CK174"/>
  <c r="CI174"/>
  <c r="CG180"/>
  <c r="CV174"/>
  <c r="CT174"/>
  <c r="CR174"/>
  <c r="CP174"/>
  <c r="CN174"/>
  <c r="CL174"/>
  <c r="CJ174"/>
  <c r="CH174"/>
  <c r="CV259"/>
  <c r="CT259"/>
  <c r="CR259"/>
  <c r="CP259"/>
  <c r="CN259"/>
  <c r="CL259"/>
  <c r="CJ259"/>
  <c r="CH259"/>
  <c r="CG265"/>
  <c r="CU259"/>
  <c r="CS259"/>
  <c r="CQ259"/>
  <c r="CO259"/>
  <c r="CM259"/>
  <c r="CK259"/>
  <c r="CI259"/>
  <c r="CM117"/>
  <c r="CM121" s="1"/>
  <c r="CM112"/>
  <c r="CM114"/>
  <c r="CU117"/>
  <c r="CU121" s="1"/>
  <c r="CU112"/>
  <c r="CU114"/>
  <c r="CN114"/>
  <c r="CN117"/>
  <c r="CN121" s="1"/>
  <c r="CN112"/>
  <c r="CV114"/>
  <c r="CV117"/>
  <c r="CV121" s="1"/>
  <c r="CV112"/>
  <c r="CV115" s="1"/>
  <c r="CU806"/>
  <c r="CU810" s="1"/>
  <c r="CS806"/>
  <c r="CS810" s="1"/>
  <c r="CQ806"/>
  <c r="CQ810" s="1"/>
  <c r="CO806"/>
  <c r="CO810" s="1"/>
  <c r="CM806"/>
  <c r="CM810" s="1"/>
  <c r="CK806"/>
  <c r="CK810" s="1"/>
  <c r="CI806"/>
  <c r="CI810" s="1"/>
  <c r="CV806"/>
  <c r="CV810" s="1"/>
  <c r="CR806"/>
  <c r="CR810" s="1"/>
  <c r="CN806"/>
  <c r="CN810" s="1"/>
  <c r="CJ806"/>
  <c r="CJ810" s="1"/>
  <c r="CT806"/>
  <c r="CT810" s="1"/>
  <c r="CL806"/>
  <c r="CL810" s="1"/>
  <c r="CP806"/>
  <c r="CP810" s="1"/>
  <c r="CH806"/>
  <c r="CH810" s="1"/>
  <c r="CG810"/>
  <c r="CG741"/>
  <c r="CV735"/>
  <c r="CT735"/>
  <c r="CR735"/>
  <c r="CP735"/>
  <c r="CN735"/>
  <c r="CL735"/>
  <c r="CJ735"/>
  <c r="CH735"/>
  <c r="CS735"/>
  <c r="CO735"/>
  <c r="CK735"/>
  <c r="CU735"/>
  <c r="CM735"/>
  <c r="CQ735"/>
  <c r="CI735"/>
  <c r="DN1130"/>
  <c r="DN1137" s="1"/>
  <c r="DL1130"/>
  <c r="DL1137" s="1"/>
  <c r="DJ1130"/>
  <c r="DJ1137" s="1"/>
  <c r="DH1130"/>
  <c r="DH1137" s="1"/>
  <c r="DF1130"/>
  <c r="DF1137" s="1"/>
  <c r="DD1130"/>
  <c r="DD1137" s="1"/>
  <c r="DB1130"/>
  <c r="DB1137" s="1"/>
  <c r="CZ1130"/>
  <c r="CZ1137" s="1"/>
  <c r="DK1130"/>
  <c r="DK1137" s="1"/>
  <c r="DG1130"/>
  <c r="DG1137" s="1"/>
  <c r="DC1130"/>
  <c r="DC1137" s="1"/>
  <c r="DM1130"/>
  <c r="DM1137" s="1"/>
  <c r="DE1130"/>
  <c r="DE1137" s="1"/>
  <c r="DI1130"/>
  <c r="DI1137" s="1"/>
  <c r="DA1130"/>
  <c r="DA1137" s="1"/>
  <c r="CY1137"/>
  <c r="DN1096"/>
  <c r="DN1103" s="1"/>
  <c r="DL1096"/>
  <c r="DL1103" s="1"/>
  <c r="DJ1096"/>
  <c r="DJ1103" s="1"/>
  <c r="DH1096"/>
  <c r="DH1103" s="1"/>
  <c r="DF1096"/>
  <c r="DF1103" s="1"/>
  <c r="DD1096"/>
  <c r="DD1103" s="1"/>
  <c r="DB1096"/>
  <c r="DB1103" s="1"/>
  <c r="CZ1096"/>
  <c r="CZ1103" s="1"/>
  <c r="DM1096"/>
  <c r="DM1103" s="1"/>
  <c r="DI1096"/>
  <c r="DI1103" s="1"/>
  <c r="DE1096"/>
  <c r="DE1103" s="1"/>
  <c r="DA1096"/>
  <c r="DA1103" s="1"/>
  <c r="DG1096"/>
  <c r="DG1103" s="1"/>
  <c r="DK1096"/>
  <c r="DK1103" s="1"/>
  <c r="DC1096"/>
  <c r="DC1103" s="1"/>
  <c r="CY1103"/>
  <c r="CG1081"/>
  <c r="CV1075"/>
  <c r="CT1075"/>
  <c r="CR1075"/>
  <c r="CP1075"/>
  <c r="CN1075"/>
  <c r="CL1075"/>
  <c r="CJ1075"/>
  <c r="CH1075"/>
  <c r="CU1075"/>
  <c r="CQ1075"/>
  <c r="CM1075"/>
  <c r="CI1075"/>
  <c r="CO1075"/>
  <c r="CS1075"/>
  <c r="CK1075"/>
  <c r="CV1010"/>
  <c r="CV1014" s="1"/>
  <c r="CT1010"/>
  <c r="CT1014" s="1"/>
  <c r="CR1010"/>
  <c r="CR1014" s="1"/>
  <c r="CP1010"/>
  <c r="CP1014" s="1"/>
  <c r="CN1010"/>
  <c r="CN1014" s="1"/>
  <c r="CL1010"/>
  <c r="CL1014" s="1"/>
  <c r="CJ1010"/>
  <c r="CJ1014" s="1"/>
  <c r="CH1010"/>
  <c r="CH1014" s="1"/>
  <c r="CU1010"/>
  <c r="CU1014" s="1"/>
  <c r="CQ1010"/>
  <c r="CQ1014" s="1"/>
  <c r="CM1010"/>
  <c r="CM1014" s="1"/>
  <c r="CI1010"/>
  <c r="CI1014" s="1"/>
  <c r="CS1010"/>
  <c r="CS1014" s="1"/>
  <c r="CK1010"/>
  <c r="CK1014" s="1"/>
  <c r="CG1014"/>
  <c r="CO1010"/>
  <c r="CO1014" s="1"/>
  <c r="CU1024"/>
  <c r="CS1024"/>
  <c r="CQ1024"/>
  <c r="CO1024"/>
  <c r="CM1024"/>
  <c r="CK1024"/>
  <c r="CI1024"/>
  <c r="CV1024"/>
  <c r="CR1024"/>
  <c r="CN1024"/>
  <c r="CJ1024"/>
  <c r="CG1030"/>
  <c r="CT1024"/>
  <c r="CL1024"/>
  <c r="CP1024"/>
  <c r="CH1024"/>
  <c r="CG996"/>
  <c r="CV990"/>
  <c r="CT990"/>
  <c r="CR990"/>
  <c r="CP990"/>
  <c r="CN990"/>
  <c r="CL990"/>
  <c r="CJ990"/>
  <c r="CH990"/>
  <c r="CS990"/>
  <c r="CO990"/>
  <c r="CK990"/>
  <c r="CU990"/>
  <c r="CM990"/>
  <c r="CQ990"/>
  <c r="CI990"/>
  <c r="CU568"/>
  <c r="CU572" s="1"/>
  <c r="CS568"/>
  <c r="CS572" s="1"/>
  <c r="CQ568"/>
  <c r="CQ572" s="1"/>
  <c r="CO568"/>
  <c r="CO572" s="1"/>
  <c r="CM568"/>
  <c r="CM572" s="1"/>
  <c r="CK568"/>
  <c r="CK572" s="1"/>
  <c r="CI568"/>
  <c r="CI572" s="1"/>
  <c r="CV568"/>
  <c r="CV572" s="1"/>
  <c r="CT568"/>
  <c r="CT572" s="1"/>
  <c r="CR568"/>
  <c r="CR572" s="1"/>
  <c r="CP568"/>
  <c r="CP572" s="1"/>
  <c r="CN568"/>
  <c r="CN572" s="1"/>
  <c r="CL568"/>
  <c r="CL572" s="1"/>
  <c r="CJ568"/>
  <c r="CJ572" s="1"/>
  <c r="CH568"/>
  <c r="CH572" s="1"/>
  <c r="CG572"/>
  <c r="CG503"/>
  <c r="CV497"/>
  <c r="CT497"/>
  <c r="CR497"/>
  <c r="CP497"/>
  <c r="CN497"/>
  <c r="CL497"/>
  <c r="CJ497"/>
  <c r="CH497"/>
  <c r="CU497"/>
  <c r="CS497"/>
  <c r="CQ497"/>
  <c r="CO497"/>
  <c r="CM497"/>
  <c r="CK497"/>
  <c r="CI497"/>
  <c r="CG469"/>
  <c r="CV463"/>
  <c r="CT463"/>
  <c r="CR463"/>
  <c r="CP463"/>
  <c r="CN463"/>
  <c r="CL463"/>
  <c r="CJ463"/>
  <c r="CH463"/>
  <c r="CU463"/>
  <c r="CS463"/>
  <c r="CQ463"/>
  <c r="CO463"/>
  <c r="CM463"/>
  <c r="CK463"/>
  <c r="CI463"/>
  <c r="CG435"/>
  <c r="CV429"/>
  <c r="CT429"/>
  <c r="CR429"/>
  <c r="CP429"/>
  <c r="CN429"/>
  <c r="CL429"/>
  <c r="CJ429"/>
  <c r="CH429"/>
  <c r="CU429"/>
  <c r="CS429"/>
  <c r="CQ429"/>
  <c r="CO429"/>
  <c r="CM429"/>
  <c r="CK429"/>
  <c r="CI429"/>
  <c r="CU296"/>
  <c r="CU300" s="1"/>
  <c r="CS296"/>
  <c r="CS300" s="1"/>
  <c r="CQ296"/>
  <c r="CQ300" s="1"/>
  <c r="CO296"/>
  <c r="CO300" s="1"/>
  <c r="CM296"/>
  <c r="CM300" s="1"/>
  <c r="CK296"/>
  <c r="CK300" s="1"/>
  <c r="CI296"/>
  <c r="CI300" s="1"/>
  <c r="CV296"/>
  <c r="CV300" s="1"/>
  <c r="CT296"/>
  <c r="CT300" s="1"/>
  <c r="CR296"/>
  <c r="CR300" s="1"/>
  <c r="CP296"/>
  <c r="CP300" s="1"/>
  <c r="CN296"/>
  <c r="CN300" s="1"/>
  <c r="CL296"/>
  <c r="CL300" s="1"/>
  <c r="CJ296"/>
  <c r="CJ300" s="1"/>
  <c r="CH296"/>
  <c r="CH300" s="1"/>
  <c r="CG300"/>
  <c r="CU310"/>
  <c r="CS310"/>
  <c r="CQ310"/>
  <c r="CO310"/>
  <c r="CM310"/>
  <c r="CK310"/>
  <c r="CI310"/>
  <c r="CG316"/>
  <c r="CV310"/>
  <c r="CT310"/>
  <c r="CR310"/>
  <c r="CP310"/>
  <c r="CN310"/>
  <c r="CL310"/>
  <c r="CJ310"/>
  <c r="CH310"/>
  <c r="CG282"/>
  <c r="CV276"/>
  <c r="CT276"/>
  <c r="CR276"/>
  <c r="CP276"/>
  <c r="CN276"/>
  <c r="CL276"/>
  <c r="CJ276"/>
  <c r="CH276"/>
  <c r="CU276"/>
  <c r="CS276"/>
  <c r="CQ276"/>
  <c r="CO276"/>
  <c r="CM276"/>
  <c r="CK276"/>
  <c r="CI276"/>
  <c r="DM212"/>
  <c r="DM219" s="1"/>
  <c r="DK212"/>
  <c r="DK219" s="1"/>
  <c r="DI212"/>
  <c r="DI219" s="1"/>
  <c r="DG212"/>
  <c r="DG219" s="1"/>
  <c r="DE212"/>
  <c r="DE219" s="1"/>
  <c r="DC212"/>
  <c r="DC219" s="1"/>
  <c r="DA212"/>
  <c r="DA219" s="1"/>
  <c r="DN212"/>
  <c r="DN219" s="1"/>
  <c r="DL212"/>
  <c r="DL219" s="1"/>
  <c r="DJ212"/>
  <c r="DJ219" s="1"/>
  <c r="DH212"/>
  <c r="DH219" s="1"/>
  <c r="DF212"/>
  <c r="DF219" s="1"/>
  <c r="DD212"/>
  <c r="DD219" s="1"/>
  <c r="DB212"/>
  <c r="DB219" s="1"/>
  <c r="CZ212"/>
  <c r="CZ219" s="1"/>
  <c r="CY219"/>
  <c r="CV191"/>
  <c r="CT191"/>
  <c r="CR191"/>
  <c r="CP191"/>
  <c r="CN191"/>
  <c r="CL191"/>
  <c r="CJ191"/>
  <c r="CH191"/>
  <c r="CG197"/>
  <c r="CU191"/>
  <c r="CS191"/>
  <c r="CQ191"/>
  <c r="CO191"/>
  <c r="CM191"/>
  <c r="CK191"/>
  <c r="CI191"/>
  <c r="DM144"/>
  <c r="DM151" s="1"/>
  <c r="DK144"/>
  <c r="DK151" s="1"/>
  <c r="DI144"/>
  <c r="DI151" s="1"/>
  <c r="DG144"/>
  <c r="DG151" s="1"/>
  <c r="DE144"/>
  <c r="DE151" s="1"/>
  <c r="DC144"/>
  <c r="DC151" s="1"/>
  <c r="DA144"/>
  <c r="DA151" s="1"/>
  <c r="DN144"/>
  <c r="DN151" s="1"/>
  <c r="DL144"/>
  <c r="DL151" s="1"/>
  <c r="DJ144"/>
  <c r="DJ151" s="1"/>
  <c r="DH144"/>
  <c r="DH151" s="1"/>
  <c r="DF144"/>
  <c r="DF151" s="1"/>
  <c r="DD144"/>
  <c r="DD151" s="1"/>
  <c r="DB144"/>
  <c r="DB151" s="1"/>
  <c r="CZ144"/>
  <c r="CZ151" s="1"/>
  <c r="CY151"/>
  <c r="CE328"/>
  <c r="CG327" s="1"/>
  <c r="CE330"/>
  <c r="CG330" s="1"/>
  <c r="DN654"/>
  <c r="DN661" s="1"/>
  <c r="DL654"/>
  <c r="DL661" s="1"/>
  <c r="DJ654"/>
  <c r="DJ661" s="1"/>
  <c r="DH654"/>
  <c r="DH661" s="1"/>
  <c r="DF654"/>
  <c r="DF661" s="1"/>
  <c r="DD654"/>
  <c r="DD661" s="1"/>
  <c r="DB654"/>
  <c r="DB661" s="1"/>
  <c r="CZ654"/>
  <c r="CZ661" s="1"/>
  <c r="DM654"/>
  <c r="DM661" s="1"/>
  <c r="DK654"/>
  <c r="DK661" s="1"/>
  <c r="DI654"/>
  <c r="DI661" s="1"/>
  <c r="DG654"/>
  <c r="DG661" s="1"/>
  <c r="DE654"/>
  <c r="DE661" s="1"/>
  <c r="DC654"/>
  <c r="DC661" s="1"/>
  <c r="DA654"/>
  <c r="DA661" s="1"/>
  <c r="CY661"/>
  <c r="CU840"/>
  <c r="CU844" s="1"/>
  <c r="CS840"/>
  <c r="CS844" s="1"/>
  <c r="CQ840"/>
  <c r="CQ844" s="1"/>
  <c r="CO840"/>
  <c r="CO844" s="1"/>
  <c r="CM840"/>
  <c r="CM844" s="1"/>
  <c r="CK840"/>
  <c r="CK844" s="1"/>
  <c r="CI840"/>
  <c r="CI844" s="1"/>
  <c r="CT840"/>
  <c r="CT844" s="1"/>
  <c r="CP840"/>
  <c r="CP844" s="1"/>
  <c r="CL840"/>
  <c r="CL844" s="1"/>
  <c r="CH840"/>
  <c r="CH844" s="1"/>
  <c r="CV840"/>
  <c r="CV844" s="1"/>
  <c r="CN840"/>
  <c r="CN844" s="1"/>
  <c r="CR840"/>
  <c r="CR844" s="1"/>
  <c r="CJ840"/>
  <c r="CJ844" s="1"/>
  <c r="CG844"/>
  <c r="DM773"/>
  <c r="DM780" s="1"/>
  <c r="DK773"/>
  <c r="DK780" s="1"/>
  <c r="DI773"/>
  <c r="DI780" s="1"/>
  <c r="DG773"/>
  <c r="DG780" s="1"/>
  <c r="DE773"/>
  <c r="DE780" s="1"/>
  <c r="DC773"/>
  <c r="DC780" s="1"/>
  <c r="DA773"/>
  <c r="DA780" s="1"/>
  <c r="DL773"/>
  <c r="DL780" s="1"/>
  <c r="DH773"/>
  <c r="DH780" s="1"/>
  <c r="DD773"/>
  <c r="DD780" s="1"/>
  <c r="CZ773"/>
  <c r="CZ780" s="1"/>
  <c r="DN773"/>
  <c r="DN780" s="1"/>
  <c r="DF773"/>
  <c r="DF780" s="1"/>
  <c r="DJ773"/>
  <c r="DJ780" s="1"/>
  <c r="DB773"/>
  <c r="DB780" s="1"/>
  <c r="CY780"/>
  <c r="CU786"/>
  <c r="CS786"/>
  <c r="CQ786"/>
  <c r="CO786"/>
  <c r="CM786"/>
  <c r="CK786"/>
  <c r="CI786"/>
  <c r="CV786"/>
  <c r="CR786"/>
  <c r="CN786"/>
  <c r="CJ786"/>
  <c r="CG792"/>
  <c r="CT786"/>
  <c r="CL786"/>
  <c r="CP786"/>
  <c r="CH786"/>
  <c r="DN790"/>
  <c r="DN797" s="1"/>
  <c r="DL790"/>
  <c r="DL797" s="1"/>
  <c r="DJ790"/>
  <c r="DJ797" s="1"/>
  <c r="DH790"/>
  <c r="DH797" s="1"/>
  <c r="DF790"/>
  <c r="DF797" s="1"/>
  <c r="DD790"/>
  <c r="DD797" s="1"/>
  <c r="DB790"/>
  <c r="DB797" s="1"/>
  <c r="CZ790"/>
  <c r="CZ797" s="1"/>
  <c r="DM790"/>
  <c r="DM797" s="1"/>
  <c r="DI790"/>
  <c r="DI797" s="1"/>
  <c r="DE790"/>
  <c r="DE797" s="1"/>
  <c r="DA790"/>
  <c r="DA797" s="1"/>
  <c r="DG790"/>
  <c r="DG797" s="1"/>
  <c r="DK790"/>
  <c r="DK797" s="1"/>
  <c r="DC790"/>
  <c r="DC797" s="1"/>
  <c r="CY797"/>
  <c r="CE738"/>
  <c r="CG738" s="1"/>
  <c r="CV704"/>
  <c r="CV708" s="1"/>
  <c r="CT704"/>
  <c r="CT708" s="1"/>
  <c r="CR704"/>
  <c r="CR708" s="1"/>
  <c r="CP704"/>
  <c r="CP708" s="1"/>
  <c r="CN704"/>
  <c r="CN708" s="1"/>
  <c r="CL704"/>
  <c r="CL708" s="1"/>
  <c r="CJ704"/>
  <c r="CJ708" s="1"/>
  <c r="CH704"/>
  <c r="CH708" s="1"/>
  <c r="CU704"/>
  <c r="CU708" s="1"/>
  <c r="CS704"/>
  <c r="CS708" s="1"/>
  <c r="CQ704"/>
  <c r="CQ708" s="1"/>
  <c r="CO704"/>
  <c r="CO708" s="1"/>
  <c r="CM704"/>
  <c r="CM708" s="1"/>
  <c r="CK704"/>
  <c r="CK708" s="1"/>
  <c r="CI704"/>
  <c r="CI708" s="1"/>
  <c r="CG708"/>
  <c r="CU718"/>
  <c r="CS718"/>
  <c r="CQ718"/>
  <c r="CO718"/>
  <c r="CM718"/>
  <c r="CK718"/>
  <c r="CI718"/>
  <c r="CG724"/>
  <c r="CT718"/>
  <c r="CP718"/>
  <c r="CL718"/>
  <c r="CH718"/>
  <c r="CV718"/>
  <c r="CR718"/>
  <c r="CN718"/>
  <c r="CJ718"/>
  <c r="CE670"/>
  <c r="CG670" s="1"/>
  <c r="CC685"/>
  <c r="CE685" s="1"/>
  <c r="CG684" s="1"/>
  <c r="CE669"/>
  <c r="CY671" s="1"/>
  <c r="CU1112"/>
  <c r="CU1116" s="1"/>
  <c r="CS1112"/>
  <c r="CS1116" s="1"/>
  <c r="CQ1112"/>
  <c r="CQ1116" s="1"/>
  <c r="CO1112"/>
  <c r="CO1116" s="1"/>
  <c r="CM1112"/>
  <c r="CM1116" s="1"/>
  <c r="CK1112"/>
  <c r="CK1116" s="1"/>
  <c r="CI1112"/>
  <c r="CI1116" s="1"/>
  <c r="CV1112"/>
  <c r="CV1116" s="1"/>
  <c r="CR1112"/>
  <c r="CR1116" s="1"/>
  <c r="CN1112"/>
  <c r="CN1116" s="1"/>
  <c r="CJ1112"/>
  <c r="CJ1116" s="1"/>
  <c r="CP1112"/>
  <c r="CP1116" s="1"/>
  <c r="CH1112"/>
  <c r="CH1116" s="1"/>
  <c r="CT1112"/>
  <c r="CT1116" s="1"/>
  <c r="CL1112"/>
  <c r="CL1116" s="1"/>
  <c r="CG1116"/>
  <c r="CU1044"/>
  <c r="CU1048" s="1"/>
  <c r="CS1044"/>
  <c r="CS1048" s="1"/>
  <c r="CQ1044"/>
  <c r="CQ1048" s="1"/>
  <c r="CO1044"/>
  <c r="CO1048" s="1"/>
  <c r="CM1044"/>
  <c r="CM1048" s="1"/>
  <c r="CK1044"/>
  <c r="CK1048" s="1"/>
  <c r="CI1044"/>
  <c r="CI1048" s="1"/>
  <c r="CV1044"/>
  <c r="CV1048" s="1"/>
  <c r="CR1044"/>
  <c r="CR1048" s="1"/>
  <c r="CN1044"/>
  <c r="CN1048" s="1"/>
  <c r="CJ1044"/>
  <c r="CJ1048" s="1"/>
  <c r="CT1044"/>
  <c r="CT1048" s="1"/>
  <c r="CL1044"/>
  <c r="CL1048" s="1"/>
  <c r="CH1044"/>
  <c r="CH1048" s="1"/>
  <c r="CP1044"/>
  <c r="CP1048" s="1"/>
  <c r="CG1048"/>
  <c r="DM960"/>
  <c r="DM967" s="1"/>
  <c r="DK960"/>
  <c r="DK967" s="1"/>
  <c r="DI960"/>
  <c r="DI967" s="1"/>
  <c r="DG960"/>
  <c r="DG967" s="1"/>
  <c r="DE960"/>
  <c r="DE967" s="1"/>
  <c r="DC960"/>
  <c r="DC967" s="1"/>
  <c r="DA960"/>
  <c r="DA967" s="1"/>
  <c r="DL960"/>
  <c r="DL967" s="1"/>
  <c r="DH960"/>
  <c r="DH967" s="1"/>
  <c r="DD960"/>
  <c r="DD967" s="1"/>
  <c r="CZ960"/>
  <c r="CZ967" s="1"/>
  <c r="DJ960"/>
  <c r="DJ967" s="1"/>
  <c r="DB960"/>
  <c r="DB967" s="1"/>
  <c r="DF960"/>
  <c r="DF967" s="1"/>
  <c r="DN960"/>
  <c r="DN967" s="1"/>
  <c r="CY967"/>
  <c r="DN586"/>
  <c r="DN593" s="1"/>
  <c r="DL586"/>
  <c r="DL593" s="1"/>
  <c r="DJ586"/>
  <c r="DJ593" s="1"/>
  <c r="DH586"/>
  <c r="DH593" s="1"/>
  <c r="DF586"/>
  <c r="DF593" s="1"/>
  <c r="DD586"/>
  <c r="DD593" s="1"/>
  <c r="DB586"/>
  <c r="DB593" s="1"/>
  <c r="CZ586"/>
  <c r="CZ593" s="1"/>
  <c r="DM586"/>
  <c r="DM593" s="1"/>
  <c r="DK586"/>
  <c r="DK593" s="1"/>
  <c r="DI586"/>
  <c r="DI593" s="1"/>
  <c r="DG586"/>
  <c r="DG593" s="1"/>
  <c r="DE586"/>
  <c r="DE593" s="1"/>
  <c r="DC586"/>
  <c r="DC593" s="1"/>
  <c r="DA586"/>
  <c r="DA593" s="1"/>
  <c r="CY593"/>
  <c r="CU466"/>
  <c r="CU470" s="1"/>
  <c r="CS466"/>
  <c r="CS470" s="1"/>
  <c r="CQ466"/>
  <c r="CQ470" s="1"/>
  <c r="CO466"/>
  <c r="CO470" s="1"/>
  <c r="CM466"/>
  <c r="CM470" s="1"/>
  <c r="CK466"/>
  <c r="CK470" s="1"/>
  <c r="CI466"/>
  <c r="CI470" s="1"/>
  <c r="CV466"/>
  <c r="CV470" s="1"/>
  <c r="CT466"/>
  <c r="CT470" s="1"/>
  <c r="CR466"/>
  <c r="CR470" s="1"/>
  <c r="CP466"/>
  <c r="CP470" s="1"/>
  <c r="CN466"/>
  <c r="CN470" s="1"/>
  <c r="CL466"/>
  <c r="CL470" s="1"/>
  <c r="CJ466"/>
  <c r="CJ470" s="1"/>
  <c r="CH466"/>
  <c r="CH470" s="1"/>
  <c r="CG470"/>
  <c r="CU446"/>
  <c r="CS446"/>
  <c r="CQ446"/>
  <c r="CO446"/>
  <c r="CM446"/>
  <c r="CK446"/>
  <c r="CI446"/>
  <c r="CG452"/>
  <c r="CV446"/>
  <c r="CT446"/>
  <c r="CR446"/>
  <c r="CP446"/>
  <c r="CN446"/>
  <c r="CL446"/>
  <c r="CJ446"/>
  <c r="CH446"/>
  <c r="BM103"/>
  <c r="CC449" s="1"/>
  <c r="CE449" s="1"/>
  <c r="CG449" s="1"/>
  <c r="BP34"/>
  <c r="DM280"/>
  <c r="DM287" s="1"/>
  <c r="DK280"/>
  <c r="DK287" s="1"/>
  <c r="DI280"/>
  <c r="DI287" s="1"/>
  <c r="DG280"/>
  <c r="DG287" s="1"/>
  <c r="DE280"/>
  <c r="DE287" s="1"/>
  <c r="DC280"/>
  <c r="DC287" s="1"/>
  <c r="DA280"/>
  <c r="DA287" s="1"/>
  <c r="DN280"/>
  <c r="DN287" s="1"/>
  <c r="DL280"/>
  <c r="DL287" s="1"/>
  <c r="DJ280"/>
  <c r="DJ287" s="1"/>
  <c r="DH280"/>
  <c r="DH287" s="1"/>
  <c r="DF280"/>
  <c r="DF287" s="1"/>
  <c r="DD280"/>
  <c r="DD287" s="1"/>
  <c r="DB280"/>
  <c r="DB287" s="1"/>
  <c r="CZ280"/>
  <c r="CZ287" s="1"/>
  <c r="CY287"/>
  <c r="CU242"/>
  <c r="CS242"/>
  <c r="CQ242"/>
  <c r="CO242"/>
  <c r="CM242"/>
  <c r="CK242"/>
  <c r="CI242"/>
  <c r="CG248"/>
  <c r="CV242"/>
  <c r="CT242"/>
  <c r="CR242"/>
  <c r="CP242"/>
  <c r="CN242"/>
  <c r="CL242"/>
  <c r="CJ242"/>
  <c r="CH242"/>
  <c r="CU160"/>
  <c r="CU164" s="1"/>
  <c r="CS160"/>
  <c r="CS164" s="1"/>
  <c r="CQ160"/>
  <c r="CQ164" s="1"/>
  <c r="CO160"/>
  <c r="CO164" s="1"/>
  <c r="CM160"/>
  <c r="CM164" s="1"/>
  <c r="CK160"/>
  <c r="CK164" s="1"/>
  <c r="CI160"/>
  <c r="CI164" s="1"/>
  <c r="CV160"/>
  <c r="CV164" s="1"/>
  <c r="CT160"/>
  <c r="CT164" s="1"/>
  <c r="CR160"/>
  <c r="CR164" s="1"/>
  <c r="CP160"/>
  <c r="CP164" s="1"/>
  <c r="CN160"/>
  <c r="CN164" s="1"/>
  <c r="CL160"/>
  <c r="CL164" s="1"/>
  <c r="CJ160"/>
  <c r="CJ164" s="1"/>
  <c r="CH160"/>
  <c r="CH164" s="1"/>
  <c r="CG164"/>
  <c r="CV140"/>
  <c r="CT140"/>
  <c r="CR140"/>
  <c r="CP140"/>
  <c r="CN140"/>
  <c r="CL140"/>
  <c r="CJ140"/>
  <c r="CH140"/>
  <c r="CU140"/>
  <c r="CS140"/>
  <c r="CQ140"/>
  <c r="CO140"/>
  <c r="CM140"/>
  <c r="CK140"/>
  <c r="CI140"/>
  <c r="CG146"/>
  <c r="CI114"/>
  <c r="CI117"/>
  <c r="CI121" s="1"/>
  <c r="CI112"/>
  <c r="CI115" s="1"/>
  <c r="CQ114"/>
  <c r="CQ117"/>
  <c r="CQ121" s="1"/>
  <c r="CQ112"/>
  <c r="CJ112"/>
  <c r="CJ114"/>
  <c r="CJ117"/>
  <c r="CJ121" s="1"/>
  <c r="CR112"/>
  <c r="CR114"/>
  <c r="CR117"/>
  <c r="CR121" s="1"/>
  <c r="DN858"/>
  <c r="DN865" s="1"/>
  <c r="DL858"/>
  <c r="DL865" s="1"/>
  <c r="DJ858"/>
  <c r="DJ865" s="1"/>
  <c r="DH858"/>
  <c r="DH865" s="1"/>
  <c r="DF858"/>
  <c r="DF865" s="1"/>
  <c r="DD858"/>
  <c r="DD865" s="1"/>
  <c r="DB858"/>
  <c r="DB865" s="1"/>
  <c r="CZ858"/>
  <c r="CZ865" s="1"/>
  <c r="DM858"/>
  <c r="DM865" s="1"/>
  <c r="DI858"/>
  <c r="DI865" s="1"/>
  <c r="DE858"/>
  <c r="DE865" s="1"/>
  <c r="DA858"/>
  <c r="DA865" s="1"/>
  <c r="DG858"/>
  <c r="DG865" s="1"/>
  <c r="DK858"/>
  <c r="DK865" s="1"/>
  <c r="DC858"/>
  <c r="DC865" s="1"/>
  <c r="CY865"/>
  <c r="DN824"/>
  <c r="DN831" s="1"/>
  <c r="DL824"/>
  <c r="DL831" s="1"/>
  <c r="DJ824"/>
  <c r="DJ831" s="1"/>
  <c r="DH824"/>
  <c r="DH831" s="1"/>
  <c r="DF824"/>
  <c r="DF831" s="1"/>
  <c r="DD824"/>
  <c r="DD831" s="1"/>
  <c r="DB824"/>
  <c r="DB831" s="1"/>
  <c r="CZ824"/>
  <c r="CZ831" s="1"/>
  <c r="DK824"/>
  <c r="DK831" s="1"/>
  <c r="DG824"/>
  <c r="DG831" s="1"/>
  <c r="DC824"/>
  <c r="DC831" s="1"/>
  <c r="DI824"/>
  <c r="DI831" s="1"/>
  <c r="DA824"/>
  <c r="DA831" s="1"/>
  <c r="DM824"/>
  <c r="DM831" s="1"/>
  <c r="DE824"/>
  <c r="DE831" s="1"/>
  <c r="CY831"/>
  <c r="CG775"/>
  <c r="CV769"/>
  <c r="CT769"/>
  <c r="CR769"/>
  <c r="CP769"/>
  <c r="CN769"/>
  <c r="CL769"/>
  <c r="CJ769"/>
  <c r="CH769"/>
  <c r="CU769"/>
  <c r="CQ769"/>
  <c r="CM769"/>
  <c r="CI769"/>
  <c r="CO769"/>
  <c r="CS769"/>
  <c r="CK769"/>
  <c r="DM688"/>
  <c r="DM695" s="1"/>
  <c r="DK688"/>
  <c r="DK695" s="1"/>
  <c r="DI688"/>
  <c r="DI695" s="1"/>
  <c r="DG688"/>
  <c r="DG695" s="1"/>
  <c r="DE688"/>
  <c r="DE695" s="1"/>
  <c r="DC688"/>
  <c r="DC695" s="1"/>
  <c r="DA688"/>
  <c r="DA695" s="1"/>
  <c r="DN688"/>
  <c r="DN695" s="1"/>
  <c r="DL688"/>
  <c r="DL695" s="1"/>
  <c r="DJ688"/>
  <c r="DJ695" s="1"/>
  <c r="DH688"/>
  <c r="DH695" s="1"/>
  <c r="DF688"/>
  <c r="DF695" s="1"/>
  <c r="DD688"/>
  <c r="DD695" s="1"/>
  <c r="DB688"/>
  <c r="DB695" s="1"/>
  <c r="CZ688"/>
  <c r="CZ695" s="1"/>
  <c r="CY695"/>
  <c r="CV939"/>
  <c r="CT939"/>
  <c r="CR939"/>
  <c r="CP939"/>
  <c r="CN939"/>
  <c r="CL939"/>
  <c r="CJ939"/>
  <c r="CH939"/>
  <c r="CS939"/>
  <c r="CO939"/>
  <c r="CK939"/>
  <c r="CQ939"/>
  <c r="CI939"/>
  <c r="CG945"/>
  <c r="CU939"/>
  <c r="CM939"/>
  <c r="CE516"/>
  <c r="CY518" s="1"/>
  <c r="CC532"/>
  <c r="CU582"/>
  <c r="CS582"/>
  <c r="CQ582"/>
  <c r="CO582"/>
  <c r="CM582"/>
  <c r="CK582"/>
  <c r="CI582"/>
  <c r="CG588"/>
  <c r="CV582"/>
  <c r="CT582"/>
  <c r="CR582"/>
  <c r="CP582"/>
  <c r="CN582"/>
  <c r="CL582"/>
  <c r="CJ582"/>
  <c r="CH582"/>
  <c r="CV908"/>
  <c r="CT908"/>
  <c r="CR908"/>
  <c r="CP908"/>
  <c r="CN908"/>
  <c r="CL908"/>
  <c r="CJ908"/>
  <c r="CH908"/>
  <c r="CU908"/>
  <c r="CQ908"/>
  <c r="CM908"/>
  <c r="CI908"/>
  <c r="CS908"/>
  <c r="CK908"/>
  <c r="CO908"/>
  <c r="CG912"/>
  <c r="CG1047"/>
  <c r="CV1041"/>
  <c r="CT1041"/>
  <c r="CR1041"/>
  <c r="CP1041"/>
  <c r="CN1041"/>
  <c r="CL1041"/>
  <c r="CJ1041"/>
  <c r="CH1041"/>
  <c r="CS1041"/>
  <c r="CO1041"/>
  <c r="CK1041"/>
  <c r="CU1041"/>
  <c r="CM1041"/>
  <c r="CI1041"/>
  <c r="CQ1041"/>
  <c r="DM1113"/>
  <c r="DM1120" s="1"/>
  <c r="DK1113"/>
  <c r="DK1120" s="1"/>
  <c r="DI1113"/>
  <c r="DI1120" s="1"/>
  <c r="DG1113"/>
  <c r="DG1120" s="1"/>
  <c r="DE1113"/>
  <c r="DE1120" s="1"/>
  <c r="DC1113"/>
  <c r="DC1120" s="1"/>
  <c r="DA1113"/>
  <c r="DA1120" s="1"/>
  <c r="DN1113"/>
  <c r="DN1120" s="1"/>
  <c r="DJ1113"/>
  <c r="DJ1120" s="1"/>
  <c r="DF1113"/>
  <c r="DF1120" s="1"/>
  <c r="DB1113"/>
  <c r="DB1120" s="1"/>
  <c r="DH1113"/>
  <c r="DH1120" s="1"/>
  <c r="CZ1113"/>
  <c r="CZ1120" s="1"/>
  <c r="DL1113"/>
  <c r="DL1120" s="1"/>
  <c r="DD1113"/>
  <c r="DD1120" s="1"/>
  <c r="CY1120"/>
  <c r="CU1126"/>
  <c r="CS1126"/>
  <c r="CQ1126"/>
  <c r="CO1126"/>
  <c r="CM1126"/>
  <c r="CK1126"/>
  <c r="CI1126"/>
  <c r="CG1132"/>
  <c r="CT1126"/>
  <c r="CP1126"/>
  <c r="CL1126"/>
  <c r="CH1126"/>
  <c r="CV1126"/>
  <c r="CN1126"/>
  <c r="CR1126"/>
  <c r="CJ1126"/>
  <c r="CE1078"/>
  <c r="CG1078" s="1"/>
  <c r="DM1045"/>
  <c r="DM1052" s="1"/>
  <c r="DK1045"/>
  <c r="DK1052" s="1"/>
  <c r="DI1045"/>
  <c r="DI1052" s="1"/>
  <c r="DG1045"/>
  <c r="DG1052" s="1"/>
  <c r="DE1045"/>
  <c r="DE1052" s="1"/>
  <c r="DC1045"/>
  <c r="DC1052" s="1"/>
  <c r="DA1045"/>
  <c r="DA1052" s="1"/>
  <c r="DN1045"/>
  <c r="DN1052" s="1"/>
  <c r="DJ1045"/>
  <c r="DJ1052" s="1"/>
  <c r="DF1045"/>
  <c r="DF1052" s="1"/>
  <c r="DB1045"/>
  <c r="DB1052" s="1"/>
  <c r="DL1045"/>
  <c r="DL1052" s="1"/>
  <c r="DD1045"/>
  <c r="DD1052" s="1"/>
  <c r="CZ1045"/>
  <c r="CZ1052" s="1"/>
  <c r="DH1045"/>
  <c r="DH1052" s="1"/>
  <c r="CY1052"/>
  <c r="CU1058"/>
  <c r="CS1058"/>
  <c r="CQ1058"/>
  <c r="CO1058"/>
  <c r="CM1058"/>
  <c r="CK1058"/>
  <c r="CI1058"/>
  <c r="CG1064"/>
  <c r="CT1058"/>
  <c r="CP1058"/>
  <c r="CL1058"/>
  <c r="CH1058"/>
  <c r="CR1058"/>
  <c r="CJ1058"/>
  <c r="CV1058"/>
  <c r="CN1058"/>
  <c r="CU1007"/>
  <c r="CS1007"/>
  <c r="CQ1007"/>
  <c r="CO1007"/>
  <c r="CM1007"/>
  <c r="CK1007"/>
  <c r="CI1007"/>
  <c r="CV1007"/>
  <c r="CR1007"/>
  <c r="CN1007"/>
  <c r="CJ1007"/>
  <c r="CT1007"/>
  <c r="CL1007"/>
  <c r="CG1013"/>
  <c r="CP1007"/>
  <c r="CH1007"/>
  <c r="CU973"/>
  <c r="CS973"/>
  <c r="CQ973"/>
  <c r="CO973"/>
  <c r="CM973"/>
  <c r="CK973"/>
  <c r="CI973"/>
  <c r="CV973"/>
  <c r="CR973"/>
  <c r="CN973"/>
  <c r="CJ973"/>
  <c r="CG979"/>
  <c r="CP973"/>
  <c r="CH973"/>
  <c r="CT973"/>
  <c r="CL973"/>
  <c r="DM382"/>
  <c r="DM389" s="1"/>
  <c r="DK382"/>
  <c r="DK389" s="1"/>
  <c r="DI382"/>
  <c r="DI389" s="1"/>
  <c r="DG382"/>
  <c r="DG389" s="1"/>
  <c r="DE382"/>
  <c r="DE389" s="1"/>
  <c r="DC382"/>
  <c r="DC389" s="1"/>
  <c r="DA382"/>
  <c r="DA389" s="1"/>
  <c r="DN382"/>
  <c r="DN389" s="1"/>
  <c r="DL382"/>
  <c r="DL389" s="1"/>
  <c r="DJ382"/>
  <c r="DJ389" s="1"/>
  <c r="DH382"/>
  <c r="DH389" s="1"/>
  <c r="DF382"/>
  <c r="DF389" s="1"/>
  <c r="DD382"/>
  <c r="DD389" s="1"/>
  <c r="DB382"/>
  <c r="DB389" s="1"/>
  <c r="CZ382"/>
  <c r="CZ389" s="1"/>
  <c r="CY389"/>
  <c r="CE600"/>
  <c r="CG599" s="1"/>
  <c r="CE602"/>
  <c r="CG602" s="1"/>
  <c r="CG571"/>
  <c r="CV565"/>
  <c r="CT565"/>
  <c r="CR565"/>
  <c r="CP565"/>
  <c r="CN565"/>
  <c r="CL565"/>
  <c r="CJ565"/>
  <c r="CH565"/>
  <c r="CU565"/>
  <c r="CS565"/>
  <c r="CQ565"/>
  <c r="CO565"/>
  <c r="CM565"/>
  <c r="CK565"/>
  <c r="CI565"/>
  <c r="DM467"/>
  <c r="DM474" s="1"/>
  <c r="DK467"/>
  <c r="DK474" s="1"/>
  <c r="DI467"/>
  <c r="DI474" s="1"/>
  <c r="DG467"/>
  <c r="DG474" s="1"/>
  <c r="DE467"/>
  <c r="DE474" s="1"/>
  <c r="DC467"/>
  <c r="DC474" s="1"/>
  <c r="DA467"/>
  <c r="DA474" s="1"/>
  <c r="DN467"/>
  <c r="DN474" s="1"/>
  <c r="DL467"/>
  <c r="DL474" s="1"/>
  <c r="DJ467"/>
  <c r="DJ474" s="1"/>
  <c r="DH467"/>
  <c r="DH474" s="1"/>
  <c r="DF467"/>
  <c r="DF474" s="1"/>
  <c r="DD467"/>
  <c r="DD474" s="1"/>
  <c r="DB467"/>
  <c r="DB474" s="1"/>
  <c r="CZ467"/>
  <c r="CZ474" s="1"/>
  <c r="CY474"/>
  <c r="CU480"/>
  <c r="CS480"/>
  <c r="CQ480"/>
  <c r="CO480"/>
  <c r="CM480"/>
  <c r="CK480"/>
  <c r="CI480"/>
  <c r="CG486"/>
  <c r="CV480"/>
  <c r="CT480"/>
  <c r="CR480"/>
  <c r="CP480"/>
  <c r="CN480"/>
  <c r="CL480"/>
  <c r="CJ480"/>
  <c r="CH480"/>
  <c r="DM433"/>
  <c r="DM440" s="1"/>
  <c r="DK433"/>
  <c r="DK440" s="1"/>
  <c r="DI433"/>
  <c r="DI440" s="1"/>
  <c r="DG433"/>
  <c r="DG440" s="1"/>
  <c r="DE433"/>
  <c r="DE440" s="1"/>
  <c r="DC433"/>
  <c r="DC440" s="1"/>
  <c r="DA433"/>
  <c r="DA440" s="1"/>
  <c r="DN433"/>
  <c r="DN440" s="1"/>
  <c r="DL433"/>
  <c r="DL440" s="1"/>
  <c r="DJ433"/>
  <c r="DJ440" s="1"/>
  <c r="DH433"/>
  <c r="DH440" s="1"/>
  <c r="DF433"/>
  <c r="DF440" s="1"/>
  <c r="DD433"/>
  <c r="DD440" s="1"/>
  <c r="DB433"/>
  <c r="DB440" s="1"/>
  <c r="CZ433"/>
  <c r="CZ440" s="1"/>
  <c r="CY440"/>
  <c r="CE398"/>
  <c r="CG398" s="1"/>
  <c r="CU412"/>
  <c r="CS412"/>
  <c r="CQ412"/>
  <c r="CO412"/>
  <c r="CM412"/>
  <c r="CK412"/>
  <c r="CI412"/>
  <c r="CG418"/>
  <c r="CV412"/>
  <c r="CT412"/>
  <c r="CR412"/>
  <c r="CP412"/>
  <c r="CN412"/>
  <c r="CL412"/>
  <c r="CJ412"/>
  <c r="CH412"/>
  <c r="CG299"/>
  <c r="CU293"/>
  <c r="CS293"/>
  <c r="CQ293"/>
  <c r="CO293"/>
  <c r="CM293"/>
  <c r="CK293"/>
  <c r="CI293"/>
  <c r="CV293"/>
  <c r="CT293"/>
  <c r="CR293"/>
  <c r="CP293"/>
  <c r="CN293"/>
  <c r="CL293"/>
  <c r="CJ293"/>
  <c r="CH293"/>
  <c r="DM229"/>
  <c r="DM236" s="1"/>
  <c r="DK229"/>
  <c r="DK236" s="1"/>
  <c r="DI229"/>
  <c r="DI236" s="1"/>
  <c r="DG229"/>
  <c r="DG236" s="1"/>
  <c r="DE229"/>
  <c r="DE236" s="1"/>
  <c r="DC229"/>
  <c r="DC236" s="1"/>
  <c r="DA229"/>
  <c r="DA236" s="1"/>
  <c r="DN229"/>
  <c r="DN236" s="1"/>
  <c r="DL229"/>
  <c r="DL236" s="1"/>
  <c r="DJ229"/>
  <c r="DJ236" s="1"/>
  <c r="DH229"/>
  <c r="DH236" s="1"/>
  <c r="DF229"/>
  <c r="DF236" s="1"/>
  <c r="DD229"/>
  <c r="DD236" s="1"/>
  <c r="DB229"/>
  <c r="DB236" s="1"/>
  <c r="CZ229"/>
  <c r="CZ236" s="1"/>
  <c r="CY236"/>
  <c r="DN195"/>
  <c r="DN202" s="1"/>
  <c r="DL195"/>
  <c r="DL202" s="1"/>
  <c r="DJ195"/>
  <c r="DJ202" s="1"/>
  <c r="DH195"/>
  <c r="DH202" s="1"/>
  <c r="DF195"/>
  <c r="DF202" s="1"/>
  <c r="DD195"/>
  <c r="DD202" s="1"/>
  <c r="DB195"/>
  <c r="DB202" s="1"/>
  <c r="CZ195"/>
  <c r="CZ202" s="1"/>
  <c r="DM195"/>
  <c r="DM202" s="1"/>
  <c r="DK195"/>
  <c r="DK202" s="1"/>
  <c r="DI195"/>
  <c r="DI202" s="1"/>
  <c r="DG195"/>
  <c r="DG202" s="1"/>
  <c r="DE195"/>
  <c r="DE202" s="1"/>
  <c r="DC195"/>
  <c r="DC202" s="1"/>
  <c r="DA195"/>
  <c r="DA202" s="1"/>
  <c r="CY202"/>
  <c r="CE194"/>
  <c r="CG194" s="1"/>
  <c r="DM161"/>
  <c r="DM168" s="1"/>
  <c r="DK161"/>
  <c r="DK168" s="1"/>
  <c r="DI161"/>
  <c r="DI168" s="1"/>
  <c r="DG161"/>
  <c r="DG168" s="1"/>
  <c r="DE161"/>
  <c r="DE168" s="1"/>
  <c r="DC161"/>
  <c r="DC168" s="1"/>
  <c r="DA161"/>
  <c r="DA168" s="1"/>
  <c r="DN161"/>
  <c r="DN168" s="1"/>
  <c r="DL161"/>
  <c r="DL168" s="1"/>
  <c r="DJ161"/>
  <c r="DJ168" s="1"/>
  <c r="DH161"/>
  <c r="DH168" s="1"/>
  <c r="DF161"/>
  <c r="DF168" s="1"/>
  <c r="DD161"/>
  <c r="DD168" s="1"/>
  <c r="DB161"/>
  <c r="DB168" s="1"/>
  <c r="CZ161"/>
  <c r="CZ168" s="1"/>
  <c r="CY168"/>
  <c r="DN127"/>
  <c r="DN134" s="1"/>
  <c r="DL127"/>
  <c r="DL134" s="1"/>
  <c r="DJ127"/>
  <c r="DJ134" s="1"/>
  <c r="DH127"/>
  <c r="DH134" s="1"/>
  <c r="DF127"/>
  <c r="DF134" s="1"/>
  <c r="DD127"/>
  <c r="DD134" s="1"/>
  <c r="DB127"/>
  <c r="DB134" s="1"/>
  <c r="CZ127"/>
  <c r="CZ134" s="1"/>
  <c r="DM127"/>
  <c r="DM134" s="1"/>
  <c r="DK127"/>
  <c r="DK134" s="1"/>
  <c r="DI127"/>
  <c r="DI134" s="1"/>
  <c r="DG127"/>
  <c r="DG134" s="1"/>
  <c r="DE127"/>
  <c r="DE134" s="1"/>
  <c r="DC127"/>
  <c r="DC134" s="1"/>
  <c r="DA127"/>
  <c r="DA134" s="1"/>
  <c r="CY134"/>
  <c r="CV126"/>
  <c r="CV130" s="1"/>
  <c r="CT126"/>
  <c r="CT130" s="1"/>
  <c r="CR126"/>
  <c r="CR130" s="1"/>
  <c r="CP126"/>
  <c r="CP130" s="1"/>
  <c r="CN126"/>
  <c r="CN130" s="1"/>
  <c r="CL126"/>
  <c r="CL130" s="1"/>
  <c r="CJ126"/>
  <c r="CJ130" s="1"/>
  <c r="CH126"/>
  <c r="CH130" s="1"/>
  <c r="CU126"/>
  <c r="CU130" s="1"/>
  <c r="CS126"/>
  <c r="CS130" s="1"/>
  <c r="CQ126"/>
  <c r="CQ130" s="1"/>
  <c r="CO126"/>
  <c r="CO130" s="1"/>
  <c r="CM126"/>
  <c r="CM130" s="1"/>
  <c r="CK126"/>
  <c r="CK130" s="1"/>
  <c r="CI126"/>
  <c r="CI130" s="1"/>
  <c r="CG130"/>
  <c r="DN246"/>
  <c r="DN253" s="1"/>
  <c r="DL246"/>
  <c r="DL253" s="1"/>
  <c r="DJ246"/>
  <c r="DJ253" s="1"/>
  <c r="DH246"/>
  <c r="DH253" s="1"/>
  <c r="DF246"/>
  <c r="DF253" s="1"/>
  <c r="DD246"/>
  <c r="DD253" s="1"/>
  <c r="DB246"/>
  <c r="DB253" s="1"/>
  <c r="CZ246"/>
  <c r="CZ253" s="1"/>
  <c r="DM246"/>
  <c r="DM253" s="1"/>
  <c r="DK246"/>
  <c r="DK253" s="1"/>
  <c r="DI246"/>
  <c r="DI253" s="1"/>
  <c r="DG246"/>
  <c r="DG253" s="1"/>
  <c r="DE246"/>
  <c r="DE253" s="1"/>
  <c r="DC246"/>
  <c r="DC253" s="1"/>
  <c r="DA246"/>
  <c r="DA253" s="1"/>
  <c r="CY253"/>
  <c r="CG115"/>
  <c r="CK114"/>
  <c r="CK117"/>
  <c r="CK121" s="1"/>
  <c r="CK112"/>
  <c r="CK115" s="1"/>
  <c r="CO117"/>
  <c r="CO121" s="1"/>
  <c r="CO112"/>
  <c r="CO114"/>
  <c r="CS114"/>
  <c r="CS117"/>
  <c r="CS121" s="1"/>
  <c r="CS112"/>
  <c r="CH114"/>
  <c r="CH117"/>
  <c r="CH121" s="1"/>
  <c r="CH112"/>
  <c r="CH115" s="1"/>
  <c r="CL112"/>
  <c r="CL114"/>
  <c r="CL117"/>
  <c r="CL121" s="1"/>
  <c r="CP114"/>
  <c r="CP117"/>
  <c r="CP121" s="1"/>
  <c r="CP112"/>
  <c r="CT112"/>
  <c r="CT114"/>
  <c r="CT117"/>
  <c r="CT121" s="1"/>
  <c r="CE872"/>
  <c r="CG871" s="1"/>
  <c r="CE874"/>
  <c r="CG874" s="1"/>
  <c r="CG843"/>
  <c r="CV837"/>
  <c r="CT837"/>
  <c r="CR837"/>
  <c r="CP837"/>
  <c r="CN837"/>
  <c r="CL837"/>
  <c r="CJ837"/>
  <c r="CH837"/>
  <c r="CU837"/>
  <c r="CQ837"/>
  <c r="CM837"/>
  <c r="CI837"/>
  <c r="CO837"/>
  <c r="CS837"/>
  <c r="CK837"/>
  <c r="DM807"/>
  <c r="DM814" s="1"/>
  <c r="DK807"/>
  <c r="DK814" s="1"/>
  <c r="DI807"/>
  <c r="DI814" s="1"/>
  <c r="DG807"/>
  <c r="DG814" s="1"/>
  <c r="DE807"/>
  <c r="DE814" s="1"/>
  <c r="DC807"/>
  <c r="DC814" s="1"/>
  <c r="DA807"/>
  <c r="DA814" s="1"/>
  <c r="DN807"/>
  <c r="DN814" s="1"/>
  <c r="DJ807"/>
  <c r="DJ814" s="1"/>
  <c r="DF807"/>
  <c r="DF814" s="1"/>
  <c r="DB807"/>
  <c r="DB814" s="1"/>
  <c r="DL807"/>
  <c r="DL814" s="1"/>
  <c r="DD807"/>
  <c r="DD814" s="1"/>
  <c r="DH807"/>
  <c r="DH814" s="1"/>
  <c r="CZ807"/>
  <c r="CZ814" s="1"/>
  <c r="CY814"/>
  <c r="CU820"/>
  <c r="CS820"/>
  <c r="CQ820"/>
  <c r="CO820"/>
  <c r="CM820"/>
  <c r="CK820"/>
  <c r="CI820"/>
  <c r="CG826"/>
  <c r="CT820"/>
  <c r="CP820"/>
  <c r="CL820"/>
  <c r="CH820"/>
  <c r="CR820"/>
  <c r="CJ820"/>
  <c r="CV820"/>
  <c r="CN820"/>
  <c r="DN756"/>
  <c r="DN763" s="1"/>
  <c r="DL756"/>
  <c r="DL763" s="1"/>
  <c r="DJ756"/>
  <c r="DJ763" s="1"/>
  <c r="DH756"/>
  <c r="DH763" s="1"/>
  <c r="DF756"/>
  <c r="DF763" s="1"/>
  <c r="DD756"/>
  <c r="DD763" s="1"/>
  <c r="DB756"/>
  <c r="DB763" s="1"/>
  <c r="CZ756"/>
  <c r="CZ763" s="1"/>
  <c r="DK756"/>
  <c r="DK763" s="1"/>
  <c r="DG756"/>
  <c r="DG763" s="1"/>
  <c r="DC756"/>
  <c r="DC763" s="1"/>
  <c r="DI756"/>
  <c r="DI763" s="1"/>
  <c r="DA756"/>
  <c r="DA763" s="1"/>
  <c r="DM756"/>
  <c r="DM763" s="1"/>
  <c r="DE756"/>
  <c r="DE763" s="1"/>
  <c r="CY763"/>
  <c r="DN722"/>
  <c r="DN729" s="1"/>
  <c r="DL722"/>
  <c r="DL729" s="1"/>
  <c r="DJ722"/>
  <c r="DJ729" s="1"/>
  <c r="DH722"/>
  <c r="DH729" s="1"/>
  <c r="DF722"/>
  <c r="DF729" s="1"/>
  <c r="DD722"/>
  <c r="DD729" s="1"/>
  <c r="DB722"/>
  <c r="DB729" s="1"/>
  <c r="CZ722"/>
  <c r="CZ729" s="1"/>
  <c r="DK722"/>
  <c r="DK729" s="1"/>
  <c r="DG722"/>
  <c r="DG729" s="1"/>
  <c r="DC722"/>
  <c r="DC729" s="1"/>
  <c r="DM722"/>
  <c r="DM729" s="1"/>
  <c r="DI722"/>
  <c r="DI729" s="1"/>
  <c r="DE722"/>
  <c r="DE729" s="1"/>
  <c r="DA722"/>
  <c r="DA729" s="1"/>
  <c r="CY729"/>
  <c r="CG707"/>
  <c r="CU701"/>
  <c r="CS701"/>
  <c r="CQ701"/>
  <c r="CO701"/>
  <c r="CM701"/>
  <c r="CK701"/>
  <c r="CI701"/>
  <c r="CV701"/>
  <c r="CT701"/>
  <c r="CR701"/>
  <c r="CP701"/>
  <c r="CN701"/>
  <c r="CL701"/>
  <c r="CJ701"/>
  <c r="CH701"/>
  <c r="DN926"/>
  <c r="DN933" s="1"/>
  <c r="DL926"/>
  <c r="DL933" s="1"/>
  <c r="DJ926"/>
  <c r="DJ933" s="1"/>
  <c r="DH926"/>
  <c r="DH933" s="1"/>
  <c r="DF926"/>
  <c r="DF933" s="1"/>
  <c r="DD926"/>
  <c r="DD933" s="1"/>
  <c r="DB926"/>
  <c r="DB933" s="1"/>
  <c r="CZ926"/>
  <c r="CZ933" s="1"/>
  <c r="DM926"/>
  <c r="DM933" s="1"/>
  <c r="DI926"/>
  <c r="DI933" s="1"/>
  <c r="DE926"/>
  <c r="DE933" s="1"/>
  <c r="DA926"/>
  <c r="DA933" s="1"/>
  <c r="DK926"/>
  <c r="DK933" s="1"/>
  <c r="DC926"/>
  <c r="DC933" s="1"/>
  <c r="DG926"/>
  <c r="DG933" s="1"/>
  <c r="CY933"/>
  <c r="CE1144"/>
  <c r="CG1143" s="1"/>
  <c r="CE1146"/>
  <c r="CG1146" s="1"/>
  <c r="CG1115"/>
  <c r="CV1109"/>
  <c r="CT1109"/>
  <c r="CR1109"/>
  <c r="CP1109"/>
  <c r="CN1109"/>
  <c r="CL1109"/>
  <c r="CJ1109"/>
  <c r="CH1109"/>
  <c r="CS1109"/>
  <c r="CO1109"/>
  <c r="CK1109"/>
  <c r="CQ1109"/>
  <c r="CI1109"/>
  <c r="CM1109"/>
  <c r="CU1109"/>
  <c r="DN1062"/>
  <c r="DN1069" s="1"/>
  <c r="DL1062"/>
  <c r="DL1069" s="1"/>
  <c r="DJ1062"/>
  <c r="DJ1069" s="1"/>
  <c r="DH1062"/>
  <c r="DH1069" s="1"/>
  <c r="DF1062"/>
  <c r="DF1069" s="1"/>
  <c r="DD1062"/>
  <c r="DD1069" s="1"/>
  <c r="DB1062"/>
  <c r="DB1069" s="1"/>
  <c r="CZ1062"/>
  <c r="CZ1069" s="1"/>
  <c r="DK1062"/>
  <c r="DK1069" s="1"/>
  <c r="DG1062"/>
  <c r="DG1069" s="1"/>
  <c r="DC1062"/>
  <c r="DC1069" s="1"/>
  <c r="DI1062"/>
  <c r="DI1069" s="1"/>
  <c r="DA1062"/>
  <c r="DA1069" s="1"/>
  <c r="DM1062"/>
  <c r="DM1069" s="1"/>
  <c r="DE1062"/>
  <c r="DE1069" s="1"/>
  <c r="CY1069"/>
  <c r="DN1011"/>
  <c r="DN1018" s="1"/>
  <c r="DL1011"/>
  <c r="DL1018" s="1"/>
  <c r="DJ1011"/>
  <c r="DJ1018" s="1"/>
  <c r="DH1011"/>
  <c r="DH1018" s="1"/>
  <c r="DF1011"/>
  <c r="DF1018" s="1"/>
  <c r="DD1011"/>
  <c r="DD1018" s="1"/>
  <c r="DB1011"/>
  <c r="DB1018" s="1"/>
  <c r="CZ1011"/>
  <c r="CZ1018" s="1"/>
  <c r="DM1011"/>
  <c r="DM1018" s="1"/>
  <c r="DI1011"/>
  <c r="DI1018" s="1"/>
  <c r="DE1011"/>
  <c r="DE1018" s="1"/>
  <c r="DA1011"/>
  <c r="DA1018" s="1"/>
  <c r="DK1011"/>
  <c r="DK1018" s="1"/>
  <c r="DC1011"/>
  <c r="DC1018" s="1"/>
  <c r="DG1011"/>
  <c r="DG1018" s="1"/>
  <c r="CY1018"/>
  <c r="CE976"/>
  <c r="CG976" s="1"/>
  <c r="DN977"/>
  <c r="DN984" s="1"/>
  <c r="DL977"/>
  <c r="DL984" s="1"/>
  <c r="DJ977"/>
  <c r="DJ984" s="1"/>
  <c r="DH977"/>
  <c r="DH984" s="1"/>
  <c r="DF977"/>
  <c r="DF984" s="1"/>
  <c r="DD977"/>
  <c r="DD984" s="1"/>
  <c r="DB977"/>
  <c r="DB984" s="1"/>
  <c r="CZ977"/>
  <c r="CZ984" s="1"/>
  <c r="DM977"/>
  <c r="DM984" s="1"/>
  <c r="DI977"/>
  <c r="DI984" s="1"/>
  <c r="DE977"/>
  <c r="DE984" s="1"/>
  <c r="DA977"/>
  <c r="DA984" s="1"/>
  <c r="DG977"/>
  <c r="DG984" s="1"/>
  <c r="DK977"/>
  <c r="DK984" s="1"/>
  <c r="DC977"/>
  <c r="DC984" s="1"/>
  <c r="CY984"/>
  <c r="CC957"/>
  <c r="CE957" s="1"/>
  <c r="CG956" s="1"/>
  <c r="CE942"/>
  <c r="CG942" s="1"/>
  <c r="CE941"/>
  <c r="CY943" s="1"/>
  <c r="CC515"/>
  <c r="CE515" s="1"/>
  <c r="CG514" s="1"/>
  <c r="CE499"/>
  <c r="CY501" s="1"/>
  <c r="CE500"/>
  <c r="CG500" s="1"/>
  <c r="DM569"/>
  <c r="DM576" s="1"/>
  <c r="DK569"/>
  <c r="DK576" s="1"/>
  <c r="DI569"/>
  <c r="DI576" s="1"/>
  <c r="DG569"/>
  <c r="DG576" s="1"/>
  <c r="DE569"/>
  <c r="DE576" s="1"/>
  <c r="DC569"/>
  <c r="DC576" s="1"/>
  <c r="DA569"/>
  <c r="DA576" s="1"/>
  <c r="DN569"/>
  <c r="DN576" s="1"/>
  <c r="DL569"/>
  <c r="DL576" s="1"/>
  <c r="DJ569"/>
  <c r="DJ576" s="1"/>
  <c r="DH569"/>
  <c r="DH576" s="1"/>
  <c r="DF569"/>
  <c r="DF576" s="1"/>
  <c r="DD569"/>
  <c r="DD576" s="1"/>
  <c r="DB569"/>
  <c r="DB576" s="1"/>
  <c r="CZ569"/>
  <c r="CZ576" s="1"/>
  <c r="CY576"/>
  <c r="DM535"/>
  <c r="DM542" s="1"/>
  <c r="DK535"/>
  <c r="DK542" s="1"/>
  <c r="DI535"/>
  <c r="DI542" s="1"/>
  <c r="DG535"/>
  <c r="DG542" s="1"/>
  <c r="DE535"/>
  <c r="DE542" s="1"/>
  <c r="DC535"/>
  <c r="DC542" s="1"/>
  <c r="DA535"/>
  <c r="DA542" s="1"/>
  <c r="DN535"/>
  <c r="DN542" s="1"/>
  <c r="DL535"/>
  <c r="DL542" s="1"/>
  <c r="DJ535"/>
  <c r="DJ542" s="1"/>
  <c r="DH535"/>
  <c r="DH542" s="1"/>
  <c r="DF535"/>
  <c r="DF542" s="1"/>
  <c r="DD535"/>
  <c r="DD542" s="1"/>
  <c r="DB535"/>
  <c r="DB542" s="1"/>
  <c r="CZ535"/>
  <c r="CZ542" s="1"/>
  <c r="CY542"/>
  <c r="CU548"/>
  <c r="CS548"/>
  <c r="CQ548"/>
  <c r="CO548"/>
  <c r="CM548"/>
  <c r="CK548"/>
  <c r="CI548"/>
  <c r="CG554"/>
  <c r="CV548"/>
  <c r="CT548"/>
  <c r="CR548"/>
  <c r="CP548"/>
  <c r="CN548"/>
  <c r="CL548"/>
  <c r="CJ548"/>
  <c r="CH548"/>
  <c r="DN484"/>
  <c r="DN491" s="1"/>
  <c r="DL484"/>
  <c r="DL491" s="1"/>
  <c r="DJ484"/>
  <c r="DJ491" s="1"/>
  <c r="DH484"/>
  <c r="DH491" s="1"/>
  <c r="DF484"/>
  <c r="DF491" s="1"/>
  <c r="DD484"/>
  <c r="DD491" s="1"/>
  <c r="DB484"/>
  <c r="DB491" s="1"/>
  <c r="CZ484"/>
  <c r="CZ491" s="1"/>
  <c r="DM484"/>
  <c r="DM491" s="1"/>
  <c r="DK484"/>
  <c r="DK491" s="1"/>
  <c r="DI484"/>
  <c r="DI491" s="1"/>
  <c r="DG484"/>
  <c r="DG491" s="1"/>
  <c r="DE484"/>
  <c r="DE491" s="1"/>
  <c r="DC484"/>
  <c r="DC491" s="1"/>
  <c r="DA484"/>
  <c r="DA491" s="1"/>
  <c r="CY491"/>
  <c r="DN450"/>
  <c r="DN457" s="1"/>
  <c r="DL450"/>
  <c r="DL457" s="1"/>
  <c r="DJ450"/>
  <c r="DJ457" s="1"/>
  <c r="DH450"/>
  <c r="DH457" s="1"/>
  <c r="DF450"/>
  <c r="DF457" s="1"/>
  <c r="DD450"/>
  <c r="DD457" s="1"/>
  <c r="DB450"/>
  <c r="DB457" s="1"/>
  <c r="CZ450"/>
  <c r="CZ457" s="1"/>
  <c r="DM450"/>
  <c r="DM457" s="1"/>
  <c r="DK450"/>
  <c r="DK457" s="1"/>
  <c r="DI450"/>
  <c r="DI457" s="1"/>
  <c r="DG450"/>
  <c r="DG457" s="1"/>
  <c r="DE450"/>
  <c r="DE457" s="1"/>
  <c r="DC450"/>
  <c r="DC457" s="1"/>
  <c r="DA450"/>
  <c r="DA457" s="1"/>
  <c r="CY457"/>
  <c r="DN416"/>
  <c r="DN423" s="1"/>
  <c r="DL416"/>
  <c r="DL423" s="1"/>
  <c r="DJ416"/>
  <c r="DJ423" s="1"/>
  <c r="DH416"/>
  <c r="DH423" s="1"/>
  <c r="DF416"/>
  <c r="DF423" s="1"/>
  <c r="DD416"/>
  <c r="DD423" s="1"/>
  <c r="DB416"/>
  <c r="DB423" s="1"/>
  <c r="CZ416"/>
  <c r="CZ423" s="1"/>
  <c r="DM416"/>
  <c r="DM423" s="1"/>
  <c r="DK416"/>
  <c r="DK423" s="1"/>
  <c r="DI416"/>
  <c r="DI423" s="1"/>
  <c r="DG416"/>
  <c r="DG423" s="1"/>
  <c r="DE416"/>
  <c r="DE423" s="1"/>
  <c r="DC416"/>
  <c r="DC423" s="1"/>
  <c r="DA416"/>
  <c r="DA423" s="1"/>
  <c r="CY423"/>
  <c r="DM297"/>
  <c r="DM304" s="1"/>
  <c r="DK297"/>
  <c r="DK304" s="1"/>
  <c r="DI297"/>
  <c r="DI304" s="1"/>
  <c r="DG297"/>
  <c r="DG304" s="1"/>
  <c r="DE297"/>
  <c r="DE304" s="1"/>
  <c r="DC297"/>
  <c r="DC304" s="1"/>
  <c r="DA297"/>
  <c r="DA304" s="1"/>
  <c r="DN297"/>
  <c r="DN304" s="1"/>
  <c r="DL297"/>
  <c r="DL304" s="1"/>
  <c r="DJ297"/>
  <c r="DJ304" s="1"/>
  <c r="DH297"/>
  <c r="DH304" s="1"/>
  <c r="DF297"/>
  <c r="DF304" s="1"/>
  <c r="DD297"/>
  <c r="DD304" s="1"/>
  <c r="DB297"/>
  <c r="DB304" s="1"/>
  <c r="CZ297"/>
  <c r="CZ304" s="1"/>
  <c r="CY304"/>
  <c r="DN263"/>
  <c r="DN270" s="1"/>
  <c r="DL263"/>
  <c r="DL270" s="1"/>
  <c r="DJ263"/>
  <c r="DJ270" s="1"/>
  <c r="DH263"/>
  <c r="DH270" s="1"/>
  <c r="DF263"/>
  <c r="DF270" s="1"/>
  <c r="DD263"/>
  <c r="DD270" s="1"/>
  <c r="DB263"/>
  <c r="DB270" s="1"/>
  <c r="CZ263"/>
  <c r="CZ270" s="1"/>
  <c r="DM263"/>
  <c r="DM270" s="1"/>
  <c r="DK263"/>
  <c r="DK270" s="1"/>
  <c r="DI263"/>
  <c r="DI270" s="1"/>
  <c r="DG263"/>
  <c r="DG270" s="1"/>
  <c r="DE263"/>
  <c r="DE270" s="1"/>
  <c r="DC263"/>
  <c r="DC270" s="1"/>
  <c r="DA263"/>
  <c r="DA270" s="1"/>
  <c r="CY270"/>
  <c r="CE262"/>
  <c r="CG262" s="1"/>
  <c r="CG231"/>
  <c r="CU225"/>
  <c r="CS225"/>
  <c r="CQ225"/>
  <c r="CO225"/>
  <c r="CM225"/>
  <c r="CK225"/>
  <c r="CI225"/>
  <c r="CV225"/>
  <c r="CT225"/>
  <c r="CR225"/>
  <c r="CP225"/>
  <c r="CN225"/>
  <c r="CL225"/>
  <c r="CJ225"/>
  <c r="CH225"/>
  <c r="DN178"/>
  <c r="DN185" s="1"/>
  <c r="DL178"/>
  <c r="DL185" s="1"/>
  <c r="DJ178"/>
  <c r="DJ185" s="1"/>
  <c r="DH178"/>
  <c r="DH185" s="1"/>
  <c r="DF178"/>
  <c r="DF185" s="1"/>
  <c r="DD178"/>
  <c r="DD185" s="1"/>
  <c r="DB178"/>
  <c r="DB185" s="1"/>
  <c r="CZ178"/>
  <c r="CZ185" s="1"/>
  <c r="DM178"/>
  <c r="DM185" s="1"/>
  <c r="DK178"/>
  <c r="DK185" s="1"/>
  <c r="DI178"/>
  <c r="DI185" s="1"/>
  <c r="DG178"/>
  <c r="DG185" s="1"/>
  <c r="DE178"/>
  <c r="DE185" s="1"/>
  <c r="DC178"/>
  <c r="DC185" s="1"/>
  <c r="DA178"/>
  <c r="DA185" s="1"/>
  <c r="CY185"/>
  <c r="CU157"/>
  <c r="CS157"/>
  <c r="CQ157"/>
  <c r="CO157"/>
  <c r="CM157"/>
  <c r="CK157"/>
  <c r="CI157"/>
  <c r="CV157"/>
  <c r="CT157"/>
  <c r="CR157"/>
  <c r="CP157"/>
  <c r="CN157"/>
  <c r="CL157"/>
  <c r="CJ157"/>
  <c r="CH157"/>
  <c r="CG163"/>
  <c r="DN314"/>
  <c r="DN321" s="1"/>
  <c r="DL314"/>
  <c r="DL321" s="1"/>
  <c r="DJ314"/>
  <c r="DJ321" s="1"/>
  <c r="DH314"/>
  <c r="DH321" s="1"/>
  <c r="DF314"/>
  <c r="DF321" s="1"/>
  <c r="DD314"/>
  <c r="DD321" s="1"/>
  <c r="DB314"/>
  <c r="DB321" s="1"/>
  <c r="CZ314"/>
  <c r="CZ321" s="1"/>
  <c r="DM314"/>
  <c r="DM321" s="1"/>
  <c r="DK314"/>
  <c r="DK321" s="1"/>
  <c r="DI314"/>
  <c r="DI321" s="1"/>
  <c r="DG314"/>
  <c r="DG321" s="1"/>
  <c r="DE314"/>
  <c r="DE321" s="1"/>
  <c r="DC314"/>
  <c r="DC321" s="1"/>
  <c r="DA314"/>
  <c r="DA321" s="1"/>
  <c r="CY321"/>
  <c r="CV123"/>
  <c r="CT123"/>
  <c r="CR123"/>
  <c r="CP123"/>
  <c r="CN123"/>
  <c r="CL123"/>
  <c r="CJ123"/>
  <c r="CH123"/>
  <c r="CU123"/>
  <c r="CS123"/>
  <c r="CQ123"/>
  <c r="CO123"/>
  <c r="CM123"/>
  <c r="CK123"/>
  <c r="CI123"/>
  <c r="CG134"/>
  <c r="CG138" s="1"/>
  <c r="CG151" s="1"/>
  <c r="CG155" s="1"/>
  <c r="CG131"/>
  <c r="CG129"/>
  <c r="CV667"/>
  <c r="CT667"/>
  <c r="CR667"/>
  <c r="CP667"/>
  <c r="CN667"/>
  <c r="CL667"/>
  <c r="CJ667"/>
  <c r="CH667"/>
  <c r="CG673"/>
  <c r="CU667"/>
  <c r="CS667"/>
  <c r="CQ667"/>
  <c r="CO667"/>
  <c r="CM667"/>
  <c r="CK667"/>
  <c r="CI667"/>
  <c r="DM841"/>
  <c r="DM848" s="1"/>
  <c r="DK841"/>
  <c r="DK848" s="1"/>
  <c r="DI841"/>
  <c r="DI848" s="1"/>
  <c r="DG841"/>
  <c r="DG848" s="1"/>
  <c r="DE841"/>
  <c r="DE848" s="1"/>
  <c r="DC841"/>
  <c r="DC848" s="1"/>
  <c r="DA841"/>
  <c r="DA848" s="1"/>
  <c r="DL841"/>
  <c r="DL848" s="1"/>
  <c r="DH841"/>
  <c r="DH848" s="1"/>
  <c r="DD841"/>
  <c r="DD848" s="1"/>
  <c r="CZ841"/>
  <c r="CZ848" s="1"/>
  <c r="DN841"/>
  <c r="DN848" s="1"/>
  <c r="DF841"/>
  <c r="DF848" s="1"/>
  <c r="DJ841"/>
  <c r="DJ848" s="1"/>
  <c r="DB841"/>
  <c r="DB848" s="1"/>
  <c r="CY848"/>
  <c r="CU854"/>
  <c r="CS854"/>
  <c r="CQ854"/>
  <c r="CO854"/>
  <c r="CM854"/>
  <c r="CK854"/>
  <c r="CI854"/>
  <c r="CV854"/>
  <c r="CR854"/>
  <c r="CN854"/>
  <c r="CJ854"/>
  <c r="CG860"/>
  <c r="CT854"/>
  <c r="CL854"/>
  <c r="CP854"/>
  <c r="CH854"/>
  <c r="CE772"/>
  <c r="CG772" s="1"/>
  <c r="CG809"/>
  <c r="CV803"/>
  <c r="CT803"/>
  <c r="CR803"/>
  <c r="CP803"/>
  <c r="CN803"/>
  <c r="CL803"/>
  <c r="CJ803"/>
  <c r="CH803"/>
  <c r="CS803"/>
  <c r="CO803"/>
  <c r="CK803"/>
  <c r="CU803"/>
  <c r="CM803"/>
  <c r="CQ803"/>
  <c r="CI803"/>
  <c r="DM739"/>
  <c r="DM746" s="1"/>
  <c r="DK739"/>
  <c r="DK746" s="1"/>
  <c r="DI739"/>
  <c r="DI746" s="1"/>
  <c r="DG739"/>
  <c r="DG746" s="1"/>
  <c r="DE739"/>
  <c r="DE746" s="1"/>
  <c r="DC739"/>
  <c r="DC746" s="1"/>
  <c r="DA739"/>
  <c r="DA746" s="1"/>
  <c r="DN739"/>
  <c r="DN746" s="1"/>
  <c r="DJ739"/>
  <c r="DJ746" s="1"/>
  <c r="DF739"/>
  <c r="DF746" s="1"/>
  <c r="DB739"/>
  <c r="DB746" s="1"/>
  <c r="DL739"/>
  <c r="DL746" s="1"/>
  <c r="DD739"/>
  <c r="DD746" s="1"/>
  <c r="DH739"/>
  <c r="DH746" s="1"/>
  <c r="CZ739"/>
  <c r="CZ746" s="1"/>
  <c r="CY746"/>
  <c r="CU752"/>
  <c r="CS752"/>
  <c r="CQ752"/>
  <c r="CO752"/>
  <c r="CM752"/>
  <c r="CK752"/>
  <c r="CI752"/>
  <c r="CG758"/>
  <c r="CT752"/>
  <c r="CP752"/>
  <c r="CL752"/>
  <c r="CH752"/>
  <c r="CR752"/>
  <c r="CJ752"/>
  <c r="CV752"/>
  <c r="CN752"/>
  <c r="DM705"/>
  <c r="DM712" s="1"/>
  <c r="DK705"/>
  <c r="DK712" s="1"/>
  <c r="DI705"/>
  <c r="DI712" s="1"/>
  <c r="DG705"/>
  <c r="DG712" s="1"/>
  <c r="DE705"/>
  <c r="DE712" s="1"/>
  <c r="DC705"/>
  <c r="DC712" s="1"/>
  <c r="DA705"/>
  <c r="DA712" s="1"/>
  <c r="DN705"/>
  <c r="DN712" s="1"/>
  <c r="DJ705"/>
  <c r="DJ712" s="1"/>
  <c r="DF705"/>
  <c r="DF712" s="1"/>
  <c r="DB705"/>
  <c r="DB712" s="1"/>
  <c r="DL705"/>
  <c r="DL712" s="1"/>
  <c r="DH705"/>
  <c r="DH712" s="1"/>
  <c r="DD705"/>
  <c r="DD712" s="1"/>
  <c r="CZ705"/>
  <c r="CZ712" s="1"/>
  <c r="CY712"/>
  <c r="BI36"/>
  <c r="BJ36" s="1"/>
  <c r="BM85"/>
  <c r="CC177" s="1"/>
  <c r="CE177" s="1"/>
  <c r="CG177" s="1"/>
  <c r="BP33"/>
  <c r="CN115" l="1"/>
  <c r="CM115"/>
  <c r="CS115"/>
  <c r="CG132"/>
  <c r="CJ115"/>
  <c r="CP115"/>
  <c r="CQ115"/>
  <c r="CG165"/>
  <c r="CG168"/>
  <c r="CG172" s="1"/>
  <c r="CG182" s="1"/>
  <c r="CV177"/>
  <c r="CV181" s="1"/>
  <c r="CT177"/>
  <c r="CT181" s="1"/>
  <c r="CR177"/>
  <c r="CR181" s="1"/>
  <c r="CP177"/>
  <c r="CP181" s="1"/>
  <c r="CN177"/>
  <c r="CN181" s="1"/>
  <c r="CL177"/>
  <c r="CL181" s="1"/>
  <c r="CJ177"/>
  <c r="CJ181" s="1"/>
  <c r="CH177"/>
  <c r="CH181" s="1"/>
  <c r="CU177"/>
  <c r="CU181" s="1"/>
  <c r="CS177"/>
  <c r="CS181" s="1"/>
  <c r="CQ177"/>
  <c r="CQ181" s="1"/>
  <c r="CO177"/>
  <c r="CO181" s="1"/>
  <c r="CM177"/>
  <c r="CM181" s="1"/>
  <c r="CK177"/>
  <c r="CK181" s="1"/>
  <c r="CI177"/>
  <c r="CI181" s="1"/>
  <c r="CG181"/>
  <c r="BO132"/>
  <c r="CN758"/>
  <c r="CJ758"/>
  <c r="CH758"/>
  <c r="CP758"/>
  <c r="CK758"/>
  <c r="CO758"/>
  <c r="CS758"/>
  <c r="CI809"/>
  <c r="CM809"/>
  <c r="CK809"/>
  <c r="CS809"/>
  <c r="CJ809"/>
  <c r="CN809"/>
  <c r="CR809"/>
  <c r="CV809"/>
  <c r="CU772"/>
  <c r="CU776" s="1"/>
  <c r="CS772"/>
  <c r="CS776" s="1"/>
  <c r="CQ772"/>
  <c r="CQ776" s="1"/>
  <c r="CO772"/>
  <c r="CO776" s="1"/>
  <c r="CM772"/>
  <c r="CM776" s="1"/>
  <c r="CK772"/>
  <c r="CK776" s="1"/>
  <c r="CI772"/>
  <c r="CI776" s="1"/>
  <c r="CT772"/>
  <c r="CT776" s="1"/>
  <c r="CP772"/>
  <c r="CP776" s="1"/>
  <c r="CL772"/>
  <c r="CL776" s="1"/>
  <c r="CH772"/>
  <c r="CH776" s="1"/>
  <c r="CV772"/>
  <c r="CV776" s="1"/>
  <c r="CN772"/>
  <c r="CN776" s="1"/>
  <c r="CR772"/>
  <c r="CR776" s="1"/>
  <c r="CJ772"/>
  <c r="CJ776" s="1"/>
  <c r="CG776"/>
  <c r="CP860"/>
  <c r="CT860"/>
  <c r="CJ860"/>
  <c r="CR860"/>
  <c r="CI860"/>
  <c r="CM860"/>
  <c r="CQ860"/>
  <c r="CU860"/>
  <c r="CK673"/>
  <c r="CO673"/>
  <c r="CS673"/>
  <c r="CJ673"/>
  <c r="CN673"/>
  <c r="CR673"/>
  <c r="CV673"/>
  <c r="CK134"/>
  <c r="CK138" s="1"/>
  <c r="CK129"/>
  <c r="CK131"/>
  <c r="CO131"/>
  <c r="CO134"/>
  <c r="CO138" s="1"/>
  <c r="CO129"/>
  <c r="CS134"/>
  <c r="CS138" s="1"/>
  <c r="CS129"/>
  <c r="CS131"/>
  <c r="CH131"/>
  <c r="CH134"/>
  <c r="CH138" s="1"/>
  <c r="CH129"/>
  <c r="CL129"/>
  <c r="CL131"/>
  <c r="CL134"/>
  <c r="CL138" s="1"/>
  <c r="CP131"/>
  <c r="CP134"/>
  <c r="CP138" s="1"/>
  <c r="CP129"/>
  <c r="CT129"/>
  <c r="CT132" s="1"/>
  <c r="CT131"/>
  <c r="CT134"/>
  <c r="CT138" s="1"/>
  <c r="CH163"/>
  <c r="CL163"/>
  <c r="CP163"/>
  <c r="CT163"/>
  <c r="CI163"/>
  <c r="CM163"/>
  <c r="CQ163"/>
  <c r="CU163"/>
  <c r="CJ231"/>
  <c r="CN231"/>
  <c r="CR231"/>
  <c r="CV231"/>
  <c r="CK231"/>
  <c r="CO231"/>
  <c r="CS231"/>
  <c r="CH554"/>
  <c r="CL554"/>
  <c r="CP554"/>
  <c r="CT554"/>
  <c r="CK554"/>
  <c r="CO554"/>
  <c r="CS554"/>
  <c r="CU500"/>
  <c r="CU504" s="1"/>
  <c r="CS500"/>
  <c r="CS504" s="1"/>
  <c r="CQ500"/>
  <c r="CQ504" s="1"/>
  <c r="CO500"/>
  <c r="CO504" s="1"/>
  <c r="CM500"/>
  <c r="CM504" s="1"/>
  <c r="CK500"/>
  <c r="CK504" s="1"/>
  <c r="CI500"/>
  <c r="CI504" s="1"/>
  <c r="CV500"/>
  <c r="CV504" s="1"/>
  <c r="CT500"/>
  <c r="CT504" s="1"/>
  <c r="CR500"/>
  <c r="CR504" s="1"/>
  <c r="CP500"/>
  <c r="CP504" s="1"/>
  <c r="CN500"/>
  <c r="CN504" s="1"/>
  <c r="CL500"/>
  <c r="CL504" s="1"/>
  <c r="CJ500"/>
  <c r="CJ504" s="1"/>
  <c r="CH500"/>
  <c r="CH504" s="1"/>
  <c r="CG504"/>
  <c r="CU514"/>
  <c r="CS514"/>
  <c r="CQ514"/>
  <c r="CO514"/>
  <c r="CM514"/>
  <c r="CK514"/>
  <c r="CI514"/>
  <c r="CG520"/>
  <c r="CV514"/>
  <c r="CT514"/>
  <c r="CR514"/>
  <c r="CP514"/>
  <c r="CN514"/>
  <c r="CL514"/>
  <c r="CJ514"/>
  <c r="CH514"/>
  <c r="DN943"/>
  <c r="DN950" s="1"/>
  <c r="DL943"/>
  <c r="DL950" s="1"/>
  <c r="DJ943"/>
  <c r="DJ950" s="1"/>
  <c r="DH943"/>
  <c r="DH950" s="1"/>
  <c r="DF943"/>
  <c r="DF950" s="1"/>
  <c r="DD943"/>
  <c r="DD950" s="1"/>
  <c r="DB943"/>
  <c r="DB950" s="1"/>
  <c r="CZ943"/>
  <c r="CZ950" s="1"/>
  <c r="DM943"/>
  <c r="DM950" s="1"/>
  <c r="DI943"/>
  <c r="DI950" s="1"/>
  <c r="DE943"/>
  <c r="DE950" s="1"/>
  <c r="DA943"/>
  <c r="DA950" s="1"/>
  <c r="DK943"/>
  <c r="DK950" s="1"/>
  <c r="DC943"/>
  <c r="DC950" s="1"/>
  <c r="DG943"/>
  <c r="DG950" s="1"/>
  <c r="CY950"/>
  <c r="CG962"/>
  <c r="CV956"/>
  <c r="CT956"/>
  <c r="CR956"/>
  <c r="CP956"/>
  <c r="CN956"/>
  <c r="CL956"/>
  <c r="CJ956"/>
  <c r="CH956"/>
  <c r="CS956"/>
  <c r="CO956"/>
  <c r="CK956"/>
  <c r="CQ956"/>
  <c r="CI956"/>
  <c r="CM956"/>
  <c r="CU956"/>
  <c r="CU1115"/>
  <c r="CI1115"/>
  <c r="CK1115"/>
  <c r="CS1115"/>
  <c r="CJ1115"/>
  <c r="CN1115"/>
  <c r="CR1115"/>
  <c r="CV1115"/>
  <c r="CU1146"/>
  <c r="CU1150" s="1"/>
  <c r="CS1146"/>
  <c r="CS1150" s="1"/>
  <c r="CQ1146"/>
  <c r="CQ1150" s="1"/>
  <c r="CO1146"/>
  <c r="CO1150" s="1"/>
  <c r="CM1146"/>
  <c r="CM1150" s="1"/>
  <c r="CK1146"/>
  <c r="CK1150" s="1"/>
  <c r="CI1146"/>
  <c r="CI1150" s="1"/>
  <c r="CT1146"/>
  <c r="CT1150" s="1"/>
  <c r="CP1146"/>
  <c r="CP1150" s="1"/>
  <c r="CL1146"/>
  <c r="CL1150" s="1"/>
  <c r="CH1146"/>
  <c r="CH1150" s="1"/>
  <c r="CR1146"/>
  <c r="CR1150" s="1"/>
  <c r="CJ1146"/>
  <c r="CJ1150" s="1"/>
  <c r="CN1146"/>
  <c r="CN1150" s="1"/>
  <c r="CV1146"/>
  <c r="CV1150" s="1"/>
  <c r="CG1150"/>
  <c r="CJ707"/>
  <c r="CN707"/>
  <c r="CR707"/>
  <c r="CV707"/>
  <c r="CK707"/>
  <c r="CO707"/>
  <c r="CS707"/>
  <c r="CV826"/>
  <c r="CR826"/>
  <c r="CL826"/>
  <c r="CT826"/>
  <c r="CI826"/>
  <c r="CM826"/>
  <c r="CQ826"/>
  <c r="CU826"/>
  <c r="CS843"/>
  <c r="CI843"/>
  <c r="CQ843"/>
  <c r="CH843"/>
  <c r="CL843"/>
  <c r="CP843"/>
  <c r="CT843"/>
  <c r="CG877"/>
  <c r="CV871"/>
  <c r="CT871"/>
  <c r="CR871"/>
  <c r="CP871"/>
  <c r="CN871"/>
  <c r="CL871"/>
  <c r="CJ871"/>
  <c r="CH871"/>
  <c r="CS871"/>
  <c r="CO871"/>
  <c r="CK871"/>
  <c r="CU871"/>
  <c r="CM871"/>
  <c r="CQ871"/>
  <c r="CI871"/>
  <c r="CT115"/>
  <c r="CL115"/>
  <c r="CO115"/>
  <c r="CH299"/>
  <c r="CL299"/>
  <c r="CP299"/>
  <c r="CT299"/>
  <c r="CI299"/>
  <c r="CM299"/>
  <c r="CQ299"/>
  <c r="CU299"/>
  <c r="CH418"/>
  <c r="CL418"/>
  <c r="CP418"/>
  <c r="CT418"/>
  <c r="CK418"/>
  <c r="CO418"/>
  <c r="CS418"/>
  <c r="CU398"/>
  <c r="CU402" s="1"/>
  <c r="CS398"/>
  <c r="CS402" s="1"/>
  <c r="CQ398"/>
  <c r="CQ402" s="1"/>
  <c r="CO398"/>
  <c r="CO402" s="1"/>
  <c r="CM398"/>
  <c r="CM402" s="1"/>
  <c r="CK398"/>
  <c r="CK402" s="1"/>
  <c r="CI398"/>
  <c r="CI402" s="1"/>
  <c r="CV398"/>
  <c r="CV402" s="1"/>
  <c r="CT398"/>
  <c r="CT402" s="1"/>
  <c r="CR398"/>
  <c r="CR402" s="1"/>
  <c r="CP398"/>
  <c r="CP402" s="1"/>
  <c r="CN398"/>
  <c r="CN402" s="1"/>
  <c r="CL398"/>
  <c r="CL402" s="1"/>
  <c r="CJ398"/>
  <c r="CJ402" s="1"/>
  <c r="CH398"/>
  <c r="CH402" s="1"/>
  <c r="CG402"/>
  <c r="CJ486"/>
  <c r="CN486"/>
  <c r="CR486"/>
  <c r="CV486"/>
  <c r="CI486"/>
  <c r="CM486"/>
  <c r="CQ486"/>
  <c r="CU486"/>
  <c r="CK571"/>
  <c r="CO571"/>
  <c r="CS571"/>
  <c r="CH571"/>
  <c r="CL571"/>
  <c r="CP571"/>
  <c r="CT571"/>
  <c r="CG605"/>
  <c r="CV599"/>
  <c r="CT599"/>
  <c r="CR599"/>
  <c r="CP599"/>
  <c r="CN599"/>
  <c r="CL599"/>
  <c r="CJ599"/>
  <c r="CH599"/>
  <c r="CU599"/>
  <c r="CS599"/>
  <c r="CQ599"/>
  <c r="CO599"/>
  <c r="CM599"/>
  <c r="CK599"/>
  <c r="CI599"/>
  <c r="CT979"/>
  <c r="CP979"/>
  <c r="CJ979"/>
  <c r="CR979"/>
  <c r="CI979"/>
  <c r="CM979"/>
  <c r="CQ979"/>
  <c r="CU979"/>
  <c r="CP1013"/>
  <c r="CL1013"/>
  <c r="CJ1013"/>
  <c r="CR1013"/>
  <c r="CI1013"/>
  <c r="CM1013"/>
  <c r="CQ1013"/>
  <c r="CU1013"/>
  <c r="CV1064"/>
  <c r="CR1064"/>
  <c r="CL1064"/>
  <c r="CT1064"/>
  <c r="CI1064"/>
  <c r="CM1064"/>
  <c r="CQ1064"/>
  <c r="CU1064"/>
  <c r="CJ1132"/>
  <c r="CN1132"/>
  <c r="CH1132"/>
  <c r="CP1132"/>
  <c r="CK1132"/>
  <c r="CO1132"/>
  <c r="CS1132"/>
  <c r="CQ1047"/>
  <c r="CM1047"/>
  <c r="CK1047"/>
  <c r="CS1047"/>
  <c r="CJ1047"/>
  <c r="CN1047"/>
  <c r="CR1047"/>
  <c r="CV1047"/>
  <c r="CO912"/>
  <c r="CS912"/>
  <c r="CM912"/>
  <c r="CU912"/>
  <c r="CJ912"/>
  <c r="CN912"/>
  <c r="CR912"/>
  <c r="CV912"/>
  <c r="CH588"/>
  <c r="CL588"/>
  <c r="CP588"/>
  <c r="CT588"/>
  <c r="CK588"/>
  <c r="CO588"/>
  <c r="CS588"/>
  <c r="CE532"/>
  <c r="CG531" s="1"/>
  <c r="CE534"/>
  <c r="CG534" s="1"/>
  <c r="CU945"/>
  <c r="CI945"/>
  <c r="CK945"/>
  <c r="CS945"/>
  <c r="CJ945"/>
  <c r="CN945"/>
  <c r="CR945"/>
  <c r="CV945"/>
  <c r="CS775"/>
  <c r="CI775"/>
  <c r="CQ775"/>
  <c r="CH775"/>
  <c r="CL775"/>
  <c r="CP775"/>
  <c r="CT775"/>
  <c r="CG148"/>
  <c r="CI146"/>
  <c r="CM146"/>
  <c r="CQ146"/>
  <c r="CU146"/>
  <c r="CJ146"/>
  <c r="CN146"/>
  <c r="CR146"/>
  <c r="CV146"/>
  <c r="CJ248"/>
  <c r="CN248"/>
  <c r="CR248"/>
  <c r="CV248"/>
  <c r="CI248"/>
  <c r="CM248"/>
  <c r="CQ248"/>
  <c r="CU248"/>
  <c r="CV449"/>
  <c r="CV453" s="1"/>
  <c r="CT449"/>
  <c r="CT453" s="1"/>
  <c r="CR449"/>
  <c r="CR453" s="1"/>
  <c r="CP449"/>
  <c r="CP453" s="1"/>
  <c r="CN449"/>
  <c r="CN453" s="1"/>
  <c r="CL449"/>
  <c r="CL453" s="1"/>
  <c r="CJ449"/>
  <c r="CJ453" s="1"/>
  <c r="CH449"/>
  <c r="CH453" s="1"/>
  <c r="CU449"/>
  <c r="CU453" s="1"/>
  <c r="CS449"/>
  <c r="CS453" s="1"/>
  <c r="CQ449"/>
  <c r="CQ453" s="1"/>
  <c r="CO449"/>
  <c r="CO453" s="1"/>
  <c r="CM449"/>
  <c r="CM453" s="1"/>
  <c r="CK449"/>
  <c r="CK453" s="1"/>
  <c r="CI449"/>
  <c r="CI453" s="1"/>
  <c r="CG453"/>
  <c r="CJ452"/>
  <c r="CN452"/>
  <c r="CR452"/>
  <c r="CV452"/>
  <c r="CI452"/>
  <c r="CM452"/>
  <c r="CQ452"/>
  <c r="CU452"/>
  <c r="DN671"/>
  <c r="DN678" s="1"/>
  <c r="DL671"/>
  <c r="DL678" s="1"/>
  <c r="DJ671"/>
  <c r="DJ678" s="1"/>
  <c r="DH671"/>
  <c r="DH678" s="1"/>
  <c r="DF671"/>
  <c r="DF678" s="1"/>
  <c r="DD671"/>
  <c r="DD678" s="1"/>
  <c r="DB671"/>
  <c r="DB678" s="1"/>
  <c r="CZ671"/>
  <c r="CZ678" s="1"/>
  <c r="DM671"/>
  <c r="DM678" s="1"/>
  <c r="DK671"/>
  <c r="DK678" s="1"/>
  <c r="DI671"/>
  <c r="DI678" s="1"/>
  <c r="DG671"/>
  <c r="DG678" s="1"/>
  <c r="DE671"/>
  <c r="DE678" s="1"/>
  <c r="DC671"/>
  <c r="DC678" s="1"/>
  <c r="DA671"/>
  <c r="DA678" s="1"/>
  <c r="CY678"/>
  <c r="CV670"/>
  <c r="CV674" s="1"/>
  <c r="CT670"/>
  <c r="CT674" s="1"/>
  <c r="CR670"/>
  <c r="CR674" s="1"/>
  <c r="CP670"/>
  <c r="CP674" s="1"/>
  <c r="CN670"/>
  <c r="CN674" s="1"/>
  <c r="CL670"/>
  <c r="CL674" s="1"/>
  <c r="CJ670"/>
  <c r="CJ674" s="1"/>
  <c r="CH670"/>
  <c r="CH674" s="1"/>
  <c r="CU670"/>
  <c r="CU674" s="1"/>
  <c r="CS670"/>
  <c r="CS674" s="1"/>
  <c r="CQ670"/>
  <c r="CQ674" s="1"/>
  <c r="CO670"/>
  <c r="CO674" s="1"/>
  <c r="CM670"/>
  <c r="CM674" s="1"/>
  <c r="CK670"/>
  <c r="CK674" s="1"/>
  <c r="CI670"/>
  <c r="CI674" s="1"/>
  <c r="CG674"/>
  <c r="CN724"/>
  <c r="CV724"/>
  <c r="CL724"/>
  <c r="CT724"/>
  <c r="CI724"/>
  <c r="CM724"/>
  <c r="CQ724"/>
  <c r="CU724"/>
  <c r="CH792"/>
  <c r="CL792"/>
  <c r="CN792"/>
  <c r="CV792"/>
  <c r="CK792"/>
  <c r="CO792"/>
  <c r="CS792"/>
  <c r="CV330"/>
  <c r="CV334" s="1"/>
  <c r="CT330"/>
  <c r="CT334" s="1"/>
  <c r="CR330"/>
  <c r="CR334" s="1"/>
  <c r="CP330"/>
  <c r="CP334" s="1"/>
  <c r="CN330"/>
  <c r="CN334" s="1"/>
  <c r="CL330"/>
  <c r="CL334" s="1"/>
  <c r="CJ330"/>
  <c r="CJ334" s="1"/>
  <c r="CH330"/>
  <c r="CH334" s="1"/>
  <c r="CU330"/>
  <c r="CU334" s="1"/>
  <c r="CS330"/>
  <c r="CS334" s="1"/>
  <c r="CQ330"/>
  <c r="CQ334" s="1"/>
  <c r="CO330"/>
  <c r="CO334" s="1"/>
  <c r="CM330"/>
  <c r="CM334" s="1"/>
  <c r="CK330"/>
  <c r="CK334" s="1"/>
  <c r="CI330"/>
  <c r="CI334" s="1"/>
  <c r="CG334"/>
  <c r="CY152"/>
  <c r="CI197"/>
  <c r="CM197"/>
  <c r="CQ197"/>
  <c r="CU197"/>
  <c r="CH197"/>
  <c r="CL197"/>
  <c r="CP197"/>
  <c r="CT197"/>
  <c r="CI282"/>
  <c r="CM282"/>
  <c r="CQ282"/>
  <c r="CU282"/>
  <c r="CJ282"/>
  <c r="CN282"/>
  <c r="CR282"/>
  <c r="CV282"/>
  <c r="CH316"/>
  <c r="CL316"/>
  <c r="CP316"/>
  <c r="CT316"/>
  <c r="CK316"/>
  <c r="CO316"/>
  <c r="CS316"/>
  <c r="CI435"/>
  <c r="CM435"/>
  <c r="CQ435"/>
  <c r="CU435"/>
  <c r="CJ435"/>
  <c r="CN435"/>
  <c r="CR435"/>
  <c r="CV435"/>
  <c r="CI469"/>
  <c r="CM469"/>
  <c r="CQ469"/>
  <c r="CU469"/>
  <c r="CJ469"/>
  <c r="CN469"/>
  <c r="CR469"/>
  <c r="CV469"/>
  <c r="CI503"/>
  <c r="CM503"/>
  <c r="CQ503"/>
  <c r="CU503"/>
  <c r="CJ503"/>
  <c r="CN503"/>
  <c r="CR503"/>
  <c r="CV503"/>
  <c r="CQ996"/>
  <c r="CU996"/>
  <c r="CO996"/>
  <c r="CH996"/>
  <c r="CL996"/>
  <c r="CP996"/>
  <c r="CT996"/>
  <c r="CP1030"/>
  <c r="CT1030"/>
  <c r="CJ1030"/>
  <c r="CR1030"/>
  <c r="CI1030"/>
  <c r="CM1030"/>
  <c r="CQ1030"/>
  <c r="CU1030"/>
  <c r="CS1081"/>
  <c r="CI1081"/>
  <c r="CQ1081"/>
  <c r="CH1081"/>
  <c r="CL1081"/>
  <c r="CP1081"/>
  <c r="CT1081"/>
  <c r="CI741"/>
  <c r="CM741"/>
  <c r="CK741"/>
  <c r="CS741"/>
  <c r="CJ741"/>
  <c r="CN741"/>
  <c r="CR741"/>
  <c r="CV741"/>
  <c r="CK265"/>
  <c r="CO265"/>
  <c r="CS265"/>
  <c r="CJ265"/>
  <c r="CN265"/>
  <c r="CR265"/>
  <c r="CV265"/>
  <c r="CJ180"/>
  <c r="CN180"/>
  <c r="CR180"/>
  <c r="CV180"/>
  <c r="CI180"/>
  <c r="CM180"/>
  <c r="CQ180"/>
  <c r="CU180"/>
  <c r="CK214"/>
  <c r="CO214"/>
  <c r="CS214"/>
  <c r="CH214"/>
  <c r="CL214"/>
  <c r="CP214"/>
  <c r="CT214"/>
  <c r="CJ401"/>
  <c r="CN401"/>
  <c r="CR401"/>
  <c r="CV401"/>
  <c r="CK401"/>
  <c r="CO401"/>
  <c r="CS401"/>
  <c r="CH1098"/>
  <c r="CL1098"/>
  <c r="CN1098"/>
  <c r="CV1098"/>
  <c r="CK1098"/>
  <c r="CO1098"/>
  <c r="CS1098"/>
  <c r="CO929"/>
  <c r="CS929"/>
  <c r="CM929"/>
  <c r="CU929"/>
  <c r="CJ929"/>
  <c r="CN929"/>
  <c r="CR929"/>
  <c r="CV929"/>
  <c r="BM86"/>
  <c r="BQ33"/>
  <c r="BO131"/>
  <c r="CV758"/>
  <c r="CR758"/>
  <c r="CL758"/>
  <c r="CT758"/>
  <c r="CI758"/>
  <c r="CM758"/>
  <c r="CQ758"/>
  <c r="CU758"/>
  <c r="CQ809"/>
  <c r="CU809"/>
  <c r="CO809"/>
  <c r="CH809"/>
  <c r="CL809"/>
  <c r="CP809"/>
  <c r="CT809"/>
  <c r="CH860"/>
  <c r="CL860"/>
  <c r="CN860"/>
  <c r="CV860"/>
  <c r="CK860"/>
  <c r="CO860"/>
  <c r="CS860"/>
  <c r="CI673"/>
  <c r="CM673"/>
  <c r="CQ673"/>
  <c r="CU673"/>
  <c r="CH673"/>
  <c r="CL673"/>
  <c r="CP673"/>
  <c r="CT673"/>
  <c r="CI134"/>
  <c r="CI138" s="1"/>
  <c r="CI148" s="1"/>
  <c r="CI129"/>
  <c r="CI131"/>
  <c r="CM131"/>
  <c r="CM134"/>
  <c r="CM138" s="1"/>
  <c r="CM151" s="1"/>
  <c r="CM129"/>
  <c r="CQ134"/>
  <c r="CQ138" s="1"/>
  <c r="CQ148" s="1"/>
  <c r="CQ129"/>
  <c r="CQ131"/>
  <c r="CU131"/>
  <c r="CU134"/>
  <c r="CU138" s="1"/>
  <c r="CU151" s="1"/>
  <c r="CU129"/>
  <c r="CJ131"/>
  <c r="CJ134"/>
  <c r="CJ138" s="1"/>
  <c r="CJ151" s="1"/>
  <c r="CJ129"/>
  <c r="CN129"/>
  <c r="CN131"/>
  <c r="CN134"/>
  <c r="CN138" s="1"/>
  <c r="CN148" s="1"/>
  <c r="CR131"/>
  <c r="CR134"/>
  <c r="CR138" s="1"/>
  <c r="CR151" s="1"/>
  <c r="CR129"/>
  <c r="CV129"/>
  <c r="CV131"/>
  <c r="CV134"/>
  <c r="CV138" s="1"/>
  <c r="CV148" s="1"/>
  <c r="CG166"/>
  <c r="CJ163"/>
  <c r="CN163"/>
  <c r="CR163"/>
  <c r="CV163"/>
  <c r="CK163"/>
  <c r="CO163"/>
  <c r="CS163"/>
  <c r="CH231"/>
  <c r="CL231"/>
  <c r="CP231"/>
  <c r="CT231"/>
  <c r="CI231"/>
  <c r="CM231"/>
  <c r="CQ231"/>
  <c r="CU231"/>
  <c r="CV262"/>
  <c r="CV266" s="1"/>
  <c r="CT262"/>
  <c r="CT266" s="1"/>
  <c r="CR262"/>
  <c r="CR266" s="1"/>
  <c r="CP262"/>
  <c r="CP266" s="1"/>
  <c r="CN262"/>
  <c r="CN266" s="1"/>
  <c r="CL262"/>
  <c r="CL266" s="1"/>
  <c r="CJ262"/>
  <c r="CJ266" s="1"/>
  <c r="CH262"/>
  <c r="CH266" s="1"/>
  <c r="CU262"/>
  <c r="CU266" s="1"/>
  <c r="CS262"/>
  <c r="CS266" s="1"/>
  <c r="CQ262"/>
  <c r="CQ266" s="1"/>
  <c r="CO262"/>
  <c r="CO266" s="1"/>
  <c r="CM262"/>
  <c r="CM266" s="1"/>
  <c r="CK262"/>
  <c r="CK266" s="1"/>
  <c r="CI262"/>
  <c r="CI266" s="1"/>
  <c r="CG266"/>
  <c r="CJ554"/>
  <c r="CN554"/>
  <c r="CR554"/>
  <c r="CV554"/>
  <c r="CI554"/>
  <c r="CM554"/>
  <c r="CQ554"/>
  <c r="CU554"/>
  <c r="DM501"/>
  <c r="DM508" s="1"/>
  <c r="DK501"/>
  <c r="DK508" s="1"/>
  <c r="DI501"/>
  <c r="DI508" s="1"/>
  <c r="DG501"/>
  <c r="DG508" s="1"/>
  <c r="DE501"/>
  <c r="DE508" s="1"/>
  <c r="DC501"/>
  <c r="DC508" s="1"/>
  <c r="DA501"/>
  <c r="DA508" s="1"/>
  <c r="DN501"/>
  <c r="DN508" s="1"/>
  <c r="DL501"/>
  <c r="DL508" s="1"/>
  <c r="DJ501"/>
  <c r="DJ508" s="1"/>
  <c r="DH501"/>
  <c r="DH508" s="1"/>
  <c r="DF501"/>
  <c r="DF508" s="1"/>
  <c r="DD501"/>
  <c r="DD508" s="1"/>
  <c r="DB501"/>
  <c r="DB508" s="1"/>
  <c r="CZ501"/>
  <c r="CZ508" s="1"/>
  <c r="CY508"/>
  <c r="CV942"/>
  <c r="CV946" s="1"/>
  <c r="CT942"/>
  <c r="CT946" s="1"/>
  <c r="CR942"/>
  <c r="CR946" s="1"/>
  <c r="CP942"/>
  <c r="CP946" s="1"/>
  <c r="CN942"/>
  <c r="CN946" s="1"/>
  <c r="CL942"/>
  <c r="CL946" s="1"/>
  <c r="CJ942"/>
  <c r="CJ946" s="1"/>
  <c r="CH942"/>
  <c r="CH946" s="1"/>
  <c r="CU942"/>
  <c r="CU946" s="1"/>
  <c r="CQ942"/>
  <c r="CQ946" s="1"/>
  <c r="CM942"/>
  <c r="CM946" s="1"/>
  <c r="CI942"/>
  <c r="CI946" s="1"/>
  <c r="CS942"/>
  <c r="CS946" s="1"/>
  <c r="CK942"/>
  <c r="CK946" s="1"/>
  <c r="CO942"/>
  <c r="CO946" s="1"/>
  <c r="CG946"/>
  <c r="CV976"/>
  <c r="CV980" s="1"/>
  <c r="CT976"/>
  <c r="CT980" s="1"/>
  <c r="CR976"/>
  <c r="CR980" s="1"/>
  <c r="CP976"/>
  <c r="CP980" s="1"/>
  <c r="CN976"/>
  <c r="CN980" s="1"/>
  <c r="CL976"/>
  <c r="CL980" s="1"/>
  <c r="CJ976"/>
  <c r="CJ980" s="1"/>
  <c r="CH976"/>
  <c r="CH980" s="1"/>
  <c r="CU976"/>
  <c r="CU980" s="1"/>
  <c r="CQ976"/>
  <c r="CQ980" s="1"/>
  <c r="CM976"/>
  <c r="CM980" s="1"/>
  <c r="CI976"/>
  <c r="CI980" s="1"/>
  <c r="CO976"/>
  <c r="CO980" s="1"/>
  <c r="CS976"/>
  <c r="CS980" s="1"/>
  <c r="CK976"/>
  <c r="CK980" s="1"/>
  <c r="CG980"/>
  <c r="CM1115"/>
  <c r="CQ1115"/>
  <c r="CO1115"/>
  <c r="CH1115"/>
  <c r="CL1115"/>
  <c r="CP1115"/>
  <c r="CT1115"/>
  <c r="CG1149"/>
  <c r="CV1143"/>
  <c r="CT1143"/>
  <c r="CR1143"/>
  <c r="CP1143"/>
  <c r="CN1143"/>
  <c r="CL1143"/>
  <c r="CJ1143"/>
  <c r="CH1143"/>
  <c r="CS1143"/>
  <c r="CO1143"/>
  <c r="CK1143"/>
  <c r="CU1143"/>
  <c r="CM1143"/>
  <c r="CQ1143"/>
  <c r="CI1143"/>
  <c r="CH707"/>
  <c r="CL707"/>
  <c r="CP707"/>
  <c r="CT707"/>
  <c r="CI707"/>
  <c r="CM707"/>
  <c r="CQ707"/>
  <c r="CU707"/>
  <c r="CN826"/>
  <c r="CJ826"/>
  <c r="CH826"/>
  <c r="CP826"/>
  <c r="CK826"/>
  <c r="CO826"/>
  <c r="CS826"/>
  <c r="CK843"/>
  <c r="CO843"/>
  <c r="CM843"/>
  <c r="CU843"/>
  <c r="CJ843"/>
  <c r="CN843"/>
  <c r="CR843"/>
  <c r="CV843"/>
  <c r="CU874"/>
  <c r="CU878" s="1"/>
  <c r="CS874"/>
  <c r="CS878" s="1"/>
  <c r="CQ874"/>
  <c r="CQ878" s="1"/>
  <c r="CO874"/>
  <c r="CO878" s="1"/>
  <c r="CM874"/>
  <c r="CM878" s="1"/>
  <c r="CK874"/>
  <c r="CK878" s="1"/>
  <c r="CI874"/>
  <c r="CI878" s="1"/>
  <c r="CT874"/>
  <c r="CT878" s="1"/>
  <c r="CP874"/>
  <c r="CP878" s="1"/>
  <c r="CL874"/>
  <c r="CL878" s="1"/>
  <c r="CH874"/>
  <c r="CH878" s="1"/>
  <c r="CR874"/>
  <c r="CR878" s="1"/>
  <c r="CJ874"/>
  <c r="CJ878" s="1"/>
  <c r="CV874"/>
  <c r="CV878" s="1"/>
  <c r="CN874"/>
  <c r="CN878" s="1"/>
  <c r="CG878"/>
  <c r="CY135"/>
  <c r="DC135"/>
  <c r="DG135"/>
  <c r="DK135"/>
  <c r="CZ135"/>
  <c r="DD135"/>
  <c r="DH135"/>
  <c r="DL135"/>
  <c r="CY169"/>
  <c r="CV194"/>
  <c r="CV198" s="1"/>
  <c r="CT194"/>
  <c r="CT198" s="1"/>
  <c r="CR194"/>
  <c r="CR198" s="1"/>
  <c r="CP194"/>
  <c r="CP198" s="1"/>
  <c r="CN194"/>
  <c r="CN198" s="1"/>
  <c r="CL194"/>
  <c r="CL198" s="1"/>
  <c r="CJ194"/>
  <c r="CJ198" s="1"/>
  <c r="CH194"/>
  <c r="CH198" s="1"/>
  <c r="CU194"/>
  <c r="CU198" s="1"/>
  <c r="CS194"/>
  <c r="CS198" s="1"/>
  <c r="CQ194"/>
  <c r="CQ198" s="1"/>
  <c r="CO194"/>
  <c r="CO198" s="1"/>
  <c r="CM194"/>
  <c r="CM198" s="1"/>
  <c r="CK194"/>
  <c r="CK198" s="1"/>
  <c r="CI194"/>
  <c r="CI198" s="1"/>
  <c r="CG198"/>
  <c r="CJ299"/>
  <c r="CN299"/>
  <c r="CR299"/>
  <c r="CV299"/>
  <c r="CK299"/>
  <c r="CO299"/>
  <c r="CS299"/>
  <c r="CJ418"/>
  <c r="CN418"/>
  <c r="CR418"/>
  <c r="CV418"/>
  <c r="CI418"/>
  <c r="CM418"/>
  <c r="CQ418"/>
  <c r="CU418"/>
  <c r="CH486"/>
  <c r="CL486"/>
  <c r="CP486"/>
  <c r="CT486"/>
  <c r="CK486"/>
  <c r="CO486"/>
  <c r="CS486"/>
  <c r="CI571"/>
  <c r="CM571"/>
  <c r="CQ571"/>
  <c r="CU571"/>
  <c r="CJ571"/>
  <c r="CN571"/>
  <c r="CR571"/>
  <c r="CV571"/>
  <c r="CU602"/>
  <c r="CU606" s="1"/>
  <c r="CS602"/>
  <c r="CS606" s="1"/>
  <c r="CQ602"/>
  <c r="CQ606" s="1"/>
  <c r="CO602"/>
  <c r="CO606" s="1"/>
  <c r="CM602"/>
  <c r="CM606" s="1"/>
  <c r="CK602"/>
  <c r="CK606" s="1"/>
  <c r="CI602"/>
  <c r="CI606" s="1"/>
  <c r="CV602"/>
  <c r="CV606" s="1"/>
  <c r="CT602"/>
  <c r="CT606" s="1"/>
  <c r="CR602"/>
  <c r="CR606" s="1"/>
  <c r="CP602"/>
  <c r="CP606" s="1"/>
  <c r="CN602"/>
  <c r="CN606" s="1"/>
  <c r="CL602"/>
  <c r="CL606" s="1"/>
  <c r="CJ602"/>
  <c r="CJ606" s="1"/>
  <c r="CH602"/>
  <c r="CH606" s="1"/>
  <c r="CG606"/>
  <c r="CL979"/>
  <c r="CH979"/>
  <c r="CN979"/>
  <c r="CV979"/>
  <c r="CK979"/>
  <c r="CO979"/>
  <c r="CS979"/>
  <c r="CH1013"/>
  <c r="CT1013"/>
  <c r="CN1013"/>
  <c r="CV1013"/>
  <c r="CK1013"/>
  <c r="CO1013"/>
  <c r="CS1013"/>
  <c r="CN1064"/>
  <c r="CJ1064"/>
  <c r="CH1064"/>
  <c r="CP1064"/>
  <c r="CK1064"/>
  <c r="CO1064"/>
  <c r="CS1064"/>
  <c r="CU1078"/>
  <c r="CU1082" s="1"/>
  <c r="CS1078"/>
  <c r="CS1082" s="1"/>
  <c r="CQ1078"/>
  <c r="CQ1082" s="1"/>
  <c r="CO1078"/>
  <c r="CO1082" s="1"/>
  <c r="CM1078"/>
  <c r="CM1082" s="1"/>
  <c r="CK1078"/>
  <c r="CK1082" s="1"/>
  <c r="CI1078"/>
  <c r="CI1082" s="1"/>
  <c r="CT1078"/>
  <c r="CT1082" s="1"/>
  <c r="CP1078"/>
  <c r="CP1082" s="1"/>
  <c r="CL1078"/>
  <c r="CL1082" s="1"/>
  <c r="CH1078"/>
  <c r="CH1082" s="1"/>
  <c r="CV1078"/>
  <c r="CV1082" s="1"/>
  <c r="CN1078"/>
  <c r="CN1082" s="1"/>
  <c r="CR1078"/>
  <c r="CR1082" s="1"/>
  <c r="CJ1078"/>
  <c r="CJ1082" s="1"/>
  <c r="CG1082"/>
  <c r="CR1132"/>
  <c r="CV1132"/>
  <c r="CL1132"/>
  <c r="CT1132"/>
  <c r="CI1132"/>
  <c r="CM1132"/>
  <c r="CQ1132"/>
  <c r="CU1132"/>
  <c r="CI1047"/>
  <c r="CU1047"/>
  <c r="CO1047"/>
  <c r="CH1047"/>
  <c r="CL1047"/>
  <c r="CP1047"/>
  <c r="CT1047"/>
  <c r="CK912"/>
  <c r="CI912"/>
  <c r="CQ912"/>
  <c r="CH912"/>
  <c r="CL912"/>
  <c r="CP912"/>
  <c r="CT912"/>
  <c r="CJ588"/>
  <c r="CN588"/>
  <c r="CR588"/>
  <c r="CV588"/>
  <c r="CI588"/>
  <c r="CM588"/>
  <c r="CQ588"/>
  <c r="CU588"/>
  <c r="DN518"/>
  <c r="DN525" s="1"/>
  <c r="DL518"/>
  <c r="DL525" s="1"/>
  <c r="DJ518"/>
  <c r="DJ525" s="1"/>
  <c r="DH518"/>
  <c r="DH525" s="1"/>
  <c r="DF518"/>
  <c r="DF525" s="1"/>
  <c r="DD518"/>
  <c r="DD525" s="1"/>
  <c r="DB518"/>
  <c r="DB525" s="1"/>
  <c r="CZ518"/>
  <c r="CZ525" s="1"/>
  <c r="DM518"/>
  <c r="DM525" s="1"/>
  <c r="DK518"/>
  <c r="DK525" s="1"/>
  <c r="DI518"/>
  <c r="DI525" s="1"/>
  <c r="DG518"/>
  <c r="DG525" s="1"/>
  <c r="DE518"/>
  <c r="DE525" s="1"/>
  <c r="DC518"/>
  <c r="DC525" s="1"/>
  <c r="DA518"/>
  <c r="DA525" s="1"/>
  <c r="CY525"/>
  <c r="CM945"/>
  <c r="CQ945"/>
  <c r="CO945"/>
  <c r="CH945"/>
  <c r="CL945"/>
  <c r="CP945"/>
  <c r="CT945"/>
  <c r="CK775"/>
  <c r="CO775"/>
  <c r="CM775"/>
  <c r="CU775"/>
  <c r="CJ775"/>
  <c r="CN775"/>
  <c r="CR775"/>
  <c r="CV775"/>
  <c r="CR115"/>
  <c r="CG149"/>
  <c r="CK146"/>
  <c r="CK148"/>
  <c r="CK151"/>
  <c r="CK155" s="1"/>
  <c r="CK168" s="1"/>
  <c r="CO151"/>
  <c r="CO155" s="1"/>
  <c r="CO168" s="1"/>
  <c r="CO146"/>
  <c r="CO148"/>
  <c r="CS146"/>
  <c r="CS148"/>
  <c r="CS151"/>
  <c r="CS155" s="1"/>
  <c r="CS168" s="1"/>
  <c r="CH148"/>
  <c r="CH151"/>
  <c r="CH155" s="1"/>
  <c r="CH165" s="1"/>
  <c r="CH146"/>
  <c r="CL151"/>
  <c r="CL155" s="1"/>
  <c r="CL168" s="1"/>
  <c r="CL146"/>
  <c r="CL148"/>
  <c r="CP148"/>
  <c r="CP151"/>
  <c r="CP155" s="1"/>
  <c r="CP165" s="1"/>
  <c r="CP146"/>
  <c r="CT151"/>
  <c r="CT155" s="1"/>
  <c r="CT168" s="1"/>
  <c r="CT146"/>
  <c r="CT148"/>
  <c r="CH248"/>
  <c r="CL248"/>
  <c r="CP248"/>
  <c r="CT248"/>
  <c r="CK248"/>
  <c r="CO248"/>
  <c r="CS248"/>
  <c r="BM104"/>
  <c r="BQ34"/>
  <c r="CH452"/>
  <c r="CL452"/>
  <c r="CP452"/>
  <c r="CT452"/>
  <c r="CK452"/>
  <c r="CO452"/>
  <c r="CS452"/>
  <c r="CG690"/>
  <c r="CV684"/>
  <c r="CT684"/>
  <c r="CR684"/>
  <c r="CP684"/>
  <c r="CN684"/>
  <c r="CL684"/>
  <c r="CJ684"/>
  <c r="CH684"/>
  <c r="CU684"/>
  <c r="CS684"/>
  <c r="CQ684"/>
  <c r="CO684"/>
  <c r="CM684"/>
  <c r="CK684"/>
  <c r="CI684"/>
  <c r="CJ724"/>
  <c r="CR724"/>
  <c r="CH724"/>
  <c r="CP724"/>
  <c r="CK724"/>
  <c r="CO724"/>
  <c r="CS724"/>
  <c r="CU738"/>
  <c r="CU742" s="1"/>
  <c r="CS738"/>
  <c r="CS742" s="1"/>
  <c r="CQ738"/>
  <c r="CQ742" s="1"/>
  <c r="CO738"/>
  <c r="CO742" s="1"/>
  <c r="CM738"/>
  <c r="CM742" s="1"/>
  <c r="CK738"/>
  <c r="CK742" s="1"/>
  <c r="CI738"/>
  <c r="CI742" s="1"/>
  <c r="CV738"/>
  <c r="CV742" s="1"/>
  <c r="CR738"/>
  <c r="CR742" s="1"/>
  <c r="CN738"/>
  <c r="CN742" s="1"/>
  <c r="CJ738"/>
  <c r="CJ742" s="1"/>
  <c r="CT738"/>
  <c r="CT742" s="1"/>
  <c r="CL738"/>
  <c r="CL742" s="1"/>
  <c r="CP738"/>
  <c r="CP742" s="1"/>
  <c r="CH738"/>
  <c r="CH742" s="1"/>
  <c r="CG742"/>
  <c r="CP792"/>
  <c r="CT792"/>
  <c r="CJ792"/>
  <c r="CR792"/>
  <c r="CI792"/>
  <c r="CM792"/>
  <c r="CQ792"/>
  <c r="CU792"/>
  <c r="CV327"/>
  <c r="CT327"/>
  <c r="CR327"/>
  <c r="CP327"/>
  <c r="CN327"/>
  <c r="CL327"/>
  <c r="CJ327"/>
  <c r="CH327"/>
  <c r="CG333"/>
  <c r="CU327"/>
  <c r="CS327"/>
  <c r="CQ327"/>
  <c r="CO327"/>
  <c r="CM327"/>
  <c r="CK327"/>
  <c r="CI327"/>
  <c r="CZ152"/>
  <c r="DD152"/>
  <c r="DL152"/>
  <c r="CK197"/>
  <c r="CO197"/>
  <c r="CS197"/>
  <c r="CJ197"/>
  <c r="CN197"/>
  <c r="CR197"/>
  <c r="CV197"/>
  <c r="CK282"/>
  <c r="CO282"/>
  <c r="CS282"/>
  <c r="CH282"/>
  <c r="CL282"/>
  <c r="CP282"/>
  <c r="CT282"/>
  <c r="CJ316"/>
  <c r="CN316"/>
  <c r="CR316"/>
  <c r="CV316"/>
  <c r="CI316"/>
  <c r="CM316"/>
  <c r="CQ316"/>
  <c r="CU316"/>
  <c r="CK435"/>
  <c r="CO435"/>
  <c r="CS435"/>
  <c r="CH435"/>
  <c r="CL435"/>
  <c r="CP435"/>
  <c r="CT435"/>
  <c r="CK469"/>
  <c r="CO469"/>
  <c r="CS469"/>
  <c r="CH469"/>
  <c r="CL469"/>
  <c r="CP469"/>
  <c r="CT469"/>
  <c r="CK503"/>
  <c r="CO503"/>
  <c r="CS503"/>
  <c r="CH503"/>
  <c r="CL503"/>
  <c r="CP503"/>
  <c r="CT503"/>
  <c r="CI996"/>
  <c r="CM996"/>
  <c r="CK996"/>
  <c r="CS996"/>
  <c r="CJ996"/>
  <c r="CN996"/>
  <c r="CR996"/>
  <c r="CV996"/>
  <c r="CH1030"/>
  <c r="CL1030"/>
  <c r="CN1030"/>
  <c r="CV1030"/>
  <c r="CK1030"/>
  <c r="CO1030"/>
  <c r="CS1030"/>
  <c r="CK1081"/>
  <c r="CO1081"/>
  <c r="CM1081"/>
  <c r="CU1081"/>
  <c r="CJ1081"/>
  <c r="CN1081"/>
  <c r="CR1081"/>
  <c r="CV1081"/>
  <c r="CQ741"/>
  <c r="CU741"/>
  <c r="CO741"/>
  <c r="CH741"/>
  <c r="CL741"/>
  <c r="CP741"/>
  <c r="CT741"/>
  <c r="CU115"/>
  <c r="CI265"/>
  <c r="CM265"/>
  <c r="CQ265"/>
  <c r="CU265"/>
  <c r="CH265"/>
  <c r="CL265"/>
  <c r="CP265"/>
  <c r="CT265"/>
  <c r="CH180"/>
  <c r="CL180"/>
  <c r="CP180"/>
  <c r="CT180"/>
  <c r="CG183"/>
  <c r="CG185"/>
  <c r="CG189" s="1"/>
  <c r="CG199" s="1"/>
  <c r="CG200" s="1"/>
  <c r="CK180"/>
  <c r="CO180"/>
  <c r="CS180"/>
  <c r="CI214"/>
  <c r="CM214"/>
  <c r="CQ214"/>
  <c r="CU214"/>
  <c r="CJ214"/>
  <c r="CN214"/>
  <c r="CR214"/>
  <c r="CV214"/>
  <c r="CH401"/>
  <c r="CL401"/>
  <c r="CP401"/>
  <c r="CT401"/>
  <c r="CI401"/>
  <c r="CM401"/>
  <c r="CQ401"/>
  <c r="CU401"/>
  <c r="CP1098"/>
  <c r="CT1098"/>
  <c r="CJ1098"/>
  <c r="CR1098"/>
  <c r="CI1098"/>
  <c r="CM1098"/>
  <c r="CQ1098"/>
  <c r="CU1098"/>
  <c r="CK929"/>
  <c r="CI929"/>
  <c r="CQ929"/>
  <c r="CH929"/>
  <c r="CL929"/>
  <c r="CP929"/>
  <c r="CT929"/>
  <c r="CR132" l="1"/>
  <c r="CL132"/>
  <c r="CT149"/>
  <c r="CH149"/>
  <c r="DH152"/>
  <c r="CU132"/>
  <c r="CH132"/>
  <c r="CM132"/>
  <c r="CP132"/>
  <c r="CO132"/>
  <c r="CK132"/>
  <c r="CP149"/>
  <c r="CL149"/>
  <c r="CJ132"/>
  <c r="CO172"/>
  <c r="DG169"/>
  <c r="CU155"/>
  <c r="DM152"/>
  <c r="CM155"/>
  <c r="DE152"/>
  <c r="CT172"/>
  <c r="DL169"/>
  <c r="CL172"/>
  <c r="DD169"/>
  <c r="CS172"/>
  <c r="DK169"/>
  <c r="CK172"/>
  <c r="DC169"/>
  <c r="CR155"/>
  <c r="DJ152"/>
  <c r="CJ155"/>
  <c r="DB152"/>
  <c r="CI333"/>
  <c r="CM333"/>
  <c r="CQ333"/>
  <c r="CU333"/>
  <c r="CH333"/>
  <c r="CL333"/>
  <c r="CP333"/>
  <c r="CT333"/>
  <c r="CI690"/>
  <c r="CM690"/>
  <c r="CQ690"/>
  <c r="CU690"/>
  <c r="CJ690"/>
  <c r="CN690"/>
  <c r="CR690"/>
  <c r="CV690"/>
  <c r="CQ1149"/>
  <c r="CU1149"/>
  <c r="CO1149"/>
  <c r="CH1149"/>
  <c r="CL1149"/>
  <c r="CP1149"/>
  <c r="CT1149"/>
  <c r="CY186"/>
  <c r="CO165"/>
  <c r="CO166" s="1"/>
  <c r="BR33"/>
  <c r="BM87"/>
  <c r="CC211" s="1"/>
  <c r="CE211" s="1"/>
  <c r="CG211" s="1"/>
  <c r="DG152"/>
  <c r="CV151"/>
  <c r="CR148"/>
  <c r="CN151"/>
  <c r="CJ148"/>
  <c r="CQ151"/>
  <c r="CQ149"/>
  <c r="CI151"/>
  <c r="CI149"/>
  <c r="CG537"/>
  <c r="CV531"/>
  <c r="CT531"/>
  <c r="CR531"/>
  <c r="CP531"/>
  <c r="CN531"/>
  <c r="CL531"/>
  <c r="CJ531"/>
  <c r="CH531"/>
  <c r="CU531"/>
  <c r="CS531"/>
  <c r="CQ531"/>
  <c r="CO531"/>
  <c r="CM531"/>
  <c r="CK531"/>
  <c r="CI531"/>
  <c r="CK605"/>
  <c r="CO605"/>
  <c r="CS605"/>
  <c r="CH605"/>
  <c r="CL605"/>
  <c r="CP605"/>
  <c r="CT605"/>
  <c r="DJ135"/>
  <c r="DB135"/>
  <c r="DI135"/>
  <c r="DA135"/>
  <c r="CI877"/>
  <c r="CM877"/>
  <c r="CK877"/>
  <c r="CS877"/>
  <c r="CJ877"/>
  <c r="CN877"/>
  <c r="CR877"/>
  <c r="CV877"/>
  <c r="CU962"/>
  <c r="CI962"/>
  <c r="CK962"/>
  <c r="CS962"/>
  <c r="CJ962"/>
  <c r="CN962"/>
  <c r="CR962"/>
  <c r="CV962"/>
  <c r="CH520"/>
  <c r="CL520"/>
  <c r="CP520"/>
  <c r="CT520"/>
  <c r="CK520"/>
  <c r="CO520"/>
  <c r="CS520"/>
  <c r="CT165"/>
  <c r="CP168"/>
  <c r="CL165"/>
  <c r="CH168"/>
  <c r="CG202"/>
  <c r="CK333"/>
  <c r="CO333"/>
  <c r="CS333"/>
  <c r="CJ333"/>
  <c r="CN333"/>
  <c r="CR333"/>
  <c r="CV333"/>
  <c r="CK690"/>
  <c r="CO690"/>
  <c r="CS690"/>
  <c r="CH690"/>
  <c r="CL690"/>
  <c r="CP690"/>
  <c r="CT690"/>
  <c r="BM105"/>
  <c r="CC483" s="1"/>
  <c r="CE483" s="1"/>
  <c r="CG483" s="1"/>
  <c r="BR34"/>
  <c r="CS149"/>
  <c r="CO149"/>
  <c r="CK149"/>
  <c r="CI1149"/>
  <c r="CM1149"/>
  <c r="CK1149"/>
  <c r="CS1149"/>
  <c r="CJ1149"/>
  <c r="CN1149"/>
  <c r="CR1149"/>
  <c r="CV1149"/>
  <c r="CS165"/>
  <c r="CS166" s="1"/>
  <c r="CK165"/>
  <c r="CK166" s="1"/>
  <c r="CV132"/>
  <c r="CN132"/>
  <c r="CQ132"/>
  <c r="CI132"/>
  <c r="DK152"/>
  <c r="DC152"/>
  <c r="CV149"/>
  <c r="CR149"/>
  <c r="CN149"/>
  <c r="CJ149"/>
  <c r="CU148"/>
  <c r="CU149" s="1"/>
  <c r="CM148"/>
  <c r="CM149" s="1"/>
  <c r="CU534"/>
  <c r="CU538" s="1"/>
  <c r="CS534"/>
  <c r="CS538" s="1"/>
  <c r="CQ534"/>
  <c r="CQ538" s="1"/>
  <c r="CO534"/>
  <c r="CO538" s="1"/>
  <c r="CM534"/>
  <c r="CM538" s="1"/>
  <c r="CK534"/>
  <c r="CK538" s="1"/>
  <c r="CI534"/>
  <c r="CI538" s="1"/>
  <c r="CV534"/>
  <c r="CV538" s="1"/>
  <c r="CT534"/>
  <c r="CT538" s="1"/>
  <c r="CR534"/>
  <c r="CR538" s="1"/>
  <c r="CP534"/>
  <c r="CP538" s="1"/>
  <c r="CN534"/>
  <c r="CN538" s="1"/>
  <c r="CL534"/>
  <c r="CL538" s="1"/>
  <c r="CJ534"/>
  <c r="CJ538" s="1"/>
  <c r="CH534"/>
  <c r="CH538" s="1"/>
  <c r="CG538"/>
  <c r="CI605"/>
  <c r="CM605"/>
  <c r="CQ605"/>
  <c r="CU605"/>
  <c r="CJ605"/>
  <c r="CN605"/>
  <c r="CR605"/>
  <c r="CV605"/>
  <c r="DN135"/>
  <c r="DF135"/>
  <c r="DM135"/>
  <c r="DE135"/>
  <c r="CQ877"/>
  <c r="CU877"/>
  <c r="CO877"/>
  <c r="CH877"/>
  <c r="CL877"/>
  <c r="CP877"/>
  <c r="CT877"/>
  <c r="CM962"/>
  <c r="CQ962"/>
  <c r="CO962"/>
  <c r="CH962"/>
  <c r="CL962"/>
  <c r="CP962"/>
  <c r="CT962"/>
  <c r="CJ520"/>
  <c r="CN520"/>
  <c r="CR520"/>
  <c r="CV520"/>
  <c r="CI520"/>
  <c r="CM520"/>
  <c r="CQ520"/>
  <c r="CU520"/>
  <c r="CT166"/>
  <c r="CP166"/>
  <c r="CL166"/>
  <c r="CH166"/>
  <c r="CS132"/>
  <c r="CB135" l="1"/>
  <c r="CA135" s="1"/>
  <c r="BM106"/>
  <c r="BS34"/>
  <c r="CG206"/>
  <c r="CG216" s="1"/>
  <c r="CY203"/>
  <c r="CK537"/>
  <c r="CO537"/>
  <c r="CS537"/>
  <c r="CH537"/>
  <c r="CL537"/>
  <c r="CP537"/>
  <c r="CT537"/>
  <c r="CI155"/>
  <c r="DA152"/>
  <c r="CN155"/>
  <c r="DF152"/>
  <c r="CV155"/>
  <c r="DN152"/>
  <c r="BM88"/>
  <c r="BS33"/>
  <c r="CV483"/>
  <c r="CT483"/>
  <c r="CR483"/>
  <c r="CP483"/>
  <c r="CN483"/>
  <c r="CL483"/>
  <c r="CJ483"/>
  <c r="CH483"/>
  <c r="CU483"/>
  <c r="CS483"/>
  <c r="CQ483"/>
  <c r="CO483"/>
  <c r="CM483"/>
  <c r="CK483"/>
  <c r="CI483"/>
  <c r="CG487"/>
  <c r="CH172"/>
  <c r="CZ169"/>
  <c r="CP172"/>
  <c r="DH169"/>
  <c r="CI537"/>
  <c r="CM537"/>
  <c r="CQ537"/>
  <c r="CU537"/>
  <c r="CJ537"/>
  <c r="CN537"/>
  <c r="CR537"/>
  <c r="CV537"/>
  <c r="CQ155"/>
  <c r="DI152"/>
  <c r="CU211"/>
  <c r="CS211"/>
  <c r="CQ211"/>
  <c r="CO211"/>
  <c r="CM211"/>
  <c r="CK211"/>
  <c r="CI211"/>
  <c r="CV211"/>
  <c r="CT211"/>
  <c r="CR211"/>
  <c r="CP211"/>
  <c r="CN211"/>
  <c r="CL211"/>
  <c r="CJ211"/>
  <c r="CH211"/>
  <c r="CG215"/>
  <c r="CG217" s="1"/>
  <c r="CG219"/>
  <c r="CJ165"/>
  <c r="CJ166" s="1"/>
  <c r="CJ168"/>
  <c r="CR165"/>
  <c r="CR166" s="1"/>
  <c r="CR168"/>
  <c r="CK182"/>
  <c r="CK183" s="1"/>
  <c r="CK185"/>
  <c r="CS182"/>
  <c r="CS183" s="1"/>
  <c r="CS185"/>
  <c r="CL185"/>
  <c r="CL182"/>
  <c r="CL183" s="1"/>
  <c r="CT185"/>
  <c r="CT182"/>
  <c r="CT183" s="1"/>
  <c r="CM168"/>
  <c r="CM165"/>
  <c r="CM166" s="1"/>
  <c r="CU168"/>
  <c r="CU165"/>
  <c r="CU166" s="1"/>
  <c r="CO185"/>
  <c r="CO182"/>
  <c r="CO183" s="1"/>
  <c r="CO189" l="1"/>
  <c r="DG186"/>
  <c r="CU172"/>
  <c r="DM169"/>
  <c r="CM172"/>
  <c r="DE169"/>
  <c r="CT189"/>
  <c r="DL186"/>
  <c r="CL189"/>
  <c r="DD186"/>
  <c r="CJ215"/>
  <c r="CN215"/>
  <c r="CR215"/>
  <c r="CV215"/>
  <c r="CK215"/>
  <c r="CO215"/>
  <c r="CS215"/>
  <c r="CK487"/>
  <c r="CO487"/>
  <c r="CS487"/>
  <c r="CH487"/>
  <c r="CL487"/>
  <c r="CP487"/>
  <c r="CT487"/>
  <c r="CV168"/>
  <c r="CV165"/>
  <c r="CV166" s="1"/>
  <c r="CN168"/>
  <c r="CN165"/>
  <c r="CN166" s="1"/>
  <c r="CI168"/>
  <c r="CI165"/>
  <c r="CI166" s="1"/>
  <c r="BM107"/>
  <c r="CC517" s="1"/>
  <c r="CE517" s="1"/>
  <c r="CG517" s="1"/>
  <c r="BT34"/>
  <c r="CS189"/>
  <c r="DK186"/>
  <c r="CK189"/>
  <c r="DC186"/>
  <c r="CR172"/>
  <c r="DJ169"/>
  <c r="CJ172"/>
  <c r="DB169"/>
  <c r="CG223"/>
  <c r="CY220"/>
  <c r="CH215"/>
  <c r="CL215"/>
  <c r="CP215"/>
  <c r="CT215"/>
  <c r="CI215"/>
  <c r="CM215"/>
  <c r="CQ215"/>
  <c r="CU215"/>
  <c r="CQ168"/>
  <c r="CQ165"/>
  <c r="CQ166" s="1"/>
  <c r="CP185"/>
  <c r="CP182"/>
  <c r="CP183" s="1"/>
  <c r="CH185"/>
  <c r="CH182"/>
  <c r="CH183" s="1"/>
  <c r="CI487"/>
  <c r="CM487"/>
  <c r="CQ487"/>
  <c r="CU487"/>
  <c r="CJ487"/>
  <c r="CN487"/>
  <c r="CR487"/>
  <c r="CV487"/>
  <c r="BM89"/>
  <c r="CC245" s="1"/>
  <c r="CE245" s="1"/>
  <c r="CG245" s="1"/>
  <c r="BT33"/>
  <c r="CB152"/>
  <c r="CA152" s="1"/>
  <c r="CP189" l="1"/>
  <c r="DH186"/>
  <c r="CG233"/>
  <c r="CG234" s="1"/>
  <c r="CG236"/>
  <c r="CJ182"/>
  <c r="CJ183" s="1"/>
  <c r="CJ185"/>
  <c r="CR182"/>
  <c r="CR183" s="1"/>
  <c r="CR185"/>
  <c r="CK199"/>
  <c r="CK200" s="1"/>
  <c r="CK202"/>
  <c r="CS199"/>
  <c r="CS200" s="1"/>
  <c r="CS202"/>
  <c r="BM90"/>
  <c r="BU33"/>
  <c r="BM108"/>
  <c r="BU34"/>
  <c r="CV245"/>
  <c r="CT245"/>
  <c r="CR245"/>
  <c r="CP245"/>
  <c r="CN245"/>
  <c r="CL245"/>
  <c r="CJ245"/>
  <c r="CH245"/>
  <c r="CU245"/>
  <c r="CS245"/>
  <c r="CQ245"/>
  <c r="CO245"/>
  <c r="CM245"/>
  <c r="CK245"/>
  <c r="CI245"/>
  <c r="CG249"/>
  <c r="CH189"/>
  <c r="CZ186"/>
  <c r="CQ172"/>
  <c r="DI169"/>
  <c r="CV517"/>
  <c r="CT517"/>
  <c r="CR517"/>
  <c r="CP517"/>
  <c r="CN517"/>
  <c r="CL517"/>
  <c r="CJ517"/>
  <c r="CH517"/>
  <c r="CU517"/>
  <c r="CS517"/>
  <c r="CQ517"/>
  <c r="CO517"/>
  <c r="CM517"/>
  <c r="CK517"/>
  <c r="CI517"/>
  <c r="CG521"/>
  <c r="CI172"/>
  <c r="DA169"/>
  <c r="CN172"/>
  <c r="DF169"/>
  <c r="CV172"/>
  <c r="DN169"/>
  <c r="CL199"/>
  <c r="CL200" s="1"/>
  <c r="CL202"/>
  <c r="CT199"/>
  <c r="CT200" s="1"/>
  <c r="CT202"/>
  <c r="CM185"/>
  <c r="CM182"/>
  <c r="CM183" s="1"/>
  <c r="CU185"/>
  <c r="CU182"/>
  <c r="CU183" s="1"/>
  <c r="CO202"/>
  <c r="CO199"/>
  <c r="CO200" s="1"/>
  <c r="CL206" l="1"/>
  <c r="DD203"/>
  <c r="CB169"/>
  <c r="CA169" s="1"/>
  <c r="CI521"/>
  <c r="CM521"/>
  <c r="CQ521"/>
  <c r="CU521"/>
  <c r="CJ521"/>
  <c r="CN521"/>
  <c r="CR521"/>
  <c r="CV521"/>
  <c r="CK249"/>
  <c r="CO249"/>
  <c r="CS249"/>
  <c r="CH249"/>
  <c r="CL249"/>
  <c r="CP249"/>
  <c r="CT249"/>
  <c r="BM109"/>
  <c r="CC551" s="1"/>
  <c r="CE551" s="1"/>
  <c r="CG551" s="1"/>
  <c r="BV34"/>
  <c r="CT206"/>
  <c r="DL203"/>
  <c r="CO206"/>
  <c r="DG203"/>
  <c r="CU189"/>
  <c r="DM186"/>
  <c r="CM189"/>
  <c r="DE186"/>
  <c r="CV185"/>
  <c r="CV182"/>
  <c r="CV183" s="1"/>
  <c r="CN185"/>
  <c r="CN182"/>
  <c r="CN183" s="1"/>
  <c r="CI182"/>
  <c r="CI183" s="1"/>
  <c r="CI185"/>
  <c r="CK521"/>
  <c r="CO521"/>
  <c r="CS521"/>
  <c r="CH521"/>
  <c r="CL521"/>
  <c r="CP521"/>
  <c r="CT521"/>
  <c r="CQ182"/>
  <c r="CQ183" s="1"/>
  <c r="CQ185"/>
  <c r="CH199"/>
  <c r="CH200" s="1"/>
  <c r="CH202"/>
  <c r="CI249"/>
  <c r="CM249"/>
  <c r="CQ249"/>
  <c r="CU249"/>
  <c r="CJ249"/>
  <c r="CN249"/>
  <c r="CR249"/>
  <c r="CV249"/>
  <c r="BM91"/>
  <c r="CC279" s="1"/>
  <c r="CE279" s="1"/>
  <c r="CG279" s="1"/>
  <c r="BV33"/>
  <c r="CS206"/>
  <c r="DK203"/>
  <c r="CK206"/>
  <c r="DC203"/>
  <c r="CR189"/>
  <c r="DJ186"/>
  <c r="CJ189"/>
  <c r="DB186"/>
  <c r="CG240"/>
  <c r="CY237"/>
  <c r="CP199"/>
  <c r="CP200" s="1"/>
  <c r="CP202"/>
  <c r="BM92" l="1"/>
  <c r="BW33"/>
  <c r="CH206"/>
  <c r="CZ203"/>
  <c r="CQ189"/>
  <c r="DI186"/>
  <c r="CN189"/>
  <c r="DF186"/>
  <c r="CV189"/>
  <c r="DN186"/>
  <c r="CM199"/>
  <c r="CM200" s="1"/>
  <c r="CM202"/>
  <c r="CU199"/>
  <c r="CU200" s="1"/>
  <c r="CU202"/>
  <c r="CO216"/>
  <c r="CO217" s="1"/>
  <c r="CO219"/>
  <c r="CT216"/>
  <c r="CT217" s="1"/>
  <c r="CT219"/>
  <c r="CV551"/>
  <c r="CT551"/>
  <c r="CR551"/>
  <c r="CP551"/>
  <c r="CN551"/>
  <c r="CL551"/>
  <c r="CJ551"/>
  <c r="CH551"/>
  <c r="CU551"/>
  <c r="CS551"/>
  <c r="CQ551"/>
  <c r="CO551"/>
  <c r="CM551"/>
  <c r="CK551"/>
  <c r="CI551"/>
  <c r="CG555"/>
  <c r="CP206"/>
  <c r="DH203"/>
  <c r="CG250"/>
  <c r="CG251" s="1"/>
  <c r="CG253"/>
  <c r="CJ202"/>
  <c r="CJ199"/>
  <c r="CJ200" s="1"/>
  <c r="CR202"/>
  <c r="CR199"/>
  <c r="CR200" s="1"/>
  <c r="CK216"/>
  <c r="CK217" s="1"/>
  <c r="CK219"/>
  <c r="CS216"/>
  <c r="CS217" s="1"/>
  <c r="CS219"/>
  <c r="CU279"/>
  <c r="CS279"/>
  <c r="CQ279"/>
  <c r="CO279"/>
  <c r="CM279"/>
  <c r="CK279"/>
  <c r="CI279"/>
  <c r="CV279"/>
  <c r="CT279"/>
  <c r="CR279"/>
  <c r="CP279"/>
  <c r="CN279"/>
  <c r="CL279"/>
  <c r="CJ279"/>
  <c r="CH279"/>
  <c r="CG283"/>
  <c r="CI189"/>
  <c r="DA186"/>
  <c r="BM110"/>
  <c r="BW34"/>
  <c r="CL216"/>
  <c r="CL217" s="1"/>
  <c r="CL219"/>
  <c r="CB186" l="1"/>
  <c r="CA186" s="1"/>
  <c r="CJ283"/>
  <c r="CN283"/>
  <c r="CR283"/>
  <c r="CV283"/>
  <c r="CK283"/>
  <c r="CO283"/>
  <c r="CS283"/>
  <c r="CK223"/>
  <c r="DC220"/>
  <c r="CG257"/>
  <c r="CY254"/>
  <c r="CO555"/>
  <c r="CH555"/>
  <c r="CL555"/>
  <c r="CT555"/>
  <c r="CL223"/>
  <c r="DD220"/>
  <c r="CI199"/>
  <c r="CI200" s="1"/>
  <c r="CI202"/>
  <c r="CH283"/>
  <c r="CL283"/>
  <c r="CP283"/>
  <c r="CT283"/>
  <c r="CI283"/>
  <c r="CM283"/>
  <c r="CQ283"/>
  <c r="CU283"/>
  <c r="CR206"/>
  <c r="DJ203"/>
  <c r="CJ206"/>
  <c r="DB203"/>
  <c r="CP216"/>
  <c r="CP217" s="1"/>
  <c r="CP219"/>
  <c r="CI555"/>
  <c r="CM555"/>
  <c r="CQ555"/>
  <c r="CU555"/>
  <c r="CJ555"/>
  <c r="CN555"/>
  <c r="CR555"/>
  <c r="CV555"/>
  <c r="CV202"/>
  <c r="CV199"/>
  <c r="CV200" s="1"/>
  <c r="CN202"/>
  <c r="CN199"/>
  <c r="CN200" s="1"/>
  <c r="CQ199"/>
  <c r="CQ200" s="1"/>
  <c r="CQ202"/>
  <c r="CH216"/>
  <c r="CH217" s="1"/>
  <c r="CH219"/>
  <c r="BM111"/>
  <c r="CC585" s="1"/>
  <c r="CE585" s="1"/>
  <c r="CG585" s="1"/>
  <c r="BX34"/>
  <c r="CS223"/>
  <c r="DK220"/>
  <c r="CK555"/>
  <c r="CS555"/>
  <c r="CP555"/>
  <c r="CT223"/>
  <c r="DL220"/>
  <c r="CO223"/>
  <c r="DG220"/>
  <c r="CU206"/>
  <c r="DM203"/>
  <c r="CM206"/>
  <c r="DE203"/>
  <c r="BM93"/>
  <c r="CC313" s="1"/>
  <c r="CE313" s="1"/>
  <c r="CG313" s="1"/>
  <c r="BX33"/>
  <c r="CU216" l="1"/>
  <c r="CU217" s="1"/>
  <c r="CU219"/>
  <c r="CT236"/>
  <c r="CT233"/>
  <c r="CT234" s="1"/>
  <c r="CV313"/>
  <c r="CT313"/>
  <c r="CR313"/>
  <c r="CP313"/>
  <c r="CN313"/>
  <c r="CL313"/>
  <c r="CJ313"/>
  <c r="CH313"/>
  <c r="CU313"/>
  <c r="CS313"/>
  <c r="CQ313"/>
  <c r="CO313"/>
  <c r="CM313"/>
  <c r="CK313"/>
  <c r="CI313"/>
  <c r="CG317"/>
  <c r="BM112"/>
  <c r="BI35"/>
  <c r="BJ35" s="1"/>
  <c r="CH223"/>
  <c r="CZ220"/>
  <c r="CQ206"/>
  <c r="DI203"/>
  <c r="CP223"/>
  <c r="DH220"/>
  <c r="CI206"/>
  <c r="DA203"/>
  <c r="CG267"/>
  <c r="CG268" s="1"/>
  <c r="CG270"/>
  <c r="CK236"/>
  <c r="CK233"/>
  <c r="CK234" s="1"/>
  <c r="BM94"/>
  <c r="BI34"/>
  <c r="BO95" s="1"/>
  <c r="CM216"/>
  <c r="CM217" s="1"/>
  <c r="CM219"/>
  <c r="CO236"/>
  <c r="CO233"/>
  <c r="CO234" s="1"/>
  <c r="CS236"/>
  <c r="CS233"/>
  <c r="CS234" s="1"/>
  <c r="CV585"/>
  <c r="CT585"/>
  <c r="CR585"/>
  <c r="CP585"/>
  <c r="CN585"/>
  <c r="CL585"/>
  <c r="CJ585"/>
  <c r="CH585"/>
  <c r="CU585"/>
  <c r="CS585"/>
  <c r="CQ585"/>
  <c r="CO585"/>
  <c r="CM585"/>
  <c r="CK585"/>
  <c r="CI585"/>
  <c r="CG589"/>
  <c r="CN206"/>
  <c r="DF203"/>
  <c r="CV206"/>
  <c r="DN203"/>
  <c r="CJ216"/>
  <c r="CJ217" s="1"/>
  <c r="CJ219"/>
  <c r="CR216"/>
  <c r="CR217" s="1"/>
  <c r="CR219"/>
  <c r="CL236"/>
  <c r="CL233"/>
  <c r="CL234" s="1"/>
  <c r="CB203" l="1"/>
  <c r="CA203" s="1"/>
  <c r="CO589"/>
  <c r="CS589"/>
  <c r="CH589"/>
  <c r="CL589"/>
  <c r="CT589"/>
  <c r="CG274"/>
  <c r="CY271"/>
  <c r="CR223"/>
  <c r="DJ220"/>
  <c r="CJ223"/>
  <c r="DB220"/>
  <c r="CI589"/>
  <c r="CM589"/>
  <c r="CQ589"/>
  <c r="CU589"/>
  <c r="CJ589"/>
  <c r="CN589"/>
  <c r="CR589"/>
  <c r="CV589"/>
  <c r="CS240"/>
  <c r="DK237"/>
  <c r="CM223"/>
  <c r="DE220"/>
  <c r="BM97"/>
  <c r="BJ34"/>
  <c r="BM98" s="1"/>
  <c r="CK240"/>
  <c r="DC237"/>
  <c r="CI216"/>
  <c r="CI217" s="1"/>
  <c r="CI219"/>
  <c r="CP236"/>
  <c r="CP233"/>
  <c r="CP234" s="1"/>
  <c r="CQ216"/>
  <c r="CQ217" s="1"/>
  <c r="CQ219"/>
  <c r="CH236"/>
  <c r="CH233"/>
  <c r="CH234" s="1"/>
  <c r="BO113"/>
  <c r="BO114"/>
  <c r="CK317"/>
  <c r="CO317"/>
  <c r="CS317"/>
  <c r="CH317"/>
  <c r="CL317"/>
  <c r="CP317"/>
  <c r="CT317"/>
  <c r="CU223"/>
  <c r="DM220"/>
  <c r="CL240"/>
  <c r="DD237"/>
  <c r="CV216"/>
  <c r="CV217" s="1"/>
  <c r="CV219"/>
  <c r="CN216"/>
  <c r="CN217" s="1"/>
  <c r="CN219"/>
  <c r="CK589"/>
  <c r="CP589"/>
  <c r="CO240"/>
  <c r="DG237"/>
  <c r="CC619"/>
  <c r="CE619" s="1"/>
  <c r="CG619" s="1"/>
  <c r="BO149"/>
  <c r="CI317"/>
  <c r="CM317"/>
  <c r="CQ317"/>
  <c r="CU317"/>
  <c r="CJ317"/>
  <c r="CN317"/>
  <c r="CR317"/>
  <c r="CV317"/>
  <c r="CT240"/>
  <c r="DL237"/>
  <c r="CT250" l="1"/>
  <c r="CT251" s="1"/>
  <c r="CT253"/>
  <c r="CV619"/>
  <c r="CT619"/>
  <c r="CR619"/>
  <c r="CP619"/>
  <c r="CN619"/>
  <c r="CL619"/>
  <c r="CJ619"/>
  <c r="CH619"/>
  <c r="CU619"/>
  <c r="CS619"/>
  <c r="CQ619"/>
  <c r="CO619"/>
  <c r="CM619"/>
  <c r="CK619"/>
  <c r="CI619"/>
  <c r="CG623"/>
  <c r="CN223"/>
  <c r="DF220"/>
  <c r="CV223"/>
  <c r="DN220"/>
  <c r="CH240"/>
  <c r="CZ237"/>
  <c r="CP240"/>
  <c r="DH237"/>
  <c r="CK250"/>
  <c r="CK251" s="1"/>
  <c r="CK253"/>
  <c r="CC347"/>
  <c r="CE347" s="1"/>
  <c r="CG347" s="1"/>
  <c r="BO78"/>
  <c r="CC381"/>
  <c r="CE381" s="1"/>
  <c r="CG381" s="1"/>
  <c r="BO96"/>
  <c r="CM233"/>
  <c r="CM234" s="1"/>
  <c r="CM236"/>
  <c r="CS250"/>
  <c r="CS251" s="1"/>
  <c r="CS253"/>
  <c r="CJ236"/>
  <c r="CJ233"/>
  <c r="CJ234" s="1"/>
  <c r="CR236"/>
  <c r="CR233"/>
  <c r="CR234" s="1"/>
  <c r="CG284"/>
  <c r="CG285" s="1"/>
  <c r="CG287"/>
  <c r="CO250"/>
  <c r="CO251" s="1"/>
  <c r="CO253"/>
  <c r="CL250"/>
  <c r="CL251" s="1"/>
  <c r="CL253"/>
  <c r="CU233"/>
  <c r="CU234" s="1"/>
  <c r="CU236"/>
  <c r="CQ223"/>
  <c r="DI220"/>
  <c r="CI223"/>
  <c r="DA220"/>
  <c r="CB220" s="1"/>
  <c r="CA220" s="1"/>
  <c r="CG291" l="1"/>
  <c r="CY288"/>
  <c r="CS257"/>
  <c r="DK254"/>
  <c r="CI236"/>
  <c r="CI233"/>
  <c r="CI234" s="1"/>
  <c r="CQ236"/>
  <c r="CQ233"/>
  <c r="CQ234" s="1"/>
  <c r="CU240"/>
  <c r="DM237"/>
  <c r="CL257"/>
  <c r="DD254"/>
  <c r="CO257"/>
  <c r="DG254"/>
  <c r="CR240"/>
  <c r="DJ237"/>
  <c r="CJ240"/>
  <c r="DB237"/>
  <c r="CU381"/>
  <c r="CS381"/>
  <c r="CQ381"/>
  <c r="CO381"/>
  <c r="CM381"/>
  <c r="CK381"/>
  <c r="CI381"/>
  <c r="CV381"/>
  <c r="CT381"/>
  <c r="CR381"/>
  <c r="CP381"/>
  <c r="CN381"/>
  <c r="CL381"/>
  <c r="CJ381"/>
  <c r="CH381"/>
  <c r="CG385"/>
  <c r="CU347"/>
  <c r="CS347"/>
  <c r="CQ347"/>
  <c r="CO347"/>
  <c r="CM347"/>
  <c r="CK347"/>
  <c r="CI347"/>
  <c r="CV347"/>
  <c r="CT347"/>
  <c r="CR347"/>
  <c r="CP347"/>
  <c r="CN347"/>
  <c r="CL347"/>
  <c r="CJ347"/>
  <c r="CH347"/>
  <c r="CG351"/>
  <c r="CP250"/>
  <c r="CP251" s="1"/>
  <c r="CP253"/>
  <c r="CH250"/>
  <c r="CH251" s="1"/>
  <c r="CH253"/>
  <c r="CV233"/>
  <c r="CV234" s="1"/>
  <c r="CV236"/>
  <c r="CN233"/>
  <c r="CN234" s="1"/>
  <c r="CN236"/>
  <c r="CK623"/>
  <c r="CO623"/>
  <c r="CS623"/>
  <c r="CH623"/>
  <c r="CL623"/>
  <c r="CP623"/>
  <c r="CT623"/>
  <c r="CT257"/>
  <c r="DL254"/>
  <c r="CM240"/>
  <c r="DE237"/>
  <c r="CK257"/>
  <c r="DC254"/>
  <c r="CI623"/>
  <c r="CM623"/>
  <c r="CQ623"/>
  <c r="CU623"/>
  <c r="CJ623"/>
  <c r="CN623"/>
  <c r="CR623"/>
  <c r="CV623"/>
  <c r="CN240" l="1"/>
  <c r="DF237"/>
  <c r="CV240"/>
  <c r="DN237"/>
  <c r="CH257"/>
  <c r="CZ254"/>
  <c r="CP257"/>
  <c r="DH254"/>
  <c r="CH351"/>
  <c r="CL351"/>
  <c r="CP351"/>
  <c r="CT351"/>
  <c r="CI351"/>
  <c r="CM351"/>
  <c r="CQ351"/>
  <c r="CU351"/>
  <c r="CJ385"/>
  <c r="CN385"/>
  <c r="CR385"/>
  <c r="CV385"/>
  <c r="CK385"/>
  <c r="CO385"/>
  <c r="CS385"/>
  <c r="CK267"/>
  <c r="CK268" s="1"/>
  <c r="CK270"/>
  <c r="CM250"/>
  <c r="CM251" s="1"/>
  <c r="CM253"/>
  <c r="CT270"/>
  <c r="CT267"/>
  <c r="CT268" s="1"/>
  <c r="CJ351"/>
  <c r="CN351"/>
  <c r="CR351"/>
  <c r="CV351"/>
  <c r="CK351"/>
  <c r="CO351"/>
  <c r="CS351"/>
  <c r="CH385"/>
  <c r="CL385"/>
  <c r="CP385"/>
  <c r="CT385"/>
  <c r="CI385"/>
  <c r="CM385"/>
  <c r="CQ385"/>
  <c r="CU385"/>
  <c r="CJ250"/>
  <c r="CJ251" s="1"/>
  <c r="CJ253"/>
  <c r="CR250"/>
  <c r="CR251" s="1"/>
  <c r="CR253"/>
  <c r="CO267"/>
  <c r="CO268" s="1"/>
  <c r="CO270"/>
  <c r="CL270"/>
  <c r="CL267"/>
  <c r="CL268" s="1"/>
  <c r="CU250"/>
  <c r="CU251" s="1"/>
  <c r="CU253"/>
  <c r="CQ240"/>
  <c r="DI237"/>
  <c r="CI240"/>
  <c r="DA237"/>
  <c r="CB237" s="1"/>
  <c r="CA237" s="1"/>
  <c r="CS267"/>
  <c r="CS268" s="1"/>
  <c r="CS270"/>
  <c r="CG304"/>
  <c r="CG301"/>
  <c r="CG302" s="1"/>
  <c r="CU257" l="1"/>
  <c r="DM254"/>
  <c r="CO274"/>
  <c r="DG271"/>
  <c r="CR257"/>
  <c r="DJ254"/>
  <c r="CJ257"/>
  <c r="DB254"/>
  <c r="CT274"/>
  <c r="DL271"/>
  <c r="CS274"/>
  <c r="DK271"/>
  <c r="CG308"/>
  <c r="CY305"/>
  <c r="CI250"/>
  <c r="CI251" s="1"/>
  <c r="CI253"/>
  <c r="CQ250"/>
  <c r="CQ251" s="1"/>
  <c r="CQ253"/>
  <c r="CL274"/>
  <c r="DD271"/>
  <c r="CM257"/>
  <c r="DE254"/>
  <c r="CK274"/>
  <c r="DC271"/>
  <c r="CP270"/>
  <c r="CP267"/>
  <c r="CP268" s="1"/>
  <c r="CH270"/>
  <c r="CH267"/>
  <c r="CH268" s="1"/>
  <c r="CV250"/>
  <c r="CV251" s="1"/>
  <c r="CV253"/>
  <c r="CN250"/>
  <c r="CN251" s="1"/>
  <c r="CN253"/>
  <c r="CP274" l="1"/>
  <c r="DH271"/>
  <c r="CM267"/>
  <c r="CM268" s="1"/>
  <c r="CM270"/>
  <c r="CH274"/>
  <c r="CZ271"/>
  <c r="CK284"/>
  <c r="CK285" s="1"/>
  <c r="CK287"/>
  <c r="CQ257"/>
  <c r="DI254"/>
  <c r="CI257"/>
  <c r="DA254"/>
  <c r="CB254" s="1"/>
  <c r="CA254" s="1"/>
  <c r="CN257"/>
  <c r="DF254"/>
  <c r="CV257"/>
  <c r="DN254"/>
  <c r="CL284"/>
  <c r="CL285" s="1"/>
  <c r="CL287"/>
  <c r="CG318"/>
  <c r="CG319" s="1"/>
  <c r="CG321"/>
  <c r="CS284"/>
  <c r="CS285" s="1"/>
  <c r="CS287"/>
  <c r="CT284"/>
  <c r="CT285" s="1"/>
  <c r="CT287"/>
  <c r="CJ267"/>
  <c r="CJ268" s="1"/>
  <c r="CJ270"/>
  <c r="CR267"/>
  <c r="CR268" s="1"/>
  <c r="CR270"/>
  <c r="CO284"/>
  <c r="CO285" s="1"/>
  <c r="CO287"/>
  <c r="CU267"/>
  <c r="CU268" s="1"/>
  <c r="CU270"/>
  <c r="CU274" l="1"/>
  <c r="DM271"/>
  <c r="CR274"/>
  <c r="DJ271"/>
  <c r="CT291"/>
  <c r="DL288"/>
  <c r="CK291"/>
  <c r="DC288"/>
  <c r="CV267"/>
  <c r="CV268" s="1"/>
  <c r="CV270"/>
  <c r="CN267"/>
  <c r="CN268" s="1"/>
  <c r="CN270"/>
  <c r="CI270"/>
  <c r="CI267"/>
  <c r="CI268" s="1"/>
  <c r="CQ270"/>
  <c r="CQ267"/>
  <c r="CQ268" s="1"/>
  <c r="CH284"/>
  <c r="CH285" s="1"/>
  <c r="CH287"/>
  <c r="CM274"/>
  <c r="DE271"/>
  <c r="CO291"/>
  <c r="DG288"/>
  <c r="CJ274"/>
  <c r="DB271"/>
  <c r="CS291"/>
  <c r="DK288"/>
  <c r="CG325"/>
  <c r="CY322"/>
  <c r="CL291"/>
  <c r="DD288"/>
  <c r="CP284"/>
  <c r="CP285" s="1"/>
  <c r="CP287"/>
  <c r="CH291" l="1"/>
  <c r="CZ288"/>
  <c r="CN274"/>
  <c r="DF271"/>
  <c r="CV274"/>
  <c r="DN271"/>
  <c r="CP291"/>
  <c r="DH288"/>
  <c r="CL304"/>
  <c r="CL301"/>
  <c r="CL302" s="1"/>
  <c r="CG338"/>
  <c r="CG335"/>
  <c r="CG336" s="1"/>
  <c r="CS304"/>
  <c r="CS301"/>
  <c r="CS302" s="1"/>
  <c r="CJ284"/>
  <c r="CJ285" s="1"/>
  <c r="CJ287"/>
  <c r="CO304"/>
  <c r="CO301"/>
  <c r="CO302" s="1"/>
  <c r="CM284"/>
  <c r="CM285" s="1"/>
  <c r="CM287"/>
  <c r="CQ274"/>
  <c r="DI271"/>
  <c r="CI274"/>
  <c r="DA271"/>
  <c r="CB271" s="1"/>
  <c r="CA271" s="1"/>
  <c r="CK304"/>
  <c r="CK301"/>
  <c r="CK302" s="1"/>
  <c r="CT304"/>
  <c r="CT301"/>
  <c r="CT302" s="1"/>
  <c r="CR284"/>
  <c r="CR285" s="1"/>
  <c r="CR287"/>
  <c r="CU284"/>
  <c r="CU285" s="1"/>
  <c r="CU287"/>
  <c r="CM291" l="1"/>
  <c r="DE288"/>
  <c r="CT308"/>
  <c r="DL305"/>
  <c r="CK308"/>
  <c r="DC305"/>
  <c r="CI284"/>
  <c r="CI285" s="1"/>
  <c r="CI287"/>
  <c r="CQ284"/>
  <c r="CQ285" s="1"/>
  <c r="CQ287"/>
  <c r="CO308"/>
  <c r="DG305"/>
  <c r="CS308"/>
  <c r="DK305"/>
  <c r="CG342"/>
  <c r="CY339"/>
  <c r="CL308"/>
  <c r="DD305"/>
  <c r="CP304"/>
  <c r="CP301"/>
  <c r="CP302" s="1"/>
  <c r="CV284"/>
  <c r="CV285" s="1"/>
  <c r="CV287"/>
  <c r="CN284"/>
  <c r="CN285" s="1"/>
  <c r="CN287"/>
  <c r="CH304"/>
  <c r="CH301"/>
  <c r="CH302" s="1"/>
  <c r="CU291"/>
  <c r="DM288"/>
  <c r="CR291"/>
  <c r="DJ288"/>
  <c r="CJ291"/>
  <c r="DB288"/>
  <c r="CN291" l="1"/>
  <c r="DF288"/>
  <c r="CQ291"/>
  <c r="DI288"/>
  <c r="CI291"/>
  <c r="DA288"/>
  <c r="CB288" s="1"/>
  <c r="CA288" s="1"/>
  <c r="CV291"/>
  <c r="DN288"/>
  <c r="CJ301"/>
  <c r="CJ302" s="1"/>
  <c r="CJ304"/>
  <c r="CR301"/>
  <c r="CR302" s="1"/>
  <c r="CR304"/>
  <c r="CU301"/>
  <c r="CU302" s="1"/>
  <c r="CU304"/>
  <c r="CH308"/>
  <c r="CZ305"/>
  <c r="CP308"/>
  <c r="DH305"/>
  <c r="CL318"/>
  <c r="CL319" s="1"/>
  <c r="CL321"/>
  <c r="CG352"/>
  <c r="CG353" s="1"/>
  <c r="CG355"/>
  <c r="CS318"/>
  <c r="CS319" s="1"/>
  <c r="CS321"/>
  <c r="CO318"/>
  <c r="CO319" s="1"/>
  <c r="CO321"/>
  <c r="CK318"/>
  <c r="CK319" s="1"/>
  <c r="CK321"/>
  <c r="CT318"/>
  <c r="CT319" s="1"/>
  <c r="CT321"/>
  <c r="CM301"/>
  <c r="CM302" s="1"/>
  <c r="CM304"/>
  <c r="CT325" l="1"/>
  <c r="DL322"/>
  <c r="CO325"/>
  <c r="DG322"/>
  <c r="CS325"/>
  <c r="DK322"/>
  <c r="CG376"/>
  <c r="CG359"/>
  <c r="CY356"/>
  <c r="CL325"/>
  <c r="DD322"/>
  <c r="CU308"/>
  <c r="DM305"/>
  <c r="CR308"/>
  <c r="DJ305"/>
  <c r="CJ308"/>
  <c r="DB305"/>
  <c r="CP318"/>
  <c r="CP319" s="1"/>
  <c r="CP321"/>
  <c r="CH318"/>
  <c r="CH319" s="1"/>
  <c r="CH321"/>
  <c r="CV304"/>
  <c r="CV301"/>
  <c r="CV302" s="1"/>
  <c r="CI304"/>
  <c r="CI301"/>
  <c r="CI302" s="1"/>
  <c r="CQ304"/>
  <c r="CQ301"/>
  <c r="CQ302" s="1"/>
  <c r="CM308"/>
  <c r="DE305"/>
  <c r="CK325"/>
  <c r="DC322"/>
  <c r="CN304"/>
  <c r="CN301"/>
  <c r="CN302" s="1"/>
  <c r="CN308" l="1"/>
  <c r="DF305"/>
  <c r="CK335"/>
  <c r="CK336" s="1"/>
  <c r="CK338"/>
  <c r="CM318"/>
  <c r="CM319" s="1"/>
  <c r="CM321"/>
  <c r="CQ308"/>
  <c r="DI305"/>
  <c r="CI308"/>
  <c r="DA305"/>
  <c r="CV308"/>
  <c r="DN305"/>
  <c r="CJ318"/>
  <c r="CJ319" s="1"/>
  <c r="CJ321"/>
  <c r="CR318"/>
  <c r="CR319" s="1"/>
  <c r="CR321"/>
  <c r="CU318"/>
  <c r="CU319" s="1"/>
  <c r="CU321"/>
  <c r="CL338"/>
  <c r="CL335"/>
  <c r="CL336" s="1"/>
  <c r="CG369"/>
  <c r="CG370" s="1"/>
  <c r="CG372"/>
  <c r="CY373" s="1"/>
  <c r="CH325"/>
  <c r="CZ322"/>
  <c r="CP325"/>
  <c r="DH322"/>
  <c r="CG386"/>
  <c r="CG387" s="1"/>
  <c r="CG389"/>
  <c r="CS335"/>
  <c r="CS336" s="1"/>
  <c r="CS338"/>
  <c r="CO338"/>
  <c r="CO335"/>
  <c r="CO336" s="1"/>
  <c r="CT338"/>
  <c r="CT335"/>
  <c r="CT336" s="1"/>
  <c r="CT342" l="1"/>
  <c r="DL339"/>
  <c r="CU325"/>
  <c r="DM322"/>
  <c r="CR325"/>
  <c r="DJ322"/>
  <c r="CJ325"/>
  <c r="DB322"/>
  <c r="CB305"/>
  <c r="CA305" s="1"/>
  <c r="CM325"/>
  <c r="DE322"/>
  <c r="CK342"/>
  <c r="DC339"/>
  <c r="CO342"/>
  <c r="DG339"/>
  <c r="CS342"/>
  <c r="DK339"/>
  <c r="CG393"/>
  <c r="CY390"/>
  <c r="CP338"/>
  <c r="CP335"/>
  <c r="CP336" s="1"/>
  <c r="CH338"/>
  <c r="CH335"/>
  <c r="CH336" s="1"/>
  <c r="CL342"/>
  <c r="DD339"/>
  <c r="CV318"/>
  <c r="CV319" s="1"/>
  <c r="CV321"/>
  <c r="CI318"/>
  <c r="CI319" s="1"/>
  <c r="CI321"/>
  <c r="CQ318"/>
  <c r="CQ319" s="1"/>
  <c r="CQ321"/>
  <c r="CN318"/>
  <c r="CN319" s="1"/>
  <c r="CN321"/>
  <c r="CN325" l="1"/>
  <c r="DF322"/>
  <c r="CQ325"/>
  <c r="DI322"/>
  <c r="CV325"/>
  <c r="DN322"/>
  <c r="CO352"/>
  <c r="CO353" s="1"/>
  <c r="CO355"/>
  <c r="CK352"/>
  <c r="CK353" s="1"/>
  <c r="CK355"/>
  <c r="CM338"/>
  <c r="CM335"/>
  <c r="CM336" s="1"/>
  <c r="CL352"/>
  <c r="CL353" s="1"/>
  <c r="CL355"/>
  <c r="CH342"/>
  <c r="CZ339"/>
  <c r="CP342"/>
  <c r="DH339"/>
  <c r="CG403"/>
  <c r="CG404" s="1"/>
  <c r="CG406"/>
  <c r="CS352"/>
  <c r="CS353" s="1"/>
  <c r="CS355"/>
  <c r="CJ338"/>
  <c r="CJ335"/>
  <c r="CJ336" s="1"/>
  <c r="CR338"/>
  <c r="CR335"/>
  <c r="CR336" s="1"/>
  <c r="CU338"/>
  <c r="CU335"/>
  <c r="CU336" s="1"/>
  <c r="CI325"/>
  <c r="DA322"/>
  <c r="CB322" s="1"/>
  <c r="CA322" s="1"/>
  <c r="CT352"/>
  <c r="CT353" s="1"/>
  <c r="CT355"/>
  <c r="CS376" l="1"/>
  <c r="CS359"/>
  <c r="DK356"/>
  <c r="CG410"/>
  <c r="CY407"/>
  <c r="CL376"/>
  <c r="CL359"/>
  <c r="DD356"/>
  <c r="CK376"/>
  <c r="CK359"/>
  <c r="DC356"/>
  <c r="CO376"/>
  <c r="CO359"/>
  <c r="DG356"/>
  <c r="CT376"/>
  <c r="CT359"/>
  <c r="DL356"/>
  <c r="CI338"/>
  <c r="CI335"/>
  <c r="CI336" s="1"/>
  <c r="CU342"/>
  <c r="DM339"/>
  <c r="CR342"/>
  <c r="DJ339"/>
  <c r="CJ342"/>
  <c r="DB339"/>
  <c r="CP352"/>
  <c r="CP353" s="1"/>
  <c r="CP355"/>
  <c r="CH352"/>
  <c r="CH353" s="1"/>
  <c r="CH355"/>
  <c r="CM342"/>
  <c r="DE339"/>
  <c r="CV338"/>
  <c r="CV335"/>
  <c r="CV336" s="1"/>
  <c r="CQ338"/>
  <c r="CQ335"/>
  <c r="CQ336" s="1"/>
  <c r="CN338"/>
  <c r="CN335"/>
  <c r="CN336" s="1"/>
  <c r="CN342" l="1"/>
  <c r="DF339"/>
  <c r="CV342"/>
  <c r="DN339"/>
  <c r="CM352"/>
  <c r="CM353" s="1"/>
  <c r="CM355"/>
  <c r="CH376"/>
  <c r="CH359"/>
  <c r="CZ356"/>
  <c r="CP376"/>
  <c r="CP359"/>
  <c r="DH356"/>
  <c r="CT386"/>
  <c r="CT387" s="1"/>
  <c r="CT389"/>
  <c r="CO369"/>
  <c r="CO370" s="1"/>
  <c r="CO372"/>
  <c r="DG373" s="1"/>
  <c r="CK386"/>
  <c r="CK387" s="1"/>
  <c r="CK389"/>
  <c r="CL369"/>
  <c r="CL370" s="1"/>
  <c r="CL372"/>
  <c r="DD373" s="1"/>
  <c r="CG420"/>
  <c r="CG421" s="1"/>
  <c r="CG423"/>
  <c r="CS369"/>
  <c r="CS370" s="1"/>
  <c r="CS372"/>
  <c r="DK373" s="1"/>
  <c r="CQ342"/>
  <c r="DI339"/>
  <c r="CJ352"/>
  <c r="CJ353" s="1"/>
  <c r="CJ355"/>
  <c r="CR352"/>
  <c r="CR353" s="1"/>
  <c r="CR355"/>
  <c r="CU352"/>
  <c r="CU353" s="1"/>
  <c r="CU355"/>
  <c r="CI342"/>
  <c r="DA339"/>
  <c r="CB339" s="1"/>
  <c r="CA339" s="1"/>
  <c r="CA134" s="1"/>
  <c r="CT369"/>
  <c r="CT370" s="1"/>
  <c r="CT372"/>
  <c r="DL373" s="1"/>
  <c r="CO386"/>
  <c r="CO387" s="1"/>
  <c r="CO389"/>
  <c r="CK369"/>
  <c r="CK370" s="1"/>
  <c r="CK372"/>
  <c r="DC373" s="1"/>
  <c r="CL386"/>
  <c r="CL387" s="1"/>
  <c r="CL389"/>
  <c r="CS386"/>
  <c r="CS387" s="1"/>
  <c r="CS389"/>
  <c r="CU376" l="1"/>
  <c r="CU359"/>
  <c r="DM356"/>
  <c r="CR376"/>
  <c r="CR359"/>
  <c r="DJ356"/>
  <c r="CJ376"/>
  <c r="CJ359"/>
  <c r="DB356"/>
  <c r="CG427"/>
  <c r="CY424"/>
  <c r="CK393"/>
  <c r="DC390"/>
  <c r="CT393"/>
  <c r="DL390"/>
  <c r="CP386"/>
  <c r="CP387" s="1"/>
  <c r="CP389"/>
  <c r="CH369"/>
  <c r="CH370" s="1"/>
  <c r="CH372"/>
  <c r="CZ373" s="1"/>
  <c r="CM376"/>
  <c r="CM359"/>
  <c r="DE356"/>
  <c r="CL393"/>
  <c r="DD390"/>
  <c r="CO393"/>
  <c r="DG390"/>
  <c r="CS393"/>
  <c r="DK390"/>
  <c r="CI352"/>
  <c r="CI353" s="1"/>
  <c r="CI355"/>
  <c r="CQ352"/>
  <c r="CQ353" s="1"/>
  <c r="CQ355"/>
  <c r="CP369"/>
  <c r="CP370" s="1"/>
  <c r="CP372"/>
  <c r="DH373" s="1"/>
  <c r="CH386"/>
  <c r="CH387" s="1"/>
  <c r="CH389"/>
  <c r="CV352"/>
  <c r="CV353" s="1"/>
  <c r="CV355"/>
  <c r="CN352"/>
  <c r="CN353" s="1"/>
  <c r="CN355"/>
  <c r="CV376" l="1"/>
  <c r="CV359"/>
  <c r="DN356"/>
  <c r="CH393"/>
  <c r="CZ390"/>
  <c r="CQ376"/>
  <c r="CQ359"/>
  <c r="DI356"/>
  <c r="CI376"/>
  <c r="CI359"/>
  <c r="DA356"/>
  <c r="CM386"/>
  <c r="CM387" s="1"/>
  <c r="CM389"/>
  <c r="CT406"/>
  <c r="CT403"/>
  <c r="CT404" s="1"/>
  <c r="CK406"/>
  <c r="CK403"/>
  <c r="CK404" s="1"/>
  <c r="CG440"/>
  <c r="CG437"/>
  <c r="CG438" s="1"/>
  <c r="CJ369"/>
  <c r="CJ370" s="1"/>
  <c r="CJ372"/>
  <c r="DB373" s="1"/>
  <c r="CR386"/>
  <c r="CR387" s="1"/>
  <c r="CR389"/>
  <c r="CU369"/>
  <c r="CU370" s="1"/>
  <c r="CU372"/>
  <c r="DM373" s="1"/>
  <c r="CN376"/>
  <c r="CN359"/>
  <c r="DF356"/>
  <c r="CS406"/>
  <c r="CS403"/>
  <c r="CS404" s="1"/>
  <c r="CO403"/>
  <c r="CO404" s="1"/>
  <c r="CO406"/>
  <c r="CL406"/>
  <c r="CL403"/>
  <c r="CL404" s="1"/>
  <c r="CM369"/>
  <c r="CM370" s="1"/>
  <c r="CM372"/>
  <c r="DE373" s="1"/>
  <c r="CP393"/>
  <c r="DH390"/>
  <c r="CJ386"/>
  <c r="CJ387" s="1"/>
  <c r="CJ389"/>
  <c r="CR369"/>
  <c r="CR370" s="1"/>
  <c r="CR372"/>
  <c r="DJ373" s="1"/>
  <c r="CU386"/>
  <c r="CU387" s="1"/>
  <c r="CU389"/>
  <c r="CU393" l="1"/>
  <c r="DM390"/>
  <c r="CJ393"/>
  <c r="DB390"/>
  <c r="CP406"/>
  <c r="CP403"/>
  <c r="CP404" s="1"/>
  <c r="CL410"/>
  <c r="DD407"/>
  <c r="CS410"/>
  <c r="DK407"/>
  <c r="CN369"/>
  <c r="CN370" s="1"/>
  <c r="CN372"/>
  <c r="DF373" s="1"/>
  <c r="CR393"/>
  <c r="DJ390"/>
  <c r="CM393"/>
  <c r="DE390"/>
  <c r="CB356"/>
  <c r="CA356" s="1"/>
  <c r="CI386"/>
  <c r="CI387" s="1"/>
  <c r="CI389"/>
  <c r="CQ369"/>
  <c r="CQ370" s="1"/>
  <c r="CQ372"/>
  <c r="DI373" s="1"/>
  <c r="CH406"/>
  <c r="CH403"/>
  <c r="CH404" s="1"/>
  <c r="CV369"/>
  <c r="CV370" s="1"/>
  <c r="CV372"/>
  <c r="DN373" s="1"/>
  <c r="CO410"/>
  <c r="DG407"/>
  <c r="CN386"/>
  <c r="CN387" s="1"/>
  <c r="CN389"/>
  <c r="CG444"/>
  <c r="CY441"/>
  <c r="CK410"/>
  <c r="DC407"/>
  <c r="CT410"/>
  <c r="DL407"/>
  <c r="CI369"/>
  <c r="CI370" s="1"/>
  <c r="CI372"/>
  <c r="DA373" s="1"/>
  <c r="CB373" s="1"/>
  <c r="CA373" s="1"/>
  <c r="CQ386"/>
  <c r="CQ387" s="1"/>
  <c r="CQ389"/>
  <c r="CV386"/>
  <c r="CV387" s="1"/>
  <c r="CV389"/>
  <c r="CV393" l="1"/>
  <c r="DN390"/>
  <c r="CT423"/>
  <c r="CT420"/>
  <c r="CT421" s="1"/>
  <c r="CK423"/>
  <c r="CK420"/>
  <c r="CK421" s="1"/>
  <c r="CG454"/>
  <c r="CG455" s="1"/>
  <c r="CG457"/>
  <c r="CO423"/>
  <c r="CO420"/>
  <c r="CO421" s="1"/>
  <c r="CH410"/>
  <c r="CZ407"/>
  <c r="CQ393"/>
  <c r="DI390"/>
  <c r="CN393"/>
  <c r="DF390"/>
  <c r="CI393"/>
  <c r="DA390"/>
  <c r="CB390" s="1"/>
  <c r="CA390" s="1"/>
  <c r="CM406"/>
  <c r="CM403"/>
  <c r="CM404" s="1"/>
  <c r="CR403"/>
  <c r="CR404" s="1"/>
  <c r="CR406"/>
  <c r="CS423"/>
  <c r="CS420"/>
  <c r="CS421" s="1"/>
  <c r="CL423"/>
  <c r="CL420"/>
  <c r="CL421" s="1"/>
  <c r="CP410"/>
  <c r="DH407"/>
  <c r="CJ403"/>
  <c r="CJ404" s="1"/>
  <c r="CJ406"/>
  <c r="CU406"/>
  <c r="CU403"/>
  <c r="CU404" s="1"/>
  <c r="CP423" l="1"/>
  <c r="CP420"/>
  <c r="CP421" s="1"/>
  <c r="CL427"/>
  <c r="DD424"/>
  <c r="CM410"/>
  <c r="DE407"/>
  <c r="CJ410"/>
  <c r="DB407"/>
  <c r="CR410"/>
  <c r="DJ407"/>
  <c r="CI406"/>
  <c r="CI403"/>
  <c r="CI404" s="1"/>
  <c r="CN406"/>
  <c r="CN403"/>
  <c r="CN404" s="1"/>
  <c r="CG461"/>
  <c r="CY458"/>
  <c r="CU410"/>
  <c r="DM407"/>
  <c r="CS427"/>
  <c r="DK424"/>
  <c r="CQ406"/>
  <c r="CQ403"/>
  <c r="CQ404" s="1"/>
  <c r="CH423"/>
  <c r="CH420"/>
  <c r="CH421" s="1"/>
  <c r="CO427"/>
  <c r="DG424"/>
  <c r="CK427"/>
  <c r="DC424"/>
  <c r="CT427"/>
  <c r="DL424"/>
  <c r="CV406"/>
  <c r="CV403"/>
  <c r="CV404" s="1"/>
  <c r="CV410" l="1"/>
  <c r="DN407"/>
  <c r="CT440"/>
  <c r="CT437"/>
  <c r="CT438" s="1"/>
  <c r="CK440"/>
  <c r="CK437"/>
  <c r="CK438" s="1"/>
  <c r="CO437"/>
  <c r="CO438" s="1"/>
  <c r="CO440"/>
  <c r="CN410"/>
  <c r="DF407"/>
  <c r="CI410"/>
  <c r="DA407"/>
  <c r="CR423"/>
  <c r="CR420"/>
  <c r="CR421" s="1"/>
  <c r="CJ423"/>
  <c r="CJ420"/>
  <c r="CJ421" s="1"/>
  <c r="CM420"/>
  <c r="CM421" s="1"/>
  <c r="CM423"/>
  <c r="CL440"/>
  <c r="CL437"/>
  <c r="CL438" s="1"/>
  <c r="CP427"/>
  <c r="DH424"/>
  <c r="CH427"/>
  <c r="CZ424"/>
  <c r="CQ410"/>
  <c r="DI407"/>
  <c r="CS440"/>
  <c r="CS437"/>
  <c r="CS438" s="1"/>
  <c r="CU420"/>
  <c r="CU421" s="1"/>
  <c r="CU423"/>
  <c r="CG474"/>
  <c r="CG471"/>
  <c r="CG472" s="1"/>
  <c r="CU427" l="1"/>
  <c r="DM424"/>
  <c r="CG478"/>
  <c r="CY475"/>
  <c r="CS444"/>
  <c r="DK441"/>
  <c r="CQ423"/>
  <c r="CQ420"/>
  <c r="CQ421" s="1"/>
  <c r="CH440"/>
  <c r="CH437"/>
  <c r="CH438" s="1"/>
  <c r="CP440"/>
  <c r="CP437"/>
  <c r="CP438" s="1"/>
  <c r="CL444"/>
  <c r="DD441"/>
  <c r="CJ427"/>
  <c r="DB424"/>
  <c r="CR427"/>
  <c r="DJ424"/>
  <c r="CI423"/>
  <c r="CI420"/>
  <c r="CI421" s="1"/>
  <c r="CN423"/>
  <c r="CN420"/>
  <c r="CN421" s="1"/>
  <c r="CO444"/>
  <c r="DG441"/>
  <c r="CM427"/>
  <c r="DE424"/>
  <c r="CB407"/>
  <c r="CA407" s="1"/>
  <c r="CK444"/>
  <c r="DC441"/>
  <c r="CT444"/>
  <c r="DL441"/>
  <c r="CV423"/>
  <c r="CV420"/>
  <c r="CV421" s="1"/>
  <c r="CM440" l="1"/>
  <c r="CM437"/>
  <c r="CM438" s="1"/>
  <c r="CV427"/>
  <c r="DN424"/>
  <c r="CT457"/>
  <c r="CT454"/>
  <c r="CT455" s="1"/>
  <c r="CK457"/>
  <c r="CK454"/>
  <c r="CK455" s="1"/>
  <c r="CO454"/>
  <c r="CO455" s="1"/>
  <c r="CO457"/>
  <c r="CN427"/>
  <c r="DF424"/>
  <c r="CI427"/>
  <c r="DA424"/>
  <c r="CR437"/>
  <c r="CR438" s="1"/>
  <c r="CR440"/>
  <c r="CJ437"/>
  <c r="CJ438" s="1"/>
  <c r="CJ440"/>
  <c r="CL457"/>
  <c r="CL454"/>
  <c r="CL455" s="1"/>
  <c r="CP444"/>
  <c r="DH441"/>
  <c r="CH444"/>
  <c r="CZ441"/>
  <c r="CQ427"/>
  <c r="DI424"/>
  <c r="CS457"/>
  <c r="CS454"/>
  <c r="CS455" s="1"/>
  <c r="CG488"/>
  <c r="CG489" s="1"/>
  <c r="CG491"/>
  <c r="CU440"/>
  <c r="CU437"/>
  <c r="CU438" s="1"/>
  <c r="CG495" l="1"/>
  <c r="CY492"/>
  <c r="CJ444"/>
  <c r="DB441"/>
  <c r="CR444"/>
  <c r="DJ441"/>
  <c r="CB424"/>
  <c r="CA424" s="1"/>
  <c r="CO461"/>
  <c r="DG458"/>
  <c r="CM444"/>
  <c r="DE441"/>
  <c r="CU444"/>
  <c r="DM441"/>
  <c r="CS461"/>
  <c r="DK458"/>
  <c r="CQ440"/>
  <c r="CQ437"/>
  <c r="CQ438" s="1"/>
  <c r="CH457"/>
  <c r="CH454"/>
  <c r="CH455" s="1"/>
  <c r="CP457"/>
  <c r="CP454"/>
  <c r="CP455" s="1"/>
  <c r="CL461"/>
  <c r="DD458"/>
  <c r="CI440"/>
  <c r="CI437"/>
  <c r="CI438" s="1"/>
  <c r="CN440"/>
  <c r="CN437"/>
  <c r="CN438" s="1"/>
  <c r="CK461"/>
  <c r="DC458"/>
  <c r="CT461"/>
  <c r="DL458"/>
  <c r="CV440"/>
  <c r="CV437"/>
  <c r="CV438" s="1"/>
  <c r="CN444" l="1"/>
  <c r="DF441"/>
  <c r="CM457"/>
  <c r="CM454"/>
  <c r="CM455" s="1"/>
  <c r="CO471"/>
  <c r="CO472" s="1"/>
  <c r="CO474"/>
  <c r="CV444"/>
  <c r="DN441"/>
  <c r="CT474"/>
  <c r="CT471"/>
  <c r="CT472" s="1"/>
  <c r="CK474"/>
  <c r="CK471"/>
  <c r="CK472" s="1"/>
  <c r="CI444"/>
  <c r="DA441"/>
  <c r="CL474"/>
  <c r="CL471"/>
  <c r="CL472" s="1"/>
  <c r="CP461"/>
  <c r="DH458"/>
  <c r="CH461"/>
  <c r="CZ458"/>
  <c r="CQ444"/>
  <c r="DI441"/>
  <c r="CS474"/>
  <c r="CS471"/>
  <c r="CS472" s="1"/>
  <c r="CU457"/>
  <c r="CU454"/>
  <c r="CU455" s="1"/>
  <c r="CR457"/>
  <c r="CR454"/>
  <c r="CR455" s="1"/>
  <c r="CJ457"/>
  <c r="CJ454"/>
  <c r="CJ455" s="1"/>
  <c r="CG505"/>
  <c r="CG506" s="1"/>
  <c r="CG508"/>
  <c r="CJ461" l="1"/>
  <c r="DB458"/>
  <c r="CR461"/>
  <c r="DJ458"/>
  <c r="CU461"/>
  <c r="DM458"/>
  <c r="CS478"/>
  <c r="DK475"/>
  <c r="CQ454"/>
  <c r="CQ455" s="1"/>
  <c r="CQ457"/>
  <c r="CH474"/>
  <c r="CH471"/>
  <c r="CH472" s="1"/>
  <c r="CP474"/>
  <c r="CP471"/>
  <c r="CP472" s="1"/>
  <c r="CL478"/>
  <c r="DD475"/>
  <c r="CI454"/>
  <c r="CI455" s="1"/>
  <c r="CI457"/>
  <c r="CK478"/>
  <c r="DC475"/>
  <c r="CT478"/>
  <c r="DL475"/>
  <c r="CV457"/>
  <c r="CV454"/>
  <c r="CV455" s="1"/>
  <c r="CO478"/>
  <c r="DG475"/>
  <c r="CG512"/>
  <c r="CY509"/>
  <c r="CB441"/>
  <c r="CA441" s="1"/>
  <c r="CM461"/>
  <c r="DE458"/>
  <c r="CN457"/>
  <c r="CN454"/>
  <c r="CN455" s="1"/>
  <c r="CN461" l="1"/>
  <c r="DF458"/>
  <c r="CM474"/>
  <c r="CM471"/>
  <c r="CM472" s="1"/>
  <c r="CG522"/>
  <c r="CG523" s="1"/>
  <c r="CG525"/>
  <c r="CO488"/>
  <c r="CO489" s="1"/>
  <c r="CO491"/>
  <c r="CV461"/>
  <c r="DN458"/>
  <c r="CT488"/>
  <c r="CT489" s="1"/>
  <c r="CT491"/>
  <c r="CK488"/>
  <c r="CK489" s="1"/>
  <c r="CK491"/>
  <c r="CL488"/>
  <c r="CL489" s="1"/>
  <c r="CL491"/>
  <c r="CP478"/>
  <c r="DH475"/>
  <c r="CH478"/>
  <c r="CZ475"/>
  <c r="CS488"/>
  <c r="CS489" s="1"/>
  <c r="CS491"/>
  <c r="CU474"/>
  <c r="CU471"/>
  <c r="CU472" s="1"/>
  <c r="CR474"/>
  <c r="CR471"/>
  <c r="CR472" s="1"/>
  <c r="CJ474"/>
  <c r="CJ471"/>
  <c r="CJ472" s="1"/>
  <c r="CI461"/>
  <c r="DA458"/>
  <c r="CB458" s="1"/>
  <c r="CA458" s="1"/>
  <c r="CQ461"/>
  <c r="DI458"/>
  <c r="CQ474" l="1"/>
  <c r="CQ471"/>
  <c r="CQ472" s="1"/>
  <c r="CI474"/>
  <c r="CI471"/>
  <c r="CI472" s="1"/>
  <c r="CS495"/>
  <c r="DK492"/>
  <c r="CL495"/>
  <c r="DD492"/>
  <c r="CK495"/>
  <c r="DC492"/>
  <c r="CT495"/>
  <c r="DL492"/>
  <c r="CO495"/>
  <c r="DG492"/>
  <c r="CG529"/>
  <c r="CY526"/>
  <c r="CJ478"/>
  <c r="DB475"/>
  <c r="CR478"/>
  <c r="DJ475"/>
  <c r="CU478"/>
  <c r="DM475"/>
  <c r="CH488"/>
  <c r="CH489" s="1"/>
  <c r="CH491"/>
  <c r="CP488"/>
  <c r="CP489" s="1"/>
  <c r="CP491"/>
  <c r="CV474"/>
  <c r="CV471"/>
  <c r="CV472" s="1"/>
  <c r="CM478"/>
  <c r="DE475"/>
  <c r="CN474"/>
  <c r="CN471"/>
  <c r="CN472" s="1"/>
  <c r="CN478" l="1"/>
  <c r="DF475"/>
  <c r="CM488"/>
  <c r="CM489" s="1"/>
  <c r="CM491"/>
  <c r="CV478"/>
  <c r="DN475"/>
  <c r="CU488"/>
  <c r="CU489" s="1"/>
  <c r="CU491"/>
  <c r="CR488"/>
  <c r="CR489" s="1"/>
  <c r="CR491"/>
  <c r="CJ488"/>
  <c r="CJ489" s="1"/>
  <c r="CJ491"/>
  <c r="CG539"/>
  <c r="CG540" s="1"/>
  <c r="CG542"/>
  <c r="CO508"/>
  <c r="CO505"/>
  <c r="CO506" s="1"/>
  <c r="CT508"/>
  <c r="CT505"/>
  <c r="CT506" s="1"/>
  <c r="CK505"/>
  <c r="CK506" s="1"/>
  <c r="CK508"/>
  <c r="CL508"/>
  <c r="CL505"/>
  <c r="CL506" s="1"/>
  <c r="CP495"/>
  <c r="DH492"/>
  <c r="CH495"/>
  <c r="CZ492"/>
  <c r="CS505"/>
  <c r="CS506" s="1"/>
  <c r="CS508"/>
  <c r="CI478"/>
  <c r="DA475"/>
  <c r="CB475" s="1"/>
  <c r="CA475" s="1"/>
  <c r="CQ478"/>
  <c r="DI475"/>
  <c r="CS512" l="1"/>
  <c r="DK509"/>
  <c r="CG546"/>
  <c r="CY543"/>
  <c r="CR495"/>
  <c r="DJ492"/>
  <c r="CQ488"/>
  <c r="CQ489" s="1"/>
  <c r="CQ491"/>
  <c r="CI488"/>
  <c r="CI489" s="1"/>
  <c r="CI491"/>
  <c r="CH508"/>
  <c r="CH505"/>
  <c r="CH506" s="1"/>
  <c r="CP508"/>
  <c r="CP505"/>
  <c r="CP506" s="1"/>
  <c r="CL512"/>
  <c r="DD509"/>
  <c r="CT512"/>
  <c r="DL509"/>
  <c r="CO512"/>
  <c r="DG509"/>
  <c r="CV488"/>
  <c r="CV489" s="1"/>
  <c r="CV491"/>
  <c r="CN488"/>
  <c r="CN489" s="1"/>
  <c r="CN491"/>
  <c r="CK512"/>
  <c r="DC509"/>
  <c r="CJ495"/>
  <c r="DB492"/>
  <c r="CU495"/>
  <c r="DM492"/>
  <c r="CM495"/>
  <c r="DE492"/>
  <c r="CM505" l="1"/>
  <c r="CM506" s="1"/>
  <c r="CM508"/>
  <c r="CJ505"/>
  <c r="CJ506" s="1"/>
  <c r="CJ508"/>
  <c r="CK522"/>
  <c r="CK523" s="1"/>
  <c r="CK525"/>
  <c r="CV495"/>
  <c r="DN492"/>
  <c r="CI495"/>
  <c r="DA492"/>
  <c r="CQ495"/>
  <c r="DI492"/>
  <c r="CU505"/>
  <c r="CU506" s="1"/>
  <c r="CU508"/>
  <c r="CN495"/>
  <c r="DF492"/>
  <c r="CO522"/>
  <c r="CO523" s="1"/>
  <c r="CO525"/>
  <c r="CT522"/>
  <c r="CT523" s="1"/>
  <c r="CT525"/>
  <c r="CL522"/>
  <c r="CL523" s="1"/>
  <c r="CL525"/>
  <c r="CP512"/>
  <c r="DH509"/>
  <c r="CH512"/>
  <c r="CZ509"/>
  <c r="CR505"/>
  <c r="CR506" s="1"/>
  <c r="CR508"/>
  <c r="CG556"/>
  <c r="CG557" s="1"/>
  <c r="CG559"/>
  <c r="CS522"/>
  <c r="CS523" s="1"/>
  <c r="CS525"/>
  <c r="CS529" l="1"/>
  <c r="DK526"/>
  <c r="CG563"/>
  <c r="CY560"/>
  <c r="CR512"/>
  <c r="DJ509"/>
  <c r="CH522"/>
  <c r="CH523" s="1"/>
  <c r="CH525"/>
  <c r="CP522"/>
  <c r="CP523" s="1"/>
  <c r="CP525"/>
  <c r="CN508"/>
  <c r="CN505"/>
  <c r="CN506" s="1"/>
  <c r="CB492"/>
  <c r="CA492" s="1"/>
  <c r="CK529"/>
  <c r="DC526"/>
  <c r="CJ512"/>
  <c r="DB509"/>
  <c r="CM512"/>
  <c r="DE509"/>
  <c r="CL529"/>
  <c r="DD526"/>
  <c r="CT529"/>
  <c r="DL526"/>
  <c r="CO529"/>
  <c r="DG526"/>
  <c r="CU512"/>
  <c r="DM509"/>
  <c r="CQ508"/>
  <c r="CQ505"/>
  <c r="CQ506" s="1"/>
  <c r="CI508"/>
  <c r="CI505"/>
  <c r="CI506" s="1"/>
  <c r="CV508"/>
  <c r="CV505"/>
  <c r="CV506" s="1"/>
  <c r="CM522" l="1"/>
  <c r="CM523" s="1"/>
  <c r="CM525"/>
  <c r="CJ522"/>
  <c r="CJ523" s="1"/>
  <c r="CJ525"/>
  <c r="CK542"/>
  <c r="CK539"/>
  <c r="CK540" s="1"/>
  <c r="CP529"/>
  <c r="DH526"/>
  <c r="CH529"/>
  <c r="CZ526"/>
  <c r="CV512"/>
  <c r="DN509"/>
  <c r="CI512"/>
  <c r="DA509"/>
  <c r="CQ512"/>
  <c r="DI509"/>
  <c r="CU522"/>
  <c r="CU523" s="1"/>
  <c r="CU525"/>
  <c r="CO539"/>
  <c r="CO540" s="1"/>
  <c r="CO542"/>
  <c r="CT542"/>
  <c r="CT539"/>
  <c r="CT540" s="1"/>
  <c r="CL542"/>
  <c r="CL539"/>
  <c r="CL540" s="1"/>
  <c r="CN512"/>
  <c r="DF509"/>
  <c r="CR522"/>
  <c r="CR523" s="1"/>
  <c r="CR525"/>
  <c r="CG573"/>
  <c r="CG574" s="1"/>
  <c r="CG576"/>
  <c r="CS542"/>
  <c r="CS539"/>
  <c r="CS540" s="1"/>
  <c r="CR529" l="1"/>
  <c r="DJ526"/>
  <c r="CO546"/>
  <c r="DG543"/>
  <c r="CS546"/>
  <c r="DK543"/>
  <c r="CN522"/>
  <c r="CN523" s="1"/>
  <c r="CN525"/>
  <c r="CL546"/>
  <c r="DD543"/>
  <c r="CT546"/>
  <c r="DL543"/>
  <c r="CQ522"/>
  <c r="CQ523" s="1"/>
  <c r="CQ525"/>
  <c r="CI522"/>
  <c r="CI523" s="1"/>
  <c r="CI525"/>
  <c r="CV522"/>
  <c r="CV523" s="1"/>
  <c r="CV525"/>
  <c r="CJ529"/>
  <c r="DB526"/>
  <c r="CM529"/>
  <c r="DE526"/>
  <c r="CG580"/>
  <c r="CY577"/>
  <c r="CU529"/>
  <c r="DM526"/>
  <c r="CB509"/>
  <c r="CA509" s="1"/>
  <c r="CH542"/>
  <c r="CH539"/>
  <c r="CH540" s="1"/>
  <c r="CP542"/>
  <c r="CP539"/>
  <c r="CP540" s="1"/>
  <c r="CK546"/>
  <c r="DC543"/>
  <c r="CK556" l="1"/>
  <c r="CK557" s="1"/>
  <c r="CK559"/>
  <c r="CH546"/>
  <c r="CZ543"/>
  <c r="CU542"/>
  <c r="CU539"/>
  <c r="CU540" s="1"/>
  <c r="CG590"/>
  <c r="CG591" s="1"/>
  <c r="CG593"/>
  <c r="CM542"/>
  <c r="CM539"/>
  <c r="CM540" s="1"/>
  <c r="CJ542"/>
  <c r="CJ539"/>
  <c r="CJ540" s="1"/>
  <c r="CV529"/>
  <c r="DN526"/>
  <c r="CI529"/>
  <c r="DA526"/>
  <c r="CQ529"/>
  <c r="DI526"/>
  <c r="CN529"/>
  <c r="DF526"/>
  <c r="CP546"/>
  <c r="DH543"/>
  <c r="CT556"/>
  <c r="CT557" s="1"/>
  <c r="CT559"/>
  <c r="CL556"/>
  <c r="CL557" s="1"/>
  <c r="CL559"/>
  <c r="CS556"/>
  <c r="CS557" s="1"/>
  <c r="CS559"/>
  <c r="CO556"/>
  <c r="CO557" s="1"/>
  <c r="CO559"/>
  <c r="CR542"/>
  <c r="CR539"/>
  <c r="CR540" s="1"/>
  <c r="CR546" l="1"/>
  <c r="DJ543"/>
  <c r="CB526"/>
  <c r="CA526" s="1"/>
  <c r="CG597"/>
  <c r="CY594"/>
  <c r="CK563"/>
  <c r="DC560"/>
  <c r="CO563"/>
  <c r="DG560"/>
  <c r="CS563"/>
  <c r="DK560"/>
  <c r="CL563"/>
  <c r="DD560"/>
  <c r="CT563"/>
  <c r="DL560"/>
  <c r="CP556"/>
  <c r="CP557" s="1"/>
  <c r="CP559"/>
  <c r="CN539"/>
  <c r="CN540" s="1"/>
  <c r="CN542"/>
  <c r="CQ542"/>
  <c r="CQ539"/>
  <c r="CQ540" s="1"/>
  <c r="CI542"/>
  <c r="CI539"/>
  <c r="CI540" s="1"/>
  <c r="CV539"/>
  <c r="CV540" s="1"/>
  <c r="CV542"/>
  <c r="CJ546"/>
  <c r="DB543"/>
  <c r="CM546"/>
  <c r="DE543"/>
  <c r="CU546"/>
  <c r="DM543"/>
  <c r="CH556"/>
  <c r="CH557" s="1"/>
  <c r="CH559"/>
  <c r="CU556" l="1"/>
  <c r="CU557" s="1"/>
  <c r="CU559"/>
  <c r="CM556"/>
  <c r="CM557" s="1"/>
  <c r="CM559"/>
  <c r="CJ556"/>
  <c r="CJ557" s="1"/>
  <c r="CJ559"/>
  <c r="CI546"/>
  <c r="DA543"/>
  <c r="CH563"/>
  <c r="CZ560"/>
  <c r="CV546"/>
  <c r="DN543"/>
  <c r="CN546"/>
  <c r="DF543"/>
  <c r="CP563"/>
  <c r="DH560"/>
  <c r="CG607"/>
  <c r="CG608" s="1"/>
  <c r="CG610"/>
  <c r="CQ546"/>
  <c r="DI543"/>
  <c r="CT576"/>
  <c r="CT573"/>
  <c r="CT574" s="1"/>
  <c r="CL576"/>
  <c r="CL573"/>
  <c r="CL574" s="1"/>
  <c r="CS576"/>
  <c r="CS573"/>
  <c r="CS574" s="1"/>
  <c r="CO573"/>
  <c r="CO574" s="1"/>
  <c r="CO576"/>
  <c r="CK576"/>
  <c r="CK573"/>
  <c r="CK574" s="1"/>
  <c r="CR556"/>
  <c r="CR557" s="1"/>
  <c r="CR559"/>
  <c r="CO580" l="1"/>
  <c r="DG577"/>
  <c r="CG614"/>
  <c r="CY611"/>
  <c r="CB543"/>
  <c r="CA543" s="1"/>
  <c r="CJ563"/>
  <c r="DB560"/>
  <c r="CM563"/>
  <c r="DE560"/>
  <c r="CU563"/>
  <c r="DM560"/>
  <c r="CR563"/>
  <c r="DJ560"/>
  <c r="CK580"/>
  <c r="DC577"/>
  <c r="CS580"/>
  <c r="DK577"/>
  <c r="CL580"/>
  <c r="DD577"/>
  <c r="CT580"/>
  <c r="DL577"/>
  <c r="CQ556"/>
  <c r="CQ557" s="1"/>
  <c r="CQ559"/>
  <c r="CP576"/>
  <c r="CP573"/>
  <c r="CP574" s="1"/>
  <c r="CN556"/>
  <c r="CN557" s="1"/>
  <c r="CN559"/>
  <c r="CV556"/>
  <c r="CV557" s="1"/>
  <c r="CV559"/>
  <c r="CH576"/>
  <c r="CH573"/>
  <c r="CH574" s="1"/>
  <c r="CI556"/>
  <c r="CI557" s="1"/>
  <c r="CI559"/>
  <c r="CI563" l="1"/>
  <c r="DA560"/>
  <c r="CV563"/>
  <c r="DN560"/>
  <c r="CQ563"/>
  <c r="DI560"/>
  <c r="CN563"/>
  <c r="DF560"/>
  <c r="CH580"/>
  <c r="CZ577"/>
  <c r="CP580"/>
  <c r="DH577"/>
  <c r="CT590"/>
  <c r="CT591" s="1"/>
  <c r="CT593"/>
  <c r="CL590"/>
  <c r="CL591" s="1"/>
  <c r="CL593"/>
  <c r="CS590"/>
  <c r="CS591" s="1"/>
  <c r="CS593"/>
  <c r="CK590"/>
  <c r="CK591" s="1"/>
  <c r="CK593"/>
  <c r="CR573"/>
  <c r="CR574" s="1"/>
  <c r="CR576"/>
  <c r="CU576"/>
  <c r="CU573"/>
  <c r="CU574" s="1"/>
  <c r="CM576"/>
  <c r="CM573"/>
  <c r="CM574" s="1"/>
  <c r="CJ573"/>
  <c r="CJ574" s="1"/>
  <c r="CJ576"/>
  <c r="CG624"/>
  <c r="CG625" s="1"/>
  <c r="CG627"/>
  <c r="CO590"/>
  <c r="CO591" s="1"/>
  <c r="CO593"/>
  <c r="CG648" l="1"/>
  <c r="CG631"/>
  <c r="CY628"/>
  <c r="CS597"/>
  <c r="DK594"/>
  <c r="CM580"/>
  <c r="DE577"/>
  <c r="CU580"/>
  <c r="DM577"/>
  <c r="CP590"/>
  <c r="CP591" s="1"/>
  <c r="CP593"/>
  <c r="CH590"/>
  <c r="CH591" s="1"/>
  <c r="CH593"/>
  <c r="CN576"/>
  <c r="CN573"/>
  <c r="CN574" s="1"/>
  <c r="CB560"/>
  <c r="CA560" s="1"/>
  <c r="CO597"/>
  <c r="DG594"/>
  <c r="CJ580"/>
  <c r="DB577"/>
  <c r="CR580"/>
  <c r="DJ577"/>
  <c r="CK597"/>
  <c r="DC594"/>
  <c r="CL597"/>
  <c r="DD594"/>
  <c r="CT597"/>
  <c r="DL594"/>
  <c r="CQ576"/>
  <c r="CQ573"/>
  <c r="CQ574" s="1"/>
  <c r="CV576"/>
  <c r="CV573"/>
  <c r="CV574" s="1"/>
  <c r="CI576"/>
  <c r="CI573"/>
  <c r="CI574" s="1"/>
  <c r="CI580" l="1"/>
  <c r="DA577"/>
  <c r="CV580"/>
  <c r="DN577"/>
  <c r="CQ580"/>
  <c r="DI577"/>
  <c r="CN580"/>
  <c r="DF577"/>
  <c r="CU590"/>
  <c r="CU591" s="1"/>
  <c r="CU593"/>
  <c r="CM590"/>
  <c r="CM591" s="1"/>
  <c r="CM593"/>
  <c r="CS610"/>
  <c r="CS607"/>
  <c r="CS608" s="1"/>
  <c r="CG641"/>
  <c r="CG642" s="1"/>
  <c r="CG644"/>
  <c r="CY645" s="1"/>
  <c r="CT607"/>
  <c r="CT608" s="1"/>
  <c r="CT610"/>
  <c r="CL607"/>
  <c r="CL608" s="1"/>
  <c r="CL610"/>
  <c r="CK610"/>
  <c r="CK607"/>
  <c r="CK608" s="1"/>
  <c r="CR590"/>
  <c r="CR591" s="1"/>
  <c r="CR593"/>
  <c r="CJ590"/>
  <c r="CJ591" s="1"/>
  <c r="CJ593"/>
  <c r="CO610"/>
  <c r="CO607"/>
  <c r="CO608" s="1"/>
  <c r="CH597"/>
  <c r="CZ594"/>
  <c r="CP597"/>
  <c r="DH594"/>
  <c r="CG658"/>
  <c r="CG659" s="1"/>
  <c r="CG661"/>
  <c r="CJ597" l="1"/>
  <c r="DB594"/>
  <c r="CR597"/>
  <c r="DJ594"/>
  <c r="CL614"/>
  <c r="DD611"/>
  <c r="CT614"/>
  <c r="DL611"/>
  <c r="CM597"/>
  <c r="DE594"/>
  <c r="CU597"/>
  <c r="DM594"/>
  <c r="CB577"/>
  <c r="CA577" s="1"/>
  <c r="CG665"/>
  <c r="CY662"/>
  <c r="CP610"/>
  <c r="CP607"/>
  <c r="CP608" s="1"/>
  <c r="CH610"/>
  <c r="CH607"/>
  <c r="CH608" s="1"/>
  <c r="CO614"/>
  <c r="DG611"/>
  <c r="CK614"/>
  <c r="DC611"/>
  <c r="CS614"/>
  <c r="DK611"/>
  <c r="CN590"/>
  <c r="CN591" s="1"/>
  <c r="CN593"/>
  <c r="CQ590"/>
  <c r="CQ591" s="1"/>
  <c r="CQ593"/>
  <c r="CV590"/>
  <c r="CV591" s="1"/>
  <c r="CV593"/>
  <c r="CI590"/>
  <c r="CI591" s="1"/>
  <c r="CI593"/>
  <c r="CI597" l="1"/>
  <c r="DA594"/>
  <c r="CV597"/>
  <c r="DN594"/>
  <c r="CN597"/>
  <c r="DF594"/>
  <c r="CS624"/>
  <c r="CS625" s="1"/>
  <c r="CS627"/>
  <c r="CK624"/>
  <c r="CK625" s="1"/>
  <c r="CK627"/>
  <c r="CO624"/>
  <c r="CO625" s="1"/>
  <c r="CO627"/>
  <c r="CH614"/>
  <c r="CZ611"/>
  <c r="CP614"/>
  <c r="DH611"/>
  <c r="CG675"/>
  <c r="CG676" s="1"/>
  <c r="CG678"/>
  <c r="CU607"/>
  <c r="CU608" s="1"/>
  <c r="CU610"/>
  <c r="CM607"/>
  <c r="CM608" s="1"/>
  <c r="CM610"/>
  <c r="CQ597"/>
  <c r="DI594"/>
  <c r="CT624"/>
  <c r="CT625" s="1"/>
  <c r="CT627"/>
  <c r="CL624"/>
  <c r="CL625" s="1"/>
  <c r="CL627"/>
  <c r="CR610"/>
  <c r="CR607"/>
  <c r="CR608" s="1"/>
  <c r="CJ610"/>
  <c r="CJ607"/>
  <c r="CJ608" s="1"/>
  <c r="CL631" l="1"/>
  <c r="CL648"/>
  <c r="DD628"/>
  <c r="CJ614"/>
  <c r="DB611"/>
  <c r="CR614"/>
  <c r="DJ611"/>
  <c r="CM614"/>
  <c r="DE611"/>
  <c r="CU614"/>
  <c r="DM611"/>
  <c r="CG682"/>
  <c r="CY679"/>
  <c r="CO648"/>
  <c r="CO631"/>
  <c r="DG628"/>
  <c r="CK648"/>
  <c r="CK631"/>
  <c r="DC628"/>
  <c r="CS648"/>
  <c r="CS631"/>
  <c r="DK628"/>
  <c r="CB594"/>
  <c r="CA594" s="1"/>
  <c r="CT631"/>
  <c r="CT648"/>
  <c r="DL628"/>
  <c r="CQ610"/>
  <c r="CQ607"/>
  <c r="CQ608" s="1"/>
  <c r="CP624"/>
  <c r="CP625" s="1"/>
  <c r="CP627"/>
  <c r="CH624"/>
  <c r="CH625" s="1"/>
  <c r="CH627"/>
  <c r="CN610"/>
  <c r="CN607"/>
  <c r="CN608" s="1"/>
  <c r="CV610"/>
  <c r="CV607"/>
  <c r="CV608" s="1"/>
  <c r="CI610"/>
  <c r="CI607"/>
  <c r="CI608" s="1"/>
  <c r="CI614" l="1"/>
  <c r="DA611"/>
  <c r="CV614"/>
  <c r="DN611"/>
  <c r="CN614"/>
  <c r="DF611"/>
  <c r="CQ614"/>
  <c r="DI611"/>
  <c r="CT661"/>
  <c r="CT658"/>
  <c r="CT659" s="1"/>
  <c r="CS641"/>
  <c r="CS642" s="1"/>
  <c r="CS644"/>
  <c r="DK645" s="1"/>
  <c r="CK658"/>
  <c r="CK659" s="1"/>
  <c r="CK661"/>
  <c r="CO641"/>
  <c r="CO642" s="1"/>
  <c r="CO644"/>
  <c r="DG645" s="1"/>
  <c r="CG695"/>
  <c r="CG692"/>
  <c r="CG693" s="1"/>
  <c r="CU624"/>
  <c r="CU625" s="1"/>
  <c r="CU627"/>
  <c r="CM624"/>
  <c r="CM625" s="1"/>
  <c r="CM627"/>
  <c r="CR624"/>
  <c r="CR625" s="1"/>
  <c r="CR627"/>
  <c r="CJ624"/>
  <c r="CJ625" s="1"/>
  <c r="CJ627"/>
  <c r="CL658"/>
  <c r="CL659" s="1"/>
  <c r="CL661"/>
  <c r="CH631"/>
  <c r="CH648"/>
  <c r="CZ628"/>
  <c r="CP631"/>
  <c r="CP648"/>
  <c r="DH628"/>
  <c r="CT641"/>
  <c r="CT642" s="1"/>
  <c r="CT644"/>
  <c r="DL645" s="1"/>
  <c r="CS658"/>
  <c r="CS659" s="1"/>
  <c r="CS661"/>
  <c r="CK641"/>
  <c r="CK642" s="1"/>
  <c r="CK644"/>
  <c r="DC645" s="1"/>
  <c r="CO661"/>
  <c r="CO658"/>
  <c r="CO659" s="1"/>
  <c r="CL641"/>
  <c r="CL642" s="1"/>
  <c r="CL644"/>
  <c r="DD645" s="1"/>
  <c r="CS665" l="1"/>
  <c r="DK662"/>
  <c r="CP641"/>
  <c r="CP642" s="1"/>
  <c r="CP644"/>
  <c r="DH645" s="1"/>
  <c r="CH661"/>
  <c r="CH658"/>
  <c r="CH659" s="1"/>
  <c r="CL665"/>
  <c r="DD662"/>
  <c r="CJ631"/>
  <c r="CJ648"/>
  <c r="DB628"/>
  <c r="CR631"/>
  <c r="CR648"/>
  <c r="DJ628"/>
  <c r="CM648"/>
  <c r="CM631"/>
  <c r="DE628"/>
  <c r="CU648"/>
  <c r="CU631"/>
  <c r="DM628"/>
  <c r="CK665"/>
  <c r="DC662"/>
  <c r="CB611"/>
  <c r="CA611" s="1"/>
  <c r="CA355" s="1"/>
  <c r="CO665"/>
  <c r="DG662"/>
  <c r="CP661"/>
  <c r="CP658"/>
  <c r="CP659" s="1"/>
  <c r="CH641"/>
  <c r="CH642" s="1"/>
  <c r="CH644"/>
  <c r="CZ645" s="1"/>
  <c r="CG699"/>
  <c r="CY696"/>
  <c r="CT665"/>
  <c r="DL662"/>
  <c r="CQ624"/>
  <c r="CQ625" s="1"/>
  <c r="CQ627"/>
  <c r="CN624"/>
  <c r="CN625" s="1"/>
  <c r="CN627"/>
  <c r="CV624"/>
  <c r="CV625" s="1"/>
  <c r="CV627"/>
  <c r="CI624"/>
  <c r="CI625" s="1"/>
  <c r="CI627"/>
  <c r="CI648" l="1"/>
  <c r="CI631"/>
  <c r="DA628"/>
  <c r="CN631"/>
  <c r="CN648"/>
  <c r="DF628"/>
  <c r="CQ648"/>
  <c r="CQ631"/>
  <c r="DI628"/>
  <c r="CP665"/>
  <c r="DH662"/>
  <c r="CO675"/>
  <c r="CO676" s="1"/>
  <c r="CO678"/>
  <c r="CU661"/>
  <c r="CU658"/>
  <c r="CU659" s="1"/>
  <c r="CM641"/>
  <c r="CM642" s="1"/>
  <c r="CM644"/>
  <c r="DE645" s="1"/>
  <c r="CR641"/>
  <c r="CR642" s="1"/>
  <c r="CR644"/>
  <c r="DJ645" s="1"/>
  <c r="CJ661"/>
  <c r="CJ658"/>
  <c r="CJ659" s="1"/>
  <c r="CV631"/>
  <c r="CV648"/>
  <c r="DN628"/>
  <c r="CT678"/>
  <c r="CT675"/>
  <c r="CT676" s="1"/>
  <c r="CG709"/>
  <c r="CG710" s="1"/>
  <c r="CG712"/>
  <c r="CK675"/>
  <c r="CK676" s="1"/>
  <c r="CK678"/>
  <c r="CU641"/>
  <c r="CU642" s="1"/>
  <c r="CU644"/>
  <c r="DM645" s="1"/>
  <c r="CM661"/>
  <c r="CM658"/>
  <c r="CM659" s="1"/>
  <c r="CR658"/>
  <c r="CR659" s="1"/>
  <c r="CR661"/>
  <c r="CJ641"/>
  <c r="CJ642" s="1"/>
  <c r="CJ644"/>
  <c r="DB645" s="1"/>
  <c r="CL678"/>
  <c r="CL675"/>
  <c r="CL676" s="1"/>
  <c r="CH665"/>
  <c r="CZ662"/>
  <c r="CS675"/>
  <c r="CS676" s="1"/>
  <c r="CS678"/>
  <c r="CS682" l="1"/>
  <c r="DK679"/>
  <c r="CR665"/>
  <c r="DJ662"/>
  <c r="CK682"/>
  <c r="DC679"/>
  <c r="CG716"/>
  <c r="CY713"/>
  <c r="CV641"/>
  <c r="CV642" s="1"/>
  <c r="CV644"/>
  <c r="DN645" s="1"/>
  <c r="CJ665"/>
  <c r="DB662"/>
  <c r="CU665"/>
  <c r="DM662"/>
  <c r="CP678"/>
  <c r="CP675"/>
  <c r="CP676" s="1"/>
  <c r="CQ641"/>
  <c r="CQ642" s="1"/>
  <c r="CQ644"/>
  <c r="DI645" s="1"/>
  <c r="CN641"/>
  <c r="CN642" s="1"/>
  <c r="CN644"/>
  <c r="DF645" s="1"/>
  <c r="CI641"/>
  <c r="CI642" s="1"/>
  <c r="CI644"/>
  <c r="DA645" s="1"/>
  <c r="CB645" s="1"/>
  <c r="CA645" s="1"/>
  <c r="CH678"/>
  <c r="CH675"/>
  <c r="CH676" s="1"/>
  <c r="CL682"/>
  <c r="DD679"/>
  <c r="CM665"/>
  <c r="DE662"/>
  <c r="CT682"/>
  <c r="DL679"/>
  <c r="CV661"/>
  <c r="CV658"/>
  <c r="CV659" s="1"/>
  <c r="CO682"/>
  <c r="DG679"/>
  <c r="CQ658"/>
  <c r="CQ659" s="1"/>
  <c r="CQ661"/>
  <c r="CN661"/>
  <c r="CN658"/>
  <c r="CN659" s="1"/>
  <c r="CB628"/>
  <c r="CA628" s="1"/>
  <c r="CI661"/>
  <c r="CI658"/>
  <c r="CI659" s="1"/>
  <c r="CI665" l="1"/>
  <c r="DA662"/>
  <c r="CQ665"/>
  <c r="DI662"/>
  <c r="CN665"/>
  <c r="DF662"/>
  <c r="CO695"/>
  <c r="CO692"/>
  <c r="CO693" s="1"/>
  <c r="CV665"/>
  <c r="DN662"/>
  <c r="CT692"/>
  <c r="CT693" s="1"/>
  <c r="CT695"/>
  <c r="CM678"/>
  <c r="CM675"/>
  <c r="CM676" s="1"/>
  <c r="CL692"/>
  <c r="CL693" s="1"/>
  <c r="CL695"/>
  <c r="CH682"/>
  <c r="CZ679"/>
  <c r="CP682"/>
  <c r="DH679"/>
  <c r="CU678"/>
  <c r="CU675"/>
  <c r="CU676" s="1"/>
  <c r="CJ675"/>
  <c r="CJ676" s="1"/>
  <c r="CJ678"/>
  <c r="CG729"/>
  <c r="CG726"/>
  <c r="CG727" s="1"/>
  <c r="CK692"/>
  <c r="CK693" s="1"/>
  <c r="CK695"/>
  <c r="CR675"/>
  <c r="CR676" s="1"/>
  <c r="CR678"/>
  <c r="CS692"/>
  <c r="CS693" s="1"/>
  <c r="CS695"/>
  <c r="CS699" l="1"/>
  <c r="DK696"/>
  <c r="CR682"/>
  <c r="DJ679"/>
  <c r="CL699"/>
  <c r="DD696"/>
  <c r="CT699"/>
  <c r="DL696"/>
  <c r="CB662"/>
  <c r="CA662" s="1"/>
  <c r="CK699"/>
  <c r="DC696"/>
  <c r="CJ682"/>
  <c r="DB679"/>
  <c r="CG733"/>
  <c r="CY730"/>
  <c r="CU682"/>
  <c r="DM679"/>
  <c r="CP695"/>
  <c r="CP692"/>
  <c r="CP693" s="1"/>
  <c r="CH695"/>
  <c r="CH692"/>
  <c r="CH693" s="1"/>
  <c r="CM682"/>
  <c r="DE679"/>
  <c r="CV675"/>
  <c r="CV676" s="1"/>
  <c r="CV678"/>
  <c r="CO699"/>
  <c r="DG696"/>
  <c r="CN675"/>
  <c r="CN676" s="1"/>
  <c r="CN678"/>
  <c r="CQ678"/>
  <c r="CQ675"/>
  <c r="CQ676" s="1"/>
  <c r="CI678"/>
  <c r="CI675"/>
  <c r="CI676" s="1"/>
  <c r="CV682" l="1"/>
  <c r="DN679"/>
  <c r="CT709"/>
  <c r="CT710" s="1"/>
  <c r="CT712"/>
  <c r="CL709"/>
  <c r="CL710" s="1"/>
  <c r="CL712"/>
  <c r="CN682"/>
  <c r="DF679"/>
  <c r="CI682"/>
  <c r="DA679"/>
  <c r="CQ682"/>
  <c r="DI679"/>
  <c r="CO712"/>
  <c r="CO709"/>
  <c r="CO710" s="1"/>
  <c r="CM695"/>
  <c r="CM692"/>
  <c r="CM693" s="1"/>
  <c r="CH699"/>
  <c r="CZ696"/>
  <c r="CP699"/>
  <c r="DH696"/>
  <c r="CU695"/>
  <c r="CU692"/>
  <c r="CU693" s="1"/>
  <c r="CG743"/>
  <c r="CG744" s="1"/>
  <c r="CG746"/>
  <c r="CJ695"/>
  <c r="CJ692"/>
  <c r="CJ693" s="1"/>
  <c r="CK709"/>
  <c r="CK710" s="1"/>
  <c r="CK712"/>
  <c r="CR695"/>
  <c r="CR692"/>
  <c r="CR693" s="1"/>
  <c r="CS709"/>
  <c r="CS710" s="1"/>
  <c r="CS712"/>
  <c r="CS716" l="1"/>
  <c r="DK713"/>
  <c r="CG750"/>
  <c r="CY747"/>
  <c r="CB679"/>
  <c r="CA679" s="1"/>
  <c r="CL716"/>
  <c r="DD713"/>
  <c r="CT716"/>
  <c r="DL713"/>
  <c r="CK716"/>
  <c r="DC713"/>
  <c r="CR699"/>
  <c r="DJ696"/>
  <c r="CJ699"/>
  <c r="DB696"/>
  <c r="CU699"/>
  <c r="DM696"/>
  <c r="CP712"/>
  <c r="CP709"/>
  <c r="CP710" s="1"/>
  <c r="CH712"/>
  <c r="CH709"/>
  <c r="CH710" s="1"/>
  <c r="CM699"/>
  <c r="DE696"/>
  <c r="CO716"/>
  <c r="DG713"/>
  <c r="CQ695"/>
  <c r="CQ692"/>
  <c r="CQ693" s="1"/>
  <c r="CI695"/>
  <c r="CI692"/>
  <c r="CI693" s="1"/>
  <c r="CN695"/>
  <c r="CN692"/>
  <c r="CN693" s="1"/>
  <c r="CV695"/>
  <c r="CV692"/>
  <c r="CV693" s="1"/>
  <c r="CV699" l="1"/>
  <c r="DN696"/>
  <c r="CN699"/>
  <c r="DF696"/>
  <c r="CI699"/>
  <c r="DA696"/>
  <c r="CQ699"/>
  <c r="DI696"/>
  <c r="CO726"/>
  <c r="CO727" s="1"/>
  <c r="CO729"/>
  <c r="CM712"/>
  <c r="CM709"/>
  <c r="CM710" s="1"/>
  <c r="CH716"/>
  <c r="CZ713"/>
  <c r="CP716"/>
  <c r="DH713"/>
  <c r="CU712"/>
  <c r="CU709"/>
  <c r="CU710" s="1"/>
  <c r="CJ712"/>
  <c r="CJ709"/>
  <c r="CJ710" s="1"/>
  <c r="CR712"/>
  <c r="CR709"/>
  <c r="CR710" s="1"/>
  <c r="CK729"/>
  <c r="CK726"/>
  <c r="CK727" s="1"/>
  <c r="CT729"/>
  <c r="CT726"/>
  <c r="CT727" s="1"/>
  <c r="CL729"/>
  <c r="CL726"/>
  <c r="CL727" s="1"/>
  <c r="CG760"/>
  <c r="CG761" s="1"/>
  <c r="CG763"/>
  <c r="CS729"/>
  <c r="CS726"/>
  <c r="CS727" s="1"/>
  <c r="CO733" l="1"/>
  <c r="DG730"/>
  <c r="CB696"/>
  <c r="CA696" s="1"/>
  <c r="CG767"/>
  <c r="CY764"/>
  <c r="CS733"/>
  <c r="DK730"/>
  <c r="CL733"/>
  <c r="DD730"/>
  <c r="CT733"/>
  <c r="DL730"/>
  <c r="CK733"/>
  <c r="DC730"/>
  <c r="CR716"/>
  <c r="DJ713"/>
  <c r="CJ716"/>
  <c r="DB713"/>
  <c r="CU716"/>
  <c r="DM713"/>
  <c r="CP729"/>
  <c r="CP726"/>
  <c r="CP727" s="1"/>
  <c r="CH729"/>
  <c r="CH726"/>
  <c r="CH727" s="1"/>
  <c r="CM716"/>
  <c r="DE713"/>
  <c r="CQ712"/>
  <c r="CQ709"/>
  <c r="CQ710" s="1"/>
  <c r="CI712"/>
  <c r="CI709"/>
  <c r="CI710" s="1"/>
  <c r="CN712"/>
  <c r="CN709"/>
  <c r="CN710" s="1"/>
  <c r="CV712"/>
  <c r="CV709"/>
  <c r="CV710" s="1"/>
  <c r="CO743" l="1"/>
  <c r="CO744" s="1"/>
  <c r="CO746"/>
  <c r="CV716"/>
  <c r="DN713"/>
  <c r="CN716"/>
  <c r="DF713"/>
  <c r="CI716"/>
  <c r="DA713"/>
  <c r="CQ716"/>
  <c r="DI713"/>
  <c r="CM729"/>
  <c r="CM726"/>
  <c r="CM727" s="1"/>
  <c r="CH733"/>
  <c r="CZ730"/>
  <c r="CP733"/>
  <c r="DH730"/>
  <c r="CU729"/>
  <c r="CU726"/>
  <c r="CU727" s="1"/>
  <c r="CJ729"/>
  <c r="CJ726"/>
  <c r="CJ727" s="1"/>
  <c r="CR729"/>
  <c r="CR726"/>
  <c r="CR727" s="1"/>
  <c r="CK743"/>
  <c r="CK744" s="1"/>
  <c r="CK746"/>
  <c r="CT746"/>
  <c r="CT743"/>
  <c r="CT744" s="1"/>
  <c r="CL746"/>
  <c r="CL743"/>
  <c r="CL744" s="1"/>
  <c r="CS743"/>
  <c r="CS744" s="1"/>
  <c r="CS746"/>
  <c r="CG777"/>
  <c r="CG778" s="1"/>
  <c r="CG780"/>
  <c r="CG784" l="1"/>
  <c r="CY781"/>
  <c r="CK750"/>
  <c r="DC747"/>
  <c r="CL750"/>
  <c r="DD747"/>
  <c r="CT750"/>
  <c r="DL747"/>
  <c r="CR733"/>
  <c r="DJ730"/>
  <c r="CJ733"/>
  <c r="DB730"/>
  <c r="CU733"/>
  <c r="DM730"/>
  <c r="CP743"/>
  <c r="CP744" s="1"/>
  <c r="CP746"/>
  <c r="CH746"/>
  <c r="CH743"/>
  <c r="CH744" s="1"/>
  <c r="CM733"/>
  <c r="DE730"/>
  <c r="CQ729"/>
  <c r="CQ726"/>
  <c r="CQ727" s="1"/>
  <c r="CI729"/>
  <c r="CI726"/>
  <c r="CI727" s="1"/>
  <c r="CN729"/>
  <c r="CN726"/>
  <c r="CN727" s="1"/>
  <c r="CV729"/>
  <c r="CV726"/>
  <c r="CV727" s="1"/>
  <c r="CS750"/>
  <c r="DK747"/>
  <c r="CB713"/>
  <c r="CA713" s="1"/>
  <c r="CO750"/>
  <c r="DG747"/>
  <c r="CP750" l="1"/>
  <c r="DH747"/>
  <c r="CO763"/>
  <c r="CO760"/>
  <c r="CO761" s="1"/>
  <c r="CS760"/>
  <c r="CS761" s="1"/>
  <c r="CS763"/>
  <c r="CV733"/>
  <c r="DN730"/>
  <c r="CN733"/>
  <c r="DF730"/>
  <c r="CI733"/>
  <c r="DA730"/>
  <c r="CQ733"/>
  <c r="DI730"/>
  <c r="CM743"/>
  <c r="CM744" s="1"/>
  <c r="CM746"/>
  <c r="CH750"/>
  <c r="CZ747"/>
  <c r="CU746"/>
  <c r="CU743"/>
  <c r="CU744" s="1"/>
  <c r="CJ743"/>
  <c r="CJ744" s="1"/>
  <c r="CJ746"/>
  <c r="CR743"/>
  <c r="CR744" s="1"/>
  <c r="CR746"/>
  <c r="CT763"/>
  <c r="CT760"/>
  <c r="CT761" s="1"/>
  <c r="CL760"/>
  <c r="CL761" s="1"/>
  <c r="CL763"/>
  <c r="CK760"/>
  <c r="CK761" s="1"/>
  <c r="CK763"/>
  <c r="CG794"/>
  <c r="CG795" s="1"/>
  <c r="CG797"/>
  <c r="CG801" l="1"/>
  <c r="CY798"/>
  <c r="CL767"/>
  <c r="DD764"/>
  <c r="CT767"/>
  <c r="DL764"/>
  <c r="CU750"/>
  <c r="DM747"/>
  <c r="CH760"/>
  <c r="CH761" s="1"/>
  <c r="CH763"/>
  <c r="CQ746"/>
  <c r="CQ743"/>
  <c r="CQ744" s="1"/>
  <c r="CI743"/>
  <c r="CI744" s="1"/>
  <c r="CI746"/>
  <c r="CN743"/>
  <c r="CN744" s="1"/>
  <c r="CN746"/>
  <c r="CV743"/>
  <c r="CV744" s="1"/>
  <c r="CV746"/>
  <c r="CO767"/>
  <c r="DG764"/>
  <c r="CK767"/>
  <c r="DC764"/>
  <c r="CR750"/>
  <c r="DJ747"/>
  <c r="CJ750"/>
  <c r="DB747"/>
  <c r="CM750"/>
  <c r="DE747"/>
  <c r="CB730"/>
  <c r="CA730" s="1"/>
  <c r="CS767"/>
  <c r="DK764"/>
  <c r="CP763"/>
  <c r="CP760"/>
  <c r="CP761" s="1"/>
  <c r="CM763" l="1"/>
  <c r="CM760"/>
  <c r="CM761" s="1"/>
  <c r="CJ763"/>
  <c r="CJ760"/>
  <c r="CJ761" s="1"/>
  <c r="CR763"/>
  <c r="CR760"/>
  <c r="CR761" s="1"/>
  <c r="CK780"/>
  <c r="CK777"/>
  <c r="CK778" s="1"/>
  <c r="CO777"/>
  <c r="CO778" s="1"/>
  <c r="CO780"/>
  <c r="CQ750"/>
  <c r="DI747"/>
  <c r="CU763"/>
  <c r="CU760"/>
  <c r="CU761" s="1"/>
  <c r="CT780"/>
  <c r="CT777"/>
  <c r="CT778" s="1"/>
  <c r="CP767"/>
  <c r="DH764"/>
  <c r="CS777"/>
  <c r="CS778" s="1"/>
  <c r="CS780"/>
  <c r="CV750"/>
  <c r="DN747"/>
  <c r="CN750"/>
  <c r="DF747"/>
  <c r="CI750"/>
  <c r="DA747"/>
  <c r="CB747" s="1"/>
  <c r="CA747" s="1"/>
  <c r="CH767"/>
  <c r="CZ764"/>
  <c r="CL780"/>
  <c r="CL777"/>
  <c r="CL778" s="1"/>
  <c r="CG814"/>
  <c r="CG811"/>
  <c r="CG812" s="1"/>
  <c r="CS784" l="1"/>
  <c r="DK781"/>
  <c r="CG818"/>
  <c r="CY815"/>
  <c r="CL784"/>
  <c r="DD781"/>
  <c r="CH777"/>
  <c r="CH778" s="1"/>
  <c r="CH780"/>
  <c r="CI763"/>
  <c r="CI760"/>
  <c r="CI761" s="1"/>
  <c r="CN763"/>
  <c r="CN760"/>
  <c r="CN761" s="1"/>
  <c r="CV763"/>
  <c r="CV760"/>
  <c r="CV761" s="1"/>
  <c r="CP777"/>
  <c r="CP778" s="1"/>
  <c r="CP780"/>
  <c r="CO784"/>
  <c r="DG781"/>
  <c r="CT784"/>
  <c r="DL781"/>
  <c r="CU767"/>
  <c r="DM764"/>
  <c r="CQ763"/>
  <c r="CQ760"/>
  <c r="CQ761" s="1"/>
  <c r="CK784"/>
  <c r="DC781"/>
  <c r="CR767"/>
  <c r="DJ764"/>
  <c r="CJ767"/>
  <c r="DB764"/>
  <c r="CM767"/>
  <c r="DE764"/>
  <c r="CM777" l="1"/>
  <c r="CM778" s="1"/>
  <c r="CM780"/>
  <c r="CJ780"/>
  <c r="CJ777"/>
  <c r="CJ778" s="1"/>
  <c r="CR780"/>
  <c r="CR777"/>
  <c r="CR778" s="1"/>
  <c r="CK797"/>
  <c r="CK794"/>
  <c r="CK795" s="1"/>
  <c r="CQ767"/>
  <c r="DI764"/>
  <c r="CU780"/>
  <c r="CU777"/>
  <c r="CU778" s="1"/>
  <c r="CT797"/>
  <c r="CT794"/>
  <c r="CT795" s="1"/>
  <c r="CP784"/>
  <c r="DH781"/>
  <c r="CH784"/>
  <c r="CZ781"/>
  <c r="CO794"/>
  <c r="CO795" s="1"/>
  <c r="CO797"/>
  <c r="CV767"/>
  <c r="DN764"/>
  <c r="CN767"/>
  <c r="DF764"/>
  <c r="CI767"/>
  <c r="DA764"/>
  <c r="CB764" s="1"/>
  <c r="CA764" s="1"/>
  <c r="CL797"/>
  <c r="CL794"/>
  <c r="CL795" s="1"/>
  <c r="CG831"/>
  <c r="CG828"/>
  <c r="CG829" s="1"/>
  <c r="CS797"/>
  <c r="CS794"/>
  <c r="CS795" s="1"/>
  <c r="CS801" l="1"/>
  <c r="DK798"/>
  <c r="CG835"/>
  <c r="CY832"/>
  <c r="CL801"/>
  <c r="DD798"/>
  <c r="CI777"/>
  <c r="CI778" s="1"/>
  <c r="CI780"/>
  <c r="CN780"/>
  <c r="CN777"/>
  <c r="CN778" s="1"/>
  <c r="CV780"/>
  <c r="CV777"/>
  <c r="CV778" s="1"/>
  <c r="CM784"/>
  <c r="DE781"/>
  <c r="CO801"/>
  <c r="DG798"/>
  <c r="CH797"/>
  <c r="CH794"/>
  <c r="CH795" s="1"/>
  <c r="CP797"/>
  <c r="CP794"/>
  <c r="CP795" s="1"/>
  <c r="CT801"/>
  <c r="DL798"/>
  <c r="CU784"/>
  <c r="DM781"/>
  <c r="CQ780"/>
  <c r="CQ777"/>
  <c r="CQ778" s="1"/>
  <c r="CK801"/>
  <c r="DC798"/>
  <c r="CR784"/>
  <c r="DJ781"/>
  <c r="CJ784"/>
  <c r="DB781"/>
  <c r="CJ797" l="1"/>
  <c r="CJ794"/>
  <c r="CJ795" s="1"/>
  <c r="CR797"/>
  <c r="CR794"/>
  <c r="CR795" s="1"/>
  <c r="CK814"/>
  <c r="CK811"/>
  <c r="CK812" s="1"/>
  <c r="CQ784"/>
  <c r="DI781"/>
  <c r="CU797"/>
  <c r="CU794"/>
  <c r="CU795" s="1"/>
  <c r="CT811"/>
  <c r="CT812" s="1"/>
  <c r="CT814"/>
  <c r="CP801"/>
  <c r="DH798"/>
  <c r="CH801"/>
  <c r="CZ798"/>
  <c r="CO814"/>
  <c r="CO811"/>
  <c r="CO812" s="1"/>
  <c r="CM797"/>
  <c r="CM794"/>
  <c r="CM795" s="1"/>
  <c r="CI784"/>
  <c r="DA781"/>
  <c r="CB781" s="1"/>
  <c r="CA781" s="1"/>
  <c r="CV784"/>
  <c r="DN781"/>
  <c r="CN784"/>
  <c r="DF781"/>
  <c r="CL811"/>
  <c r="CL812" s="1"/>
  <c r="CL814"/>
  <c r="CG845"/>
  <c r="CG846" s="1"/>
  <c r="CG848"/>
  <c r="CS811"/>
  <c r="CS812" s="1"/>
  <c r="CS814"/>
  <c r="CN797" l="1"/>
  <c r="CN794"/>
  <c r="CN795" s="1"/>
  <c r="CV797"/>
  <c r="CV794"/>
  <c r="CV795" s="1"/>
  <c r="CT818"/>
  <c r="DL815"/>
  <c r="CS818"/>
  <c r="DK815"/>
  <c r="CG852"/>
  <c r="CY849"/>
  <c r="CL818"/>
  <c r="DD815"/>
  <c r="CI797"/>
  <c r="CI794"/>
  <c r="CI795" s="1"/>
  <c r="CM801"/>
  <c r="DE798"/>
  <c r="CO818"/>
  <c r="DG815"/>
  <c r="CH814"/>
  <c r="CH811"/>
  <c r="CH812" s="1"/>
  <c r="CP814"/>
  <c r="CP811"/>
  <c r="CP812" s="1"/>
  <c r="CU801"/>
  <c r="DM798"/>
  <c r="CQ797"/>
  <c r="CQ794"/>
  <c r="CQ795" s="1"/>
  <c r="CK818"/>
  <c r="DC815"/>
  <c r="CR801"/>
  <c r="DJ798"/>
  <c r="CJ801"/>
  <c r="DB798"/>
  <c r="CJ814" l="1"/>
  <c r="CJ811"/>
  <c r="CJ812" s="1"/>
  <c r="CR814"/>
  <c r="CR811"/>
  <c r="CR812" s="1"/>
  <c r="CK831"/>
  <c r="CK828"/>
  <c r="CK829" s="1"/>
  <c r="CQ801"/>
  <c r="DI798"/>
  <c r="CU814"/>
  <c r="CU811"/>
  <c r="CU812" s="1"/>
  <c r="CP818"/>
  <c r="DH815"/>
  <c r="CH818"/>
  <c r="CZ815"/>
  <c r="CO831"/>
  <c r="CO828"/>
  <c r="CO829" s="1"/>
  <c r="CM814"/>
  <c r="CM811"/>
  <c r="CM812" s="1"/>
  <c r="CI801"/>
  <c r="DA798"/>
  <c r="CL831"/>
  <c r="CL828"/>
  <c r="CL829" s="1"/>
  <c r="CG865"/>
  <c r="CG862"/>
  <c r="CG863" s="1"/>
  <c r="CS831"/>
  <c r="CS828"/>
  <c r="CS829" s="1"/>
  <c r="CT831"/>
  <c r="CT828"/>
  <c r="CT829" s="1"/>
  <c r="CV801"/>
  <c r="DN798"/>
  <c r="CN801"/>
  <c r="DF798"/>
  <c r="CN814" l="1"/>
  <c r="CN811"/>
  <c r="CN812" s="1"/>
  <c r="CV814"/>
  <c r="CV811"/>
  <c r="CV812" s="1"/>
  <c r="CB798"/>
  <c r="CA798" s="1"/>
  <c r="CT835"/>
  <c r="DL832"/>
  <c r="CS835"/>
  <c r="DK832"/>
  <c r="CG869"/>
  <c r="CY866"/>
  <c r="CL835"/>
  <c r="DD832"/>
  <c r="CI814"/>
  <c r="CI811"/>
  <c r="CI812" s="1"/>
  <c r="CM818"/>
  <c r="DE815"/>
  <c r="CO835"/>
  <c r="DG832"/>
  <c r="CH831"/>
  <c r="CH828"/>
  <c r="CH829" s="1"/>
  <c r="CP831"/>
  <c r="CP828"/>
  <c r="CP829" s="1"/>
  <c r="CU818"/>
  <c r="DM815"/>
  <c r="CQ814"/>
  <c r="CQ811"/>
  <c r="CQ812" s="1"/>
  <c r="CK835"/>
  <c r="DC832"/>
  <c r="CR818"/>
  <c r="DJ815"/>
  <c r="CJ818"/>
  <c r="DB815"/>
  <c r="CJ831" l="1"/>
  <c r="CJ828"/>
  <c r="CJ829" s="1"/>
  <c r="CR828"/>
  <c r="CR829" s="1"/>
  <c r="CR831"/>
  <c r="CK845"/>
  <c r="CK846" s="1"/>
  <c r="CK848"/>
  <c r="CQ818"/>
  <c r="DI815"/>
  <c r="CU828"/>
  <c r="CU829" s="1"/>
  <c r="CU831"/>
  <c r="CP835"/>
  <c r="DH832"/>
  <c r="CH835"/>
  <c r="CZ832"/>
  <c r="CO845"/>
  <c r="CO846" s="1"/>
  <c r="CO848"/>
  <c r="CM831"/>
  <c r="CM828"/>
  <c r="CM829" s="1"/>
  <c r="CI818"/>
  <c r="DA815"/>
  <c r="CL848"/>
  <c r="CL845"/>
  <c r="CL846" s="1"/>
  <c r="CG882"/>
  <c r="CG879"/>
  <c r="CG880" s="1"/>
  <c r="CS845"/>
  <c r="CS846" s="1"/>
  <c r="CS848"/>
  <c r="CT848"/>
  <c r="CT845"/>
  <c r="CT846" s="1"/>
  <c r="CV818"/>
  <c r="DN815"/>
  <c r="CN818"/>
  <c r="DF815"/>
  <c r="CB815" l="1"/>
  <c r="CA815" s="1"/>
  <c r="CO852"/>
  <c r="DG849"/>
  <c r="CN831"/>
  <c r="CN828"/>
  <c r="CN829" s="1"/>
  <c r="CV831"/>
  <c r="CV828"/>
  <c r="CV829" s="1"/>
  <c r="CT852"/>
  <c r="DL849"/>
  <c r="CG886"/>
  <c r="CY883"/>
  <c r="CL852"/>
  <c r="DD849"/>
  <c r="CI831"/>
  <c r="CI828"/>
  <c r="CI829" s="1"/>
  <c r="CM835"/>
  <c r="DE832"/>
  <c r="CH848"/>
  <c r="CH845"/>
  <c r="CH846" s="1"/>
  <c r="CP848"/>
  <c r="CP845"/>
  <c r="CP846" s="1"/>
  <c r="CQ831"/>
  <c r="CQ828"/>
  <c r="CQ829" s="1"/>
  <c r="CJ835"/>
  <c r="DB832"/>
  <c r="CS852"/>
  <c r="DK849"/>
  <c r="CU835"/>
  <c r="DM832"/>
  <c r="CK852"/>
  <c r="DC849"/>
  <c r="CR835"/>
  <c r="DJ832"/>
  <c r="CR845" l="1"/>
  <c r="CR846" s="1"/>
  <c r="CR848"/>
  <c r="CK865"/>
  <c r="CK862"/>
  <c r="CK863" s="1"/>
  <c r="CU848"/>
  <c r="CU845"/>
  <c r="CU846" s="1"/>
  <c r="CS865"/>
  <c r="CS862"/>
  <c r="CS863" s="1"/>
  <c r="CJ845"/>
  <c r="CJ846" s="1"/>
  <c r="CJ848"/>
  <c r="CQ835"/>
  <c r="DI832"/>
  <c r="CP852"/>
  <c r="DH849"/>
  <c r="CH852"/>
  <c r="CZ849"/>
  <c r="CM848"/>
  <c r="CM845"/>
  <c r="CM846" s="1"/>
  <c r="CI835"/>
  <c r="DA832"/>
  <c r="CL865"/>
  <c r="CL862"/>
  <c r="CL863" s="1"/>
  <c r="CG896"/>
  <c r="CG897" s="1"/>
  <c r="CG899"/>
  <c r="CT865"/>
  <c r="CT862"/>
  <c r="CT863" s="1"/>
  <c r="CV835"/>
  <c r="DN832"/>
  <c r="CN835"/>
  <c r="DF832"/>
  <c r="CO862"/>
  <c r="CO863" s="1"/>
  <c r="CO865"/>
  <c r="CG920" l="1"/>
  <c r="CG903"/>
  <c r="CY900"/>
  <c r="CB832"/>
  <c r="CA832" s="1"/>
  <c r="CJ852"/>
  <c r="DB849"/>
  <c r="CR852"/>
  <c r="DJ849"/>
  <c r="CO869"/>
  <c r="DG866"/>
  <c r="CN848"/>
  <c r="CN845"/>
  <c r="CN846" s="1"/>
  <c r="CV848"/>
  <c r="CV845"/>
  <c r="CV846" s="1"/>
  <c r="CT869"/>
  <c r="DL866"/>
  <c r="CL869"/>
  <c r="DD866"/>
  <c r="CI848"/>
  <c r="CI845"/>
  <c r="CI846" s="1"/>
  <c r="CM852"/>
  <c r="DE849"/>
  <c r="CH862"/>
  <c r="CH863" s="1"/>
  <c r="CH865"/>
  <c r="CP862"/>
  <c r="CP863" s="1"/>
  <c r="CP865"/>
  <c r="CQ848"/>
  <c r="CQ845"/>
  <c r="CQ846" s="1"/>
  <c r="CS869"/>
  <c r="DK866"/>
  <c r="CU852"/>
  <c r="DM849"/>
  <c r="CK869"/>
  <c r="DC866"/>
  <c r="CK879" l="1"/>
  <c r="CK880" s="1"/>
  <c r="CK882"/>
  <c r="CU865"/>
  <c r="CU862"/>
  <c r="CU863" s="1"/>
  <c r="CS882"/>
  <c r="CS879"/>
  <c r="CS880" s="1"/>
  <c r="CQ852"/>
  <c r="DI849"/>
  <c r="CM865"/>
  <c r="CM862"/>
  <c r="CM863" s="1"/>
  <c r="CI852"/>
  <c r="DA849"/>
  <c r="CL882"/>
  <c r="CL879"/>
  <c r="CL880" s="1"/>
  <c r="CT882"/>
  <c r="CT879"/>
  <c r="CT880" s="1"/>
  <c r="CV852"/>
  <c r="DN849"/>
  <c r="CN852"/>
  <c r="DF849"/>
  <c r="CO882"/>
  <c r="CO879"/>
  <c r="CO880" s="1"/>
  <c r="CR865"/>
  <c r="CR862"/>
  <c r="CR863" s="1"/>
  <c r="CJ865"/>
  <c r="CJ862"/>
  <c r="CJ863" s="1"/>
  <c r="CG913"/>
  <c r="CG914" s="1"/>
  <c r="CG916"/>
  <c r="CY917" s="1"/>
  <c r="CP869"/>
  <c r="DH866"/>
  <c r="CH869"/>
  <c r="CZ866"/>
  <c r="CG930"/>
  <c r="CG931" s="1"/>
  <c r="CG933"/>
  <c r="CB849" l="1"/>
  <c r="CA849" s="1"/>
  <c r="CK886"/>
  <c r="DC883"/>
  <c r="CG937"/>
  <c r="CY934"/>
  <c r="CH882"/>
  <c r="CH879"/>
  <c r="CH880" s="1"/>
  <c r="CP882"/>
  <c r="CP879"/>
  <c r="CP880" s="1"/>
  <c r="CJ869"/>
  <c r="DB866"/>
  <c r="CR869"/>
  <c r="DJ866"/>
  <c r="CO886"/>
  <c r="DG883"/>
  <c r="CN865"/>
  <c r="CN862"/>
  <c r="CN863" s="1"/>
  <c r="CV865"/>
  <c r="CV862"/>
  <c r="CV863" s="1"/>
  <c r="CT886"/>
  <c r="DL883"/>
  <c r="CL886"/>
  <c r="DD883"/>
  <c r="CI865"/>
  <c r="CI862"/>
  <c r="CI863" s="1"/>
  <c r="CM869"/>
  <c r="DE866"/>
  <c r="CQ865"/>
  <c r="CQ862"/>
  <c r="CQ863" s="1"/>
  <c r="CS886"/>
  <c r="DK883"/>
  <c r="CU869"/>
  <c r="DM866"/>
  <c r="CU882" l="1"/>
  <c r="CU879"/>
  <c r="CU880" s="1"/>
  <c r="CS896"/>
  <c r="CS897" s="1"/>
  <c r="CS899"/>
  <c r="CQ869"/>
  <c r="DI866"/>
  <c r="CM879"/>
  <c r="CM880" s="1"/>
  <c r="CM882"/>
  <c r="CI869"/>
  <c r="DA866"/>
  <c r="CL896"/>
  <c r="CL897" s="1"/>
  <c r="CL899"/>
  <c r="CT896"/>
  <c r="CT897" s="1"/>
  <c r="CT899"/>
  <c r="CV869"/>
  <c r="DN866"/>
  <c r="CN869"/>
  <c r="DF866"/>
  <c r="CO899"/>
  <c r="CO896"/>
  <c r="CO897" s="1"/>
  <c r="CR879"/>
  <c r="CR880" s="1"/>
  <c r="CR882"/>
  <c r="CJ879"/>
  <c r="CJ880" s="1"/>
  <c r="CJ882"/>
  <c r="CP886"/>
  <c r="DH883"/>
  <c r="CH886"/>
  <c r="CZ883"/>
  <c r="CG947"/>
  <c r="CG948" s="1"/>
  <c r="CG950"/>
  <c r="CK896"/>
  <c r="CK897" s="1"/>
  <c r="CK899"/>
  <c r="CJ886" l="1"/>
  <c r="DB883"/>
  <c r="CR886"/>
  <c r="DJ883"/>
  <c r="CT903"/>
  <c r="CT920"/>
  <c r="DL900"/>
  <c r="CL903"/>
  <c r="CL920"/>
  <c r="DD900"/>
  <c r="CB866"/>
  <c r="CA866" s="1"/>
  <c r="CM886"/>
  <c r="DE883"/>
  <c r="CS920"/>
  <c r="CS903"/>
  <c r="DK900"/>
  <c r="CK920"/>
  <c r="CK903"/>
  <c r="DC900"/>
  <c r="CG954"/>
  <c r="CY951"/>
  <c r="CH896"/>
  <c r="CH897" s="1"/>
  <c r="CH899"/>
  <c r="CP896"/>
  <c r="CP897" s="1"/>
  <c r="CP899"/>
  <c r="CO920"/>
  <c r="CO903"/>
  <c r="DG900"/>
  <c r="CN882"/>
  <c r="CN879"/>
  <c r="CN880" s="1"/>
  <c r="CV882"/>
  <c r="CV879"/>
  <c r="CV880" s="1"/>
  <c r="CI882"/>
  <c r="CI879"/>
  <c r="CI880" s="1"/>
  <c r="CQ879"/>
  <c r="CQ880" s="1"/>
  <c r="CQ882"/>
  <c r="CU886"/>
  <c r="DM883"/>
  <c r="CU896" l="1"/>
  <c r="CU897" s="1"/>
  <c r="CU899"/>
  <c r="CN886"/>
  <c r="DF883"/>
  <c r="CO913"/>
  <c r="CO914" s="1"/>
  <c r="CO916"/>
  <c r="DG917" s="1"/>
  <c r="CP903"/>
  <c r="CP920"/>
  <c r="DH900"/>
  <c r="CH903"/>
  <c r="CH920"/>
  <c r="CZ900"/>
  <c r="CK930"/>
  <c r="CK931" s="1"/>
  <c r="CK933"/>
  <c r="CS913"/>
  <c r="CS914" s="1"/>
  <c r="CS916"/>
  <c r="DK917" s="1"/>
  <c r="CL930"/>
  <c r="CL931" s="1"/>
  <c r="CL933"/>
  <c r="CT913"/>
  <c r="CT914" s="1"/>
  <c r="CT916"/>
  <c r="DL917" s="1"/>
  <c r="CR899"/>
  <c r="CR896"/>
  <c r="CR897" s="1"/>
  <c r="CJ899"/>
  <c r="CJ896"/>
  <c r="CJ897" s="1"/>
  <c r="CI886"/>
  <c r="DA883"/>
  <c r="CV886"/>
  <c r="DN883"/>
  <c r="CQ886"/>
  <c r="DI883"/>
  <c r="CO930"/>
  <c r="CO931" s="1"/>
  <c r="CO933"/>
  <c r="CG967"/>
  <c r="CG964"/>
  <c r="CG965" s="1"/>
  <c r="CK913"/>
  <c r="CK914" s="1"/>
  <c r="CK916"/>
  <c r="DC917" s="1"/>
  <c r="CS930"/>
  <c r="CS931" s="1"/>
  <c r="CS933"/>
  <c r="CM896"/>
  <c r="CM897" s="1"/>
  <c r="CM899"/>
  <c r="CL913"/>
  <c r="CL914" s="1"/>
  <c r="CL916"/>
  <c r="DD917" s="1"/>
  <c r="CT930"/>
  <c r="CT931" s="1"/>
  <c r="CT933"/>
  <c r="CS937" l="1"/>
  <c r="DK934"/>
  <c r="CG971"/>
  <c r="CY968"/>
  <c r="CQ896"/>
  <c r="CQ897" s="1"/>
  <c r="CQ899"/>
  <c r="CV896"/>
  <c r="CV897" s="1"/>
  <c r="CV899"/>
  <c r="CI896"/>
  <c r="CI897" s="1"/>
  <c r="CI899"/>
  <c r="CJ903"/>
  <c r="CJ920"/>
  <c r="DB900"/>
  <c r="CR903"/>
  <c r="CR920"/>
  <c r="DJ900"/>
  <c r="CH913"/>
  <c r="CH914" s="1"/>
  <c r="CH916"/>
  <c r="CZ917" s="1"/>
  <c r="CP930"/>
  <c r="CP931" s="1"/>
  <c r="CP933"/>
  <c r="CU920"/>
  <c r="CU903"/>
  <c r="DM900"/>
  <c r="CT937"/>
  <c r="DL934"/>
  <c r="CM920"/>
  <c r="CM903"/>
  <c r="DE900"/>
  <c r="CO937"/>
  <c r="DG934"/>
  <c r="CB883"/>
  <c r="CA883" s="1"/>
  <c r="CL937"/>
  <c r="DD934"/>
  <c r="CK937"/>
  <c r="DC934"/>
  <c r="CH930"/>
  <c r="CH931" s="1"/>
  <c r="CH933"/>
  <c r="CP913"/>
  <c r="CP914" s="1"/>
  <c r="CP916"/>
  <c r="DH917" s="1"/>
  <c r="CN896"/>
  <c r="CN897" s="1"/>
  <c r="CN899"/>
  <c r="CH937" l="1"/>
  <c r="CZ934"/>
  <c r="CO947"/>
  <c r="CO948" s="1"/>
  <c r="CO950"/>
  <c r="CM913"/>
  <c r="CM914" s="1"/>
  <c r="CM916"/>
  <c r="DE917" s="1"/>
  <c r="CU930"/>
  <c r="CU931" s="1"/>
  <c r="CU933"/>
  <c r="CR913"/>
  <c r="CR914" s="1"/>
  <c r="CR916"/>
  <c r="DJ917" s="1"/>
  <c r="CJ930"/>
  <c r="CJ931" s="1"/>
  <c r="CJ933"/>
  <c r="CI920"/>
  <c r="CI903"/>
  <c r="DA900"/>
  <c r="CV903"/>
  <c r="CV920"/>
  <c r="DN900"/>
  <c r="CQ920"/>
  <c r="CQ903"/>
  <c r="DI900"/>
  <c r="CN903"/>
  <c r="CN920"/>
  <c r="DF900"/>
  <c r="CK947"/>
  <c r="CK948" s="1"/>
  <c r="CK950"/>
  <c r="CL947"/>
  <c r="CL948" s="1"/>
  <c r="CL950"/>
  <c r="CM930"/>
  <c r="CM931" s="1"/>
  <c r="CM933"/>
  <c r="CT947"/>
  <c r="CT948" s="1"/>
  <c r="CT950"/>
  <c r="CU913"/>
  <c r="CU914" s="1"/>
  <c r="CU916"/>
  <c r="DM917" s="1"/>
  <c r="CP937"/>
  <c r="DH934"/>
  <c r="CR930"/>
  <c r="CR931" s="1"/>
  <c r="CR933"/>
  <c r="CJ913"/>
  <c r="CJ914" s="1"/>
  <c r="CJ916"/>
  <c r="DB917" s="1"/>
  <c r="CG981"/>
  <c r="CG982" s="1"/>
  <c r="CG984"/>
  <c r="CS947"/>
  <c r="CS948" s="1"/>
  <c r="CS950"/>
  <c r="CS954" l="1"/>
  <c r="DK951"/>
  <c r="CP947"/>
  <c r="CP948" s="1"/>
  <c r="CP950"/>
  <c r="CN930"/>
  <c r="CN931" s="1"/>
  <c r="CN933"/>
  <c r="CQ913"/>
  <c r="CQ914" s="1"/>
  <c r="CQ916"/>
  <c r="DI917" s="1"/>
  <c r="CV913"/>
  <c r="CV914" s="1"/>
  <c r="CV916"/>
  <c r="DN917" s="1"/>
  <c r="CI913"/>
  <c r="CI914" s="1"/>
  <c r="CI916"/>
  <c r="DA917" s="1"/>
  <c r="CJ937"/>
  <c r="DB934"/>
  <c r="CU937"/>
  <c r="DM934"/>
  <c r="CO954"/>
  <c r="DG951"/>
  <c r="CG988"/>
  <c r="CY985"/>
  <c r="CR937"/>
  <c r="DJ934"/>
  <c r="CT954"/>
  <c r="DL951"/>
  <c r="CM937"/>
  <c r="DE934"/>
  <c r="CL954"/>
  <c r="DD951"/>
  <c r="CK954"/>
  <c r="DC951"/>
  <c r="CN913"/>
  <c r="CN914" s="1"/>
  <c r="CN916"/>
  <c r="DF917" s="1"/>
  <c r="CQ930"/>
  <c r="CQ931" s="1"/>
  <c r="CQ933"/>
  <c r="CV930"/>
  <c r="CV931" s="1"/>
  <c r="CV933"/>
  <c r="CB900"/>
  <c r="CA900" s="1"/>
  <c r="CA644" s="1"/>
  <c r="CI930"/>
  <c r="CI931" s="1"/>
  <c r="CI933"/>
  <c r="CH947"/>
  <c r="CH948" s="1"/>
  <c r="CH950"/>
  <c r="CK964" l="1"/>
  <c r="CK965" s="1"/>
  <c r="CK967"/>
  <c r="CL967"/>
  <c r="CL964"/>
  <c r="CL965" s="1"/>
  <c r="CM950"/>
  <c r="CM947"/>
  <c r="CM948" s="1"/>
  <c r="CT967"/>
  <c r="CT964"/>
  <c r="CT965" s="1"/>
  <c r="CR947"/>
  <c r="CR948" s="1"/>
  <c r="CR950"/>
  <c r="CG998"/>
  <c r="CG999" s="1"/>
  <c r="CG1001"/>
  <c r="CB917"/>
  <c r="CA917" s="1"/>
  <c r="CN937"/>
  <c r="DF934"/>
  <c r="CP954"/>
  <c r="DH951"/>
  <c r="CH954"/>
  <c r="CZ951"/>
  <c r="CI937"/>
  <c r="DA934"/>
  <c r="CB934" s="1"/>
  <c r="CA934" s="1"/>
  <c r="CV937"/>
  <c r="DN934"/>
  <c r="CQ937"/>
  <c r="DI934"/>
  <c r="CO967"/>
  <c r="CO964"/>
  <c r="CO965" s="1"/>
  <c r="CU947"/>
  <c r="CU948" s="1"/>
  <c r="CU950"/>
  <c r="CJ947"/>
  <c r="CJ948" s="1"/>
  <c r="CJ950"/>
  <c r="CS967"/>
  <c r="CS964"/>
  <c r="CS965" s="1"/>
  <c r="CO971" l="1"/>
  <c r="DG968"/>
  <c r="CJ954"/>
  <c r="DB951"/>
  <c r="CU954"/>
  <c r="DM951"/>
  <c r="CQ950"/>
  <c r="CQ947"/>
  <c r="CQ948" s="1"/>
  <c r="CV947"/>
  <c r="CV948" s="1"/>
  <c r="CV950"/>
  <c r="CI947"/>
  <c r="CI948" s="1"/>
  <c r="CI950"/>
  <c r="CH967"/>
  <c r="CH964"/>
  <c r="CH965" s="1"/>
  <c r="CP967"/>
  <c r="CP964"/>
  <c r="CP965" s="1"/>
  <c r="CN947"/>
  <c r="CN948" s="1"/>
  <c r="CN950"/>
  <c r="CG1005"/>
  <c r="CY1002"/>
  <c r="CR954"/>
  <c r="DJ951"/>
  <c r="CK971"/>
  <c r="DC968"/>
  <c r="CS971"/>
  <c r="DK968"/>
  <c r="CT971"/>
  <c r="DL968"/>
  <c r="CM954"/>
  <c r="DE951"/>
  <c r="CL971"/>
  <c r="DD968"/>
  <c r="CN954" l="1"/>
  <c r="DF951"/>
  <c r="CI954"/>
  <c r="DA951"/>
  <c r="CV954"/>
  <c r="DN951"/>
  <c r="CL981"/>
  <c r="CL982" s="1"/>
  <c r="CL984"/>
  <c r="CM967"/>
  <c r="CM964"/>
  <c r="CM965" s="1"/>
  <c r="CT981"/>
  <c r="CT982" s="1"/>
  <c r="CT984"/>
  <c r="CS981"/>
  <c r="CS982" s="1"/>
  <c r="CS984"/>
  <c r="CK981"/>
  <c r="CK982" s="1"/>
  <c r="CK984"/>
  <c r="CR967"/>
  <c r="CR964"/>
  <c r="CR965" s="1"/>
  <c r="CG1015"/>
  <c r="CG1016" s="1"/>
  <c r="CG1018"/>
  <c r="CP971"/>
  <c r="DH968"/>
  <c r="CH971"/>
  <c r="CZ968"/>
  <c r="CQ954"/>
  <c r="DI951"/>
  <c r="CU967"/>
  <c r="CU964"/>
  <c r="CU965" s="1"/>
  <c r="CJ967"/>
  <c r="CJ964"/>
  <c r="CJ965" s="1"/>
  <c r="CO984"/>
  <c r="CO981"/>
  <c r="CO982" s="1"/>
  <c r="CG1022" l="1"/>
  <c r="CY1019"/>
  <c r="CK988"/>
  <c r="DC985"/>
  <c r="CO988"/>
  <c r="DG985"/>
  <c r="CJ971"/>
  <c r="DB968"/>
  <c r="CU971"/>
  <c r="DM968"/>
  <c r="CQ967"/>
  <c r="CQ964"/>
  <c r="CQ965" s="1"/>
  <c r="CH984"/>
  <c r="CH981"/>
  <c r="CH982" s="1"/>
  <c r="CP981"/>
  <c r="CP982" s="1"/>
  <c r="CP984"/>
  <c r="CR971"/>
  <c r="DJ968"/>
  <c r="CM971"/>
  <c r="DE968"/>
  <c r="CV964"/>
  <c r="CV965" s="1"/>
  <c r="CV967"/>
  <c r="CI967"/>
  <c r="CI964"/>
  <c r="CI965" s="1"/>
  <c r="CN964"/>
  <c r="CN965" s="1"/>
  <c r="CN967"/>
  <c r="CS988"/>
  <c r="DK985"/>
  <c r="CT988"/>
  <c r="DL985"/>
  <c r="CL988"/>
  <c r="DD985"/>
  <c r="CB951"/>
  <c r="CA951" s="1"/>
  <c r="CL998" l="1"/>
  <c r="CL999" s="1"/>
  <c r="CL1001"/>
  <c r="CT998"/>
  <c r="CT999" s="1"/>
  <c r="CT1001"/>
  <c r="CS1001"/>
  <c r="CS998"/>
  <c r="CS999" s="1"/>
  <c r="CN971"/>
  <c r="DF968"/>
  <c r="CV971"/>
  <c r="DN968"/>
  <c r="CP988"/>
  <c r="DH985"/>
  <c r="CI971"/>
  <c r="DA968"/>
  <c r="CM981"/>
  <c r="CM982" s="1"/>
  <c r="CM984"/>
  <c r="CR981"/>
  <c r="CR982" s="1"/>
  <c r="CR984"/>
  <c r="CH988"/>
  <c r="CZ985"/>
  <c r="CQ971"/>
  <c r="DI968"/>
  <c r="CU981"/>
  <c r="CU982" s="1"/>
  <c r="CU984"/>
  <c r="CJ981"/>
  <c r="CJ982" s="1"/>
  <c r="CJ984"/>
  <c r="CO1001"/>
  <c r="CO998"/>
  <c r="CO999" s="1"/>
  <c r="CK998"/>
  <c r="CK999" s="1"/>
  <c r="CK1001"/>
  <c r="CG1035"/>
  <c r="CG1032"/>
  <c r="CG1033" s="1"/>
  <c r="CK1005" l="1"/>
  <c r="DC1002"/>
  <c r="CJ988"/>
  <c r="DB985"/>
  <c r="CU988"/>
  <c r="DM985"/>
  <c r="CR988"/>
  <c r="DJ985"/>
  <c r="CM988"/>
  <c r="DE985"/>
  <c r="CB968"/>
  <c r="CA968" s="1"/>
  <c r="CP1001"/>
  <c r="CP998"/>
  <c r="CP999" s="1"/>
  <c r="CV984"/>
  <c r="CV981"/>
  <c r="CV982" s="1"/>
  <c r="CN984"/>
  <c r="CN981"/>
  <c r="CN982" s="1"/>
  <c r="CS1005"/>
  <c r="DK1002"/>
  <c r="CG1039"/>
  <c r="CY1036"/>
  <c r="CO1005"/>
  <c r="DG1002"/>
  <c r="CQ981"/>
  <c r="CQ982" s="1"/>
  <c r="CQ984"/>
  <c r="CH1001"/>
  <c r="CH998"/>
  <c r="CH999" s="1"/>
  <c r="CI981"/>
  <c r="CI982" s="1"/>
  <c r="CI984"/>
  <c r="CT1005"/>
  <c r="DL1002"/>
  <c r="CL1005"/>
  <c r="DD1002"/>
  <c r="CQ988" l="1"/>
  <c r="DI985"/>
  <c r="CS1015"/>
  <c r="CS1016" s="1"/>
  <c r="CS1018"/>
  <c r="CN988"/>
  <c r="DF985"/>
  <c r="CV988"/>
  <c r="DN985"/>
  <c r="CP1005"/>
  <c r="DH1002"/>
  <c r="CI988"/>
  <c r="DA985"/>
  <c r="CB985" s="1"/>
  <c r="CA985" s="1"/>
  <c r="CL1018"/>
  <c r="CL1015"/>
  <c r="CL1016" s="1"/>
  <c r="CT1018"/>
  <c r="CT1015"/>
  <c r="CT1016" s="1"/>
  <c r="CH1005"/>
  <c r="CZ1002"/>
  <c r="CO1018"/>
  <c r="CO1015"/>
  <c r="CO1016" s="1"/>
  <c r="CG1052"/>
  <c r="CG1049"/>
  <c r="CG1050" s="1"/>
  <c r="CM1001"/>
  <c r="CM998"/>
  <c r="CM999" s="1"/>
  <c r="CR1001"/>
  <c r="CR998"/>
  <c r="CR999" s="1"/>
  <c r="CU1001"/>
  <c r="CU998"/>
  <c r="CU999" s="1"/>
  <c r="CJ1001"/>
  <c r="CJ998"/>
  <c r="CJ999" s="1"/>
  <c r="CK1015"/>
  <c r="CK1016" s="1"/>
  <c r="CK1018"/>
  <c r="CJ1005" l="1"/>
  <c r="DB1002"/>
  <c r="CK1022"/>
  <c r="DC1019"/>
  <c r="CG1056"/>
  <c r="CY1053"/>
  <c r="CO1022"/>
  <c r="DG1019"/>
  <c r="CH1018"/>
  <c r="CH1015"/>
  <c r="CH1016" s="1"/>
  <c r="CT1022"/>
  <c r="DL1019"/>
  <c r="CL1022"/>
  <c r="DD1019"/>
  <c r="CI1001"/>
  <c r="CI998"/>
  <c r="CI999" s="1"/>
  <c r="CP1018"/>
  <c r="CP1015"/>
  <c r="CP1016" s="1"/>
  <c r="CV998"/>
  <c r="CV999" s="1"/>
  <c r="CV1001"/>
  <c r="CN998"/>
  <c r="CN999" s="1"/>
  <c r="CN1001"/>
  <c r="CU1005"/>
  <c r="DM1002"/>
  <c r="CR1005"/>
  <c r="DJ1002"/>
  <c r="CM1005"/>
  <c r="DE1002"/>
  <c r="CS1022"/>
  <c r="DK1019"/>
  <c r="CQ1001"/>
  <c r="CQ998"/>
  <c r="CQ999" s="1"/>
  <c r="CQ1005" l="1"/>
  <c r="DI1002"/>
  <c r="CS1032"/>
  <c r="CS1033" s="1"/>
  <c r="CS1035"/>
  <c r="CN1005"/>
  <c r="DF1002"/>
  <c r="CV1005"/>
  <c r="DN1002"/>
  <c r="CM1015"/>
  <c r="CM1016" s="1"/>
  <c r="CM1018"/>
  <c r="CR1018"/>
  <c r="CR1015"/>
  <c r="CR1016" s="1"/>
  <c r="CU1015"/>
  <c r="CU1016" s="1"/>
  <c r="CU1018"/>
  <c r="CP1022"/>
  <c r="DH1019"/>
  <c r="CI1005"/>
  <c r="DA1002"/>
  <c r="CB1002" s="1"/>
  <c r="CA1002" s="1"/>
  <c r="CL1035"/>
  <c r="CL1032"/>
  <c r="CL1033" s="1"/>
  <c r="CT1035"/>
  <c r="CT1032"/>
  <c r="CT1033" s="1"/>
  <c r="CH1022"/>
  <c r="CZ1019"/>
  <c r="CO1035"/>
  <c r="CO1032"/>
  <c r="CO1033" s="1"/>
  <c r="CG1069"/>
  <c r="CG1066"/>
  <c r="CG1067" s="1"/>
  <c r="CK1032"/>
  <c r="CK1033" s="1"/>
  <c r="CK1035"/>
  <c r="CJ1015"/>
  <c r="CJ1016" s="1"/>
  <c r="CJ1018"/>
  <c r="CG1073" l="1"/>
  <c r="CY1070"/>
  <c r="CO1039"/>
  <c r="DG1036"/>
  <c r="CH1035"/>
  <c r="CH1032"/>
  <c r="CH1033" s="1"/>
  <c r="CT1039"/>
  <c r="DL1036"/>
  <c r="CL1039"/>
  <c r="DD1036"/>
  <c r="CI1015"/>
  <c r="CI1016" s="1"/>
  <c r="CI1018"/>
  <c r="CP1035"/>
  <c r="CP1032"/>
  <c r="CP1033" s="1"/>
  <c r="CR1022"/>
  <c r="DJ1019"/>
  <c r="CV1018"/>
  <c r="CV1015"/>
  <c r="CV1016" s="1"/>
  <c r="CN1015"/>
  <c r="CN1016" s="1"/>
  <c r="CN1018"/>
  <c r="CJ1022"/>
  <c r="DB1019"/>
  <c r="CK1039"/>
  <c r="DC1036"/>
  <c r="CU1022"/>
  <c r="DM1019"/>
  <c r="CM1022"/>
  <c r="DE1019"/>
  <c r="CS1039"/>
  <c r="DK1036"/>
  <c r="CQ1015"/>
  <c r="CQ1016" s="1"/>
  <c r="CQ1018"/>
  <c r="CQ1022" l="1"/>
  <c r="DI1019"/>
  <c r="CS1049"/>
  <c r="CS1050" s="1"/>
  <c r="CS1052"/>
  <c r="CM1035"/>
  <c r="CM1032"/>
  <c r="CM1033" s="1"/>
  <c r="CU1035"/>
  <c r="CU1032"/>
  <c r="CU1033" s="1"/>
  <c r="CK1052"/>
  <c r="CK1049"/>
  <c r="CK1050" s="1"/>
  <c r="CJ1032"/>
  <c r="CJ1033" s="1"/>
  <c r="CJ1035"/>
  <c r="CV1022"/>
  <c r="DN1019"/>
  <c r="CR1035"/>
  <c r="CR1032"/>
  <c r="CR1033" s="1"/>
  <c r="CP1039"/>
  <c r="DH1036"/>
  <c r="CL1052"/>
  <c r="CL1049"/>
  <c r="CL1050" s="1"/>
  <c r="CT1052"/>
  <c r="CT1049"/>
  <c r="CT1050" s="1"/>
  <c r="CH1039"/>
  <c r="CZ1036"/>
  <c r="CO1052"/>
  <c r="CO1049"/>
  <c r="CO1050" s="1"/>
  <c r="CG1083"/>
  <c r="CG1084" s="1"/>
  <c r="CG1086"/>
  <c r="CN1022"/>
  <c r="DF1019"/>
  <c r="CI1022"/>
  <c r="DA1019"/>
  <c r="CB1019" s="1"/>
  <c r="CA1019" s="1"/>
  <c r="CG1090" l="1"/>
  <c r="CY1087"/>
  <c r="CJ1039"/>
  <c r="DB1036"/>
  <c r="CS1056"/>
  <c r="DK1053"/>
  <c r="CI1035"/>
  <c r="CI1032"/>
  <c r="CI1033" s="1"/>
  <c r="CN1032"/>
  <c r="CN1033" s="1"/>
  <c r="CN1035"/>
  <c r="CO1056"/>
  <c r="DG1053"/>
  <c r="CH1049"/>
  <c r="CH1050" s="1"/>
  <c r="CH1052"/>
  <c r="CT1056"/>
  <c r="DL1053"/>
  <c r="CL1056"/>
  <c r="DD1053"/>
  <c r="CP1049"/>
  <c r="CP1050" s="1"/>
  <c r="CP1052"/>
  <c r="CR1039"/>
  <c r="DJ1036"/>
  <c r="CV1035"/>
  <c r="CV1032"/>
  <c r="CV1033" s="1"/>
  <c r="CK1056"/>
  <c r="DC1053"/>
  <c r="CU1039"/>
  <c r="DM1036"/>
  <c r="CM1039"/>
  <c r="DE1036"/>
  <c r="CQ1035"/>
  <c r="CQ1032"/>
  <c r="CQ1033" s="1"/>
  <c r="CQ1039" l="1"/>
  <c r="DI1036"/>
  <c r="CM1052"/>
  <c r="CM1049"/>
  <c r="CM1050" s="1"/>
  <c r="CU1049"/>
  <c r="CU1050" s="1"/>
  <c r="CU1052"/>
  <c r="CK1069"/>
  <c r="CK1066"/>
  <c r="CK1067" s="1"/>
  <c r="CV1039"/>
  <c r="DN1036"/>
  <c r="CR1049"/>
  <c r="CR1050" s="1"/>
  <c r="CR1052"/>
  <c r="CL1069"/>
  <c r="CL1066"/>
  <c r="CL1067" s="1"/>
  <c r="CT1069"/>
  <c r="CT1066"/>
  <c r="CT1067" s="1"/>
  <c r="CO1069"/>
  <c r="CO1066"/>
  <c r="CO1067" s="1"/>
  <c r="CI1039"/>
  <c r="DA1036"/>
  <c r="CS1069"/>
  <c r="CS1066"/>
  <c r="CS1067" s="1"/>
  <c r="CJ1049"/>
  <c r="CJ1050" s="1"/>
  <c r="CJ1052"/>
  <c r="CP1056"/>
  <c r="DH1053"/>
  <c r="CH1056"/>
  <c r="CZ1053"/>
  <c r="CN1039"/>
  <c r="DF1036"/>
  <c r="CG1103"/>
  <c r="CG1100"/>
  <c r="CG1101" s="1"/>
  <c r="CG1107" l="1"/>
  <c r="CY1104"/>
  <c r="CN1052"/>
  <c r="CN1049"/>
  <c r="CN1050" s="1"/>
  <c r="CH1069"/>
  <c r="CH1066"/>
  <c r="CH1067" s="1"/>
  <c r="CP1069"/>
  <c r="CP1066"/>
  <c r="CP1067" s="1"/>
  <c r="CJ1056"/>
  <c r="DB1053"/>
  <c r="CB1036"/>
  <c r="CA1036" s="1"/>
  <c r="CR1056"/>
  <c r="DJ1053"/>
  <c r="CU1056"/>
  <c r="DM1053"/>
  <c r="CS1073"/>
  <c r="DK1070"/>
  <c r="CI1052"/>
  <c r="CI1049"/>
  <c r="CI1050" s="1"/>
  <c r="CO1073"/>
  <c r="DG1070"/>
  <c r="CT1073"/>
  <c r="DL1070"/>
  <c r="CL1073"/>
  <c r="DD1070"/>
  <c r="CV1052"/>
  <c r="CV1049"/>
  <c r="CV1050" s="1"/>
  <c r="CK1073"/>
  <c r="DC1070"/>
  <c r="CM1056"/>
  <c r="DE1053"/>
  <c r="CQ1049"/>
  <c r="CQ1050" s="1"/>
  <c r="CQ1052"/>
  <c r="CQ1056" l="1"/>
  <c r="DI1053"/>
  <c r="CU1069"/>
  <c r="CU1066"/>
  <c r="CU1067" s="1"/>
  <c r="CR1069"/>
  <c r="CR1066"/>
  <c r="CR1067" s="1"/>
  <c r="CM1069"/>
  <c r="CM1066"/>
  <c r="CM1067" s="1"/>
  <c r="CK1083"/>
  <c r="CK1084" s="1"/>
  <c r="CK1086"/>
  <c r="CV1056"/>
  <c r="DN1053"/>
  <c r="CL1083"/>
  <c r="CL1084" s="1"/>
  <c r="CL1086"/>
  <c r="CT1083"/>
  <c r="CT1084" s="1"/>
  <c r="CT1086"/>
  <c r="CO1086"/>
  <c r="CO1083"/>
  <c r="CO1084" s="1"/>
  <c r="CI1056"/>
  <c r="DA1053"/>
  <c r="CS1083"/>
  <c r="CS1084" s="1"/>
  <c r="CS1086"/>
  <c r="CJ1066"/>
  <c r="CJ1067" s="1"/>
  <c r="CJ1069"/>
  <c r="CP1073"/>
  <c r="DH1070"/>
  <c r="CH1073"/>
  <c r="CZ1070"/>
  <c r="CN1056"/>
  <c r="DF1053"/>
  <c r="CG1120"/>
  <c r="CG1117"/>
  <c r="CG1118" s="1"/>
  <c r="CB1053" l="1"/>
  <c r="CA1053" s="1"/>
  <c r="CG1124"/>
  <c r="CY1121"/>
  <c r="CN1069"/>
  <c r="CN1066"/>
  <c r="CN1067" s="1"/>
  <c r="CH1083"/>
  <c r="CH1084" s="1"/>
  <c r="CH1086"/>
  <c r="CP1083"/>
  <c r="CP1084" s="1"/>
  <c r="CP1086"/>
  <c r="CI1069"/>
  <c r="CI1066"/>
  <c r="CI1067" s="1"/>
  <c r="CO1090"/>
  <c r="DG1087"/>
  <c r="CV1066"/>
  <c r="CV1067" s="1"/>
  <c r="CV1069"/>
  <c r="CM1073"/>
  <c r="DE1070"/>
  <c r="CJ1073"/>
  <c r="DB1070"/>
  <c r="CS1090"/>
  <c r="DK1087"/>
  <c r="CT1090"/>
  <c r="DL1087"/>
  <c r="CL1090"/>
  <c r="DD1087"/>
  <c r="CK1090"/>
  <c r="DC1087"/>
  <c r="CR1073"/>
  <c r="DJ1070"/>
  <c r="CU1073"/>
  <c r="DM1070"/>
  <c r="CQ1066"/>
  <c r="CQ1067" s="1"/>
  <c r="CQ1069"/>
  <c r="CU1083" l="1"/>
  <c r="CU1084" s="1"/>
  <c r="CU1086"/>
  <c r="CV1073"/>
  <c r="DN1070"/>
  <c r="CQ1073"/>
  <c r="DI1070"/>
  <c r="CM1086"/>
  <c r="CM1083"/>
  <c r="CM1084" s="1"/>
  <c r="CO1103"/>
  <c r="CO1100"/>
  <c r="CO1101" s="1"/>
  <c r="CI1073"/>
  <c r="DA1070"/>
  <c r="CN1073"/>
  <c r="DF1070"/>
  <c r="CG1134"/>
  <c r="CG1135" s="1"/>
  <c r="CG1137"/>
  <c r="CR1086"/>
  <c r="CR1083"/>
  <c r="CR1084" s="1"/>
  <c r="CK1100"/>
  <c r="CK1101" s="1"/>
  <c r="CK1103"/>
  <c r="CL1100"/>
  <c r="CL1101" s="1"/>
  <c r="CL1103"/>
  <c r="CT1100"/>
  <c r="CT1101" s="1"/>
  <c r="CT1103"/>
  <c r="CS1100"/>
  <c r="CS1101" s="1"/>
  <c r="CS1103"/>
  <c r="CJ1086"/>
  <c r="CJ1083"/>
  <c r="CJ1084" s="1"/>
  <c r="CP1090"/>
  <c r="DH1087"/>
  <c r="CH1090"/>
  <c r="CZ1087"/>
  <c r="CS1107" l="1"/>
  <c r="DK1104"/>
  <c r="CT1107"/>
  <c r="DL1104"/>
  <c r="CL1107"/>
  <c r="DD1104"/>
  <c r="CK1107"/>
  <c r="DC1104"/>
  <c r="CG1141"/>
  <c r="CY1138"/>
  <c r="CB1070"/>
  <c r="CA1070" s="1"/>
  <c r="CU1090"/>
  <c r="DM1087"/>
  <c r="CH1100"/>
  <c r="CH1101" s="1"/>
  <c r="CH1103"/>
  <c r="CP1100"/>
  <c r="CP1101" s="1"/>
  <c r="CP1103"/>
  <c r="CJ1090"/>
  <c r="DB1087"/>
  <c r="CR1090"/>
  <c r="DJ1087"/>
  <c r="CN1083"/>
  <c r="CN1084" s="1"/>
  <c r="CN1086"/>
  <c r="CI1083"/>
  <c r="CI1084" s="1"/>
  <c r="CI1086"/>
  <c r="CO1107"/>
  <c r="DG1104"/>
  <c r="CM1090"/>
  <c r="DE1087"/>
  <c r="CQ1083"/>
  <c r="CQ1084" s="1"/>
  <c r="CQ1086"/>
  <c r="CV1083"/>
  <c r="CV1084" s="1"/>
  <c r="CV1086"/>
  <c r="CV1090" l="1"/>
  <c r="DN1087"/>
  <c r="CQ1090"/>
  <c r="DI1087"/>
  <c r="CI1090"/>
  <c r="DA1087"/>
  <c r="CN1090"/>
  <c r="DF1087"/>
  <c r="CP1107"/>
  <c r="DH1104"/>
  <c r="CH1107"/>
  <c r="CZ1104"/>
  <c r="CG1151"/>
  <c r="CG1152" s="1"/>
  <c r="CG1154"/>
  <c r="CK1117"/>
  <c r="CK1118" s="1"/>
  <c r="CK1120"/>
  <c r="CL1117"/>
  <c r="CL1118" s="1"/>
  <c r="CL1120"/>
  <c r="CT1117"/>
  <c r="CT1118" s="1"/>
  <c r="CT1120"/>
  <c r="CS1120"/>
  <c r="CS1117"/>
  <c r="CS1118" s="1"/>
  <c r="CM1100"/>
  <c r="CM1101" s="1"/>
  <c r="CM1103"/>
  <c r="CO1120"/>
  <c r="CO1117"/>
  <c r="CO1118" s="1"/>
  <c r="CR1103"/>
  <c r="CR1100"/>
  <c r="CR1101" s="1"/>
  <c r="CJ1100"/>
  <c r="CJ1101" s="1"/>
  <c r="CJ1103"/>
  <c r="CU1103"/>
  <c r="CU1100"/>
  <c r="CU1101" s="1"/>
  <c r="CM1107" l="1"/>
  <c r="DE1104"/>
  <c r="CT1124"/>
  <c r="DL1121"/>
  <c r="CL1124"/>
  <c r="DD1121"/>
  <c r="CK1124"/>
  <c r="DC1121"/>
  <c r="CG1158"/>
  <c r="CY1155"/>
  <c r="CB1087"/>
  <c r="CA1087" s="1"/>
  <c r="CJ1107"/>
  <c r="DB1104"/>
  <c r="CU1107"/>
  <c r="DM1104"/>
  <c r="CR1107"/>
  <c r="DJ1104"/>
  <c r="CO1124"/>
  <c r="DG1121"/>
  <c r="CS1124"/>
  <c r="DK1121"/>
  <c r="CH1120"/>
  <c r="CH1117"/>
  <c r="CH1118" s="1"/>
  <c r="CP1120"/>
  <c r="CP1117"/>
  <c r="CP1118" s="1"/>
  <c r="CN1100"/>
  <c r="CN1101" s="1"/>
  <c r="CN1103"/>
  <c r="CI1100"/>
  <c r="CI1101" s="1"/>
  <c r="CI1103"/>
  <c r="CQ1100"/>
  <c r="CQ1101" s="1"/>
  <c r="CQ1103"/>
  <c r="CV1103"/>
  <c r="CV1100"/>
  <c r="CV1101" s="1"/>
  <c r="CI1107" l="1"/>
  <c r="DA1104"/>
  <c r="CQ1107"/>
  <c r="DI1104"/>
  <c r="CN1107"/>
  <c r="DF1104"/>
  <c r="CV1107"/>
  <c r="DN1104"/>
  <c r="CP1124"/>
  <c r="DH1121"/>
  <c r="CH1124"/>
  <c r="CZ1121"/>
  <c r="CS1137"/>
  <c r="CS1134"/>
  <c r="CS1135" s="1"/>
  <c r="CO1137"/>
  <c r="CO1134"/>
  <c r="CO1135" s="1"/>
  <c r="CR1120"/>
  <c r="CR1117"/>
  <c r="CR1118" s="1"/>
  <c r="CU1120"/>
  <c r="CU1117"/>
  <c r="CU1118" s="1"/>
  <c r="CJ1120"/>
  <c r="CJ1117"/>
  <c r="CJ1118" s="1"/>
  <c r="CG1168"/>
  <c r="CG1169" s="1"/>
  <c r="CG1171"/>
  <c r="CY1172" s="1"/>
  <c r="CK1137"/>
  <c r="CK1134"/>
  <c r="CK1135" s="1"/>
  <c r="CL1137"/>
  <c r="CL1134"/>
  <c r="CL1135" s="1"/>
  <c r="CT1137"/>
  <c r="CT1134"/>
  <c r="CT1135" s="1"/>
  <c r="CM1117"/>
  <c r="CM1118" s="1"/>
  <c r="CM1120"/>
  <c r="CM1124" l="1"/>
  <c r="DE1121"/>
  <c r="CT1141"/>
  <c r="DL1138"/>
  <c r="CL1141"/>
  <c r="DD1138"/>
  <c r="CK1141"/>
  <c r="DC1138"/>
  <c r="CJ1124"/>
  <c r="DB1121"/>
  <c r="CU1124"/>
  <c r="DM1121"/>
  <c r="CR1124"/>
  <c r="DJ1121"/>
  <c r="CO1141"/>
  <c r="DG1138"/>
  <c r="CS1141"/>
  <c r="DK1138"/>
  <c r="CH1137"/>
  <c r="CH1134"/>
  <c r="CH1135" s="1"/>
  <c r="CP1137"/>
  <c r="CP1134"/>
  <c r="CP1135" s="1"/>
  <c r="CV1117"/>
  <c r="CV1118" s="1"/>
  <c r="CV1120"/>
  <c r="CN1117"/>
  <c r="CN1118" s="1"/>
  <c r="CN1120"/>
  <c r="CQ1120"/>
  <c r="CQ1117"/>
  <c r="CQ1118" s="1"/>
  <c r="CB1104"/>
  <c r="CA1104" s="1"/>
  <c r="CI1117"/>
  <c r="CI1118" s="1"/>
  <c r="CI1120"/>
  <c r="CI1124" l="1"/>
  <c r="DA1121"/>
  <c r="CN1124"/>
  <c r="DF1121"/>
  <c r="CV1124"/>
  <c r="DN1121"/>
  <c r="CQ1124"/>
  <c r="DI1121"/>
  <c r="CP1141"/>
  <c r="DH1138"/>
  <c r="CH1141"/>
  <c r="CZ1138"/>
  <c r="CS1154"/>
  <c r="CS1151"/>
  <c r="CS1152" s="1"/>
  <c r="CO1151"/>
  <c r="CO1152" s="1"/>
  <c r="CO1154"/>
  <c r="CR1137"/>
  <c r="CR1134"/>
  <c r="CR1135" s="1"/>
  <c r="CU1137"/>
  <c r="CU1134"/>
  <c r="CU1135" s="1"/>
  <c r="CJ1137"/>
  <c r="CJ1134"/>
  <c r="CJ1135" s="1"/>
  <c r="CK1151"/>
  <c r="CK1152" s="1"/>
  <c r="CK1154"/>
  <c r="CL1154"/>
  <c r="CL1151"/>
  <c r="CL1152" s="1"/>
  <c r="CT1154"/>
  <c r="CT1151"/>
  <c r="CT1152" s="1"/>
  <c r="CM1137"/>
  <c r="CM1134"/>
  <c r="CM1135" s="1"/>
  <c r="CK1158" l="1"/>
  <c r="DC1155"/>
  <c r="CO1158"/>
  <c r="DG1155"/>
  <c r="CB1121"/>
  <c r="CA1121" s="1"/>
  <c r="CM1141"/>
  <c r="DE1138"/>
  <c r="CT1158"/>
  <c r="DL1155"/>
  <c r="CL1158"/>
  <c r="DD1155"/>
  <c r="CJ1141"/>
  <c r="DB1138"/>
  <c r="CU1141"/>
  <c r="DM1138"/>
  <c r="CR1141"/>
  <c r="DJ1138"/>
  <c r="CS1158"/>
  <c r="DK1155"/>
  <c r="CH1154"/>
  <c r="CH1151"/>
  <c r="CH1152" s="1"/>
  <c r="CP1154"/>
  <c r="CP1151"/>
  <c r="CP1152" s="1"/>
  <c r="CQ1137"/>
  <c r="CQ1134"/>
  <c r="CQ1135" s="1"/>
  <c r="CV1137"/>
  <c r="CV1134"/>
  <c r="CV1135" s="1"/>
  <c r="CN1137"/>
  <c r="CN1134"/>
  <c r="CN1135" s="1"/>
  <c r="CI1137"/>
  <c r="CI1134"/>
  <c r="CI1135" s="1"/>
  <c r="CI1141" l="1"/>
  <c r="DA1138"/>
  <c r="CN1141"/>
  <c r="DF1138"/>
  <c r="CV1141"/>
  <c r="DN1138"/>
  <c r="CQ1141"/>
  <c r="DI1138"/>
  <c r="CP1158"/>
  <c r="DH1155"/>
  <c r="CH1158"/>
  <c r="CZ1155"/>
  <c r="CS1168"/>
  <c r="CS1169" s="1"/>
  <c r="CS1171"/>
  <c r="DK1172" s="1"/>
  <c r="CR1151"/>
  <c r="CR1152" s="1"/>
  <c r="CR1154"/>
  <c r="CU1151"/>
  <c r="CU1152" s="1"/>
  <c r="CU1154"/>
  <c r="CJ1151"/>
  <c r="CJ1152" s="1"/>
  <c r="CJ1154"/>
  <c r="CL1171"/>
  <c r="DD1172" s="1"/>
  <c r="CL1168"/>
  <c r="CL1169" s="1"/>
  <c r="CT1171"/>
  <c r="DL1172" s="1"/>
  <c r="CT1168"/>
  <c r="CT1169" s="1"/>
  <c r="CM1151"/>
  <c r="CM1152" s="1"/>
  <c r="CM1154"/>
  <c r="CO1168"/>
  <c r="CO1169" s="1"/>
  <c r="CO1171"/>
  <c r="DG1172" s="1"/>
  <c r="CK1168"/>
  <c r="CK1169" s="1"/>
  <c r="CK1171"/>
  <c r="DC1172" s="1"/>
  <c r="CJ1158" l="1"/>
  <c r="DB1155"/>
  <c r="CR1158"/>
  <c r="DJ1155"/>
  <c r="CB1138"/>
  <c r="CA1138" s="1"/>
  <c r="CM1158"/>
  <c r="DE1155"/>
  <c r="CU1158"/>
  <c r="DM1155"/>
  <c r="CH1168"/>
  <c r="CH1169" s="1"/>
  <c r="CH1171"/>
  <c r="CZ1172" s="1"/>
  <c r="CP1171"/>
  <c r="DH1172" s="1"/>
  <c r="CP1168"/>
  <c r="CP1169" s="1"/>
  <c r="CQ1154"/>
  <c r="CQ1151"/>
  <c r="CQ1152" s="1"/>
  <c r="CV1154"/>
  <c r="CV1151"/>
  <c r="CV1152" s="1"/>
  <c r="CN1154"/>
  <c r="CN1151"/>
  <c r="CN1152" s="1"/>
  <c r="CI1154"/>
  <c r="CI1151"/>
  <c r="CI1152" s="1"/>
  <c r="CI1158" l="1"/>
  <c r="DA1155"/>
  <c r="CB1155" s="1"/>
  <c r="CA1155" s="1"/>
  <c r="CA916" s="1"/>
  <c r="CN1158"/>
  <c r="DF1155"/>
  <c r="CV1158"/>
  <c r="DN1155"/>
  <c r="CQ1158"/>
  <c r="DI1155"/>
  <c r="CU1171"/>
  <c r="DM1172" s="1"/>
  <c r="CU1168"/>
  <c r="CU1169" s="1"/>
  <c r="CM1168"/>
  <c r="CM1169" s="1"/>
  <c r="CM1171"/>
  <c r="DE1172" s="1"/>
  <c r="CR1168"/>
  <c r="CR1169" s="1"/>
  <c r="CR1171"/>
  <c r="DJ1172" s="1"/>
  <c r="CJ1168"/>
  <c r="CJ1169" s="1"/>
  <c r="CJ1171"/>
  <c r="DB1172" s="1"/>
  <c r="CQ1168" l="1"/>
  <c r="CQ1169" s="1"/>
  <c r="CQ1171"/>
  <c r="DI1172" s="1"/>
  <c r="CV1168"/>
  <c r="CV1169" s="1"/>
  <c r="CV1171"/>
  <c r="DN1172" s="1"/>
  <c r="CN1168"/>
  <c r="CN1169" s="1"/>
  <c r="CN1171"/>
  <c r="DF1172" s="1"/>
  <c r="CI1168"/>
  <c r="CI1169" s="1"/>
  <c r="CI1171"/>
  <c r="DA1172" s="1"/>
  <c r="CB1172" s="1"/>
</calcChain>
</file>

<file path=xl/sharedStrings.xml><?xml version="1.0" encoding="utf-8"?>
<sst xmlns="http://schemas.openxmlformats.org/spreadsheetml/2006/main" count="4398" uniqueCount="651">
  <si>
    <t>現場名</t>
    <rPh sb="0" eb="2">
      <t>ゲンバ</t>
    </rPh>
    <rPh sb="2" eb="3">
      <t>メイ</t>
    </rPh>
    <phoneticPr fontId="1"/>
  </si>
  <si>
    <t>潜水作業関係業者</t>
    <rPh sb="0" eb="2">
      <t>センスイ</t>
    </rPh>
    <rPh sb="2" eb="4">
      <t>サギョウ</t>
    </rPh>
    <rPh sb="4" eb="6">
      <t>カンケイ</t>
    </rPh>
    <rPh sb="6" eb="8">
      <t>ギョウシャ</t>
    </rPh>
    <phoneticPr fontId="1"/>
  </si>
  <si>
    <t>潜 水 作 業 計 画 書</t>
    <rPh sb="0" eb="1">
      <t>ヒソカ</t>
    </rPh>
    <rPh sb="2" eb="3">
      <t>ミズ</t>
    </rPh>
    <rPh sb="4" eb="5">
      <t>サク</t>
    </rPh>
    <rPh sb="6" eb="7">
      <t>ギョウ</t>
    </rPh>
    <rPh sb="8" eb="9">
      <t>ケイ</t>
    </rPh>
    <rPh sb="10" eb="11">
      <t>ガ</t>
    </rPh>
    <rPh sb="12" eb="13">
      <t>ショ</t>
    </rPh>
    <phoneticPr fontId="1"/>
  </si>
  <si>
    <t>１．作業の目的</t>
    <rPh sb="2" eb="4">
      <t>サギョウ</t>
    </rPh>
    <rPh sb="5" eb="6">
      <t>メ</t>
    </rPh>
    <rPh sb="6" eb="7">
      <t>マト</t>
    </rPh>
    <phoneticPr fontId="1"/>
  </si>
  <si>
    <t>２．作業環境</t>
    <rPh sb="2" eb="4">
      <t>サギョウ</t>
    </rPh>
    <rPh sb="4" eb="6">
      <t>カンキョウ</t>
    </rPh>
    <phoneticPr fontId="1"/>
  </si>
  <si>
    <t>３．送気系統図</t>
    <rPh sb="2" eb="3">
      <t>ソウ</t>
    </rPh>
    <rPh sb="3" eb="4">
      <t>キ</t>
    </rPh>
    <rPh sb="4" eb="7">
      <t>ケイトウズ</t>
    </rPh>
    <phoneticPr fontId="1"/>
  </si>
  <si>
    <t>エンジン式コンプレッサー</t>
    <rPh sb="4" eb="5">
      <t>シキ</t>
    </rPh>
    <phoneticPr fontId="1"/>
  </si>
  <si>
    <t>調節タンク</t>
    <rPh sb="0" eb="2">
      <t>チョウセツ</t>
    </rPh>
    <phoneticPr fontId="1"/>
  </si>
  <si>
    <t>潜　水　士</t>
    <rPh sb="0" eb="1">
      <t>ヒソカ</t>
    </rPh>
    <rPh sb="2" eb="3">
      <t>ミズ</t>
    </rPh>
    <rPh sb="4" eb="5">
      <t>シ</t>
    </rPh>
    <phoneticPr fontId="1"/>
  </si>
  <si>
    <t>相互通信装置</t>
    <rPh sb="0" eb="2">
      <t>ソウゴ</t>
    </rPh>
    <rPh sb="2" eb="4">
      <t>ツウシン</t>
    </rPh>
    <rPh sb="4" eb="6">
      <t>ソウチ</t>
    </rPh>
    <phoneticPr fontId="1"/>
  </si>
  <si>
    <t>４．作業分担</t>
    <rPh sb="2" eb="4">
      <t>サギョウ</t>
    </rPh>
    <rPh sb="4" eb="6">
      <t>ブンタン</t>
    </rPh>
    <phoneticPr fontId="1"/>
  </si>
  <si>
    <t>潜水士</t>
    <rPh sb="0" eb="2">
      <t>センスイ</t>
    </rPh>
    <rPh sb="2" eb="3">
      <t>シ</t>
    </rPh>
    <phoneticPr fontId="1"/>
  </si>
  <si>
    <t>送気員</t>
    <rPh sb="0" eb="1">
      <t>ソウ</t>
    </rPh>
    <rPh sb="1" eb="2">
      <t>キ</t>
    </rPh>
    <rPh sb="2" eb="3">
      <t>イン</t>
    </rPh>
    <phoneticPr fontId="1"/>
  </si>
  <si>
    <t>連絡員</t>
    <rPh sb="0" eb="3">
      <t>レンラクイン</t>
    </rPh>
    <phoneticPr fontId="1"/>
  </si>
  <si>
    <t>作業責任者</t>
    <rPh sb="0" eb="2">
      <t>サギョウ</t>
    </rPh>
    <rPh sb="2" eb="5">
      <t>セキニンシャ</t>
    </rPh>
    <phoneticPr fontId="1"/>
  </si>
  <si>
    <t>*有線通話による相互通話</t>
    <rPh sb="1" eb="3">
      <t>ユウセン</t>
    </rPh>
    <rPh sb="3" eb="5">
      <t>ツウワ</t>
    </rPh>
    <rPh sb="8" eb="10">
      <t>ソウゴ</t>
    </rPh>
    <rPh sb="10" eb="12">
      <t>ツウワ</t>
    </rPh>
    <phoneticPr fontId="1"/>
  </si>
  <si>
    <t>予備タンク</t>
    <rPh sb="0" eb="2">
      <t>ヨビ</t>
    </rPh>
    <phoneticPr fontId="1"/>
  </si>
  <si>
    <t>コンプレッサー</t>
    <phoneticPr fontId="1"/>
  </si>
  <si>
    <t>空気清浄装置</t>
    <rPh sb="0" eb="2">
      <t>クウキ</t>
    </rPh>
    <rPh sb="2" eb="4">
      <t>セイジョウ</t>
    </rPh>
    <rPh sb="4" eb="6">
      <t>ソウチ</t>
    </rPh>
    <phoneticPr fontId="1"/>
  </si>
  <si>
    <t>マスク</t>
    <phoneticPr fontId="1"/>
  </si>
  <si>
    <t>相互式通話装置</t>
    <rPh sb="0" eb="2">
      <t>ソウゴ</t>
    </rPh>
    <rPh sb="2" eb="3">
      <t>シキ</t>
    </rPh>
    <rPh sb="3" eb="5">
      <t>ツウワ</t>
    </rPh>
    <rPh sb="5" eb="7">
      <t>ソウチ</t>
    </rPh>
    <phoneticPr fontId="1"/>
  </si>
  <si>
    <t>数量</t>
    <rPh sb="0" eb="2">
      <t>スウリョウ</t>
    </rPh>
    <phoneticPr fontId="1"/>
  </si>
  <si>
    <t>適　用</t>
    <rPh sb="0" eb="1">
      <t>テキ</t>
    </rPh>
    <rPh sb="2" eb="3">
      <t>ヨウ</t>
    </rPh>
    <phoneticPr fontId="1"/>
  </si>
  <si>
    <t>規　格　性　能</t>
    <rPh sb="0" eb="1">
      <t>タダシ</t>
    </rPh>
    <rPh sb="2" eb="3">
      <t>カク</t>
    </rPh>
    <rPh sb="4" eb="5">
      <t>セイ</t>
    </rPh>
    <rPh sb="6" eb="7">
      <t>ノウ</t>
    </rPh>
    <phoneticPr fontId="1"/>
  </si>
  <si>
    <t>機　器　名</t>
    <rPh sb="0" eb="1">
      <t>キ</t>
    </rPh>
    <rPh sb="2" eb="3">
      <t>ウツワ</t>
    </rPh>
    <rPh sb="4" eb="5">
      <t>メイ</t>
    </rPh>
    <phoneticPr fontId="1"/>
  </si>
  <si>
    <t>送気員</t>
    <rPh sb="0" eb="2">
      <t>ソウキ</t>
    </rPh>
    <rPh sb="2" eb="3">
      <t>イン</t>
    </rPh>
    <phoneticPr fontId="1"/>
  </si>
  <si>
    <t>作業名</t>
    <rPh sb="0" eb="2">
      <t>サギョウ</t>
    </rPh>
    <rPh sb="2" eb="3">
      <t>メイ</t>
    </rPh>
    <phoneticPr fontId="1"/>
  </si>
  <si>
    <t>５．作業指揮系統</t>
    <rPh sb="2" eb="4">
      <t>サギョウ</t>
    </rPh>
    <rPh sb="4" eb="6">
      <t>シキ</t>
    </rPh>
    <rPh sb="6" eb="8">
      <t>ケイトウ</t>
    </rPh>
    <phoneticPr fontId="1"/>
  </si>
  <si>
    <t>６．潜水作業時間</t>
    <rPh sb="2" eb="4">
      <t>センスイ</t>
    </rPh>
    <rPh sb="4" eb="6">
      <t>サギョウ</t>
    </rPh>
    <rPh sb="6" eb="8">
      <t>ジカン</t>
    </rPh>
    <phoneticPr fontId="1"/>
  </si>
  <si>
    <t>・</t>
    <phoneticPr fontId="1"/>
  </si>
  <si>
    <t>送気量について</t>
    <rPh sb="0" eb="1">
      <t>ソウ</t>
    </rPh>
    <rPh sb="1" eb="2">
      <t>キ</t>
    </rPh>
    <rPh sb="2" eb="3">
      <t>リョウ</t>
    </rPh>
    <phoneticPr fontId="1"/>
  </si>
  <si>
    <t>潜水深度下で毎分４０L以上により、</t>
    <rPh sb="0" eb="2">
      <t>センスイ</t>
    </rPh>
    <rPh sb="2" eb="4">
      <t>シンド</t>
    </rPh>
    <rPh sb="4" eb="5">
      <t>シタ</t>
    </rPh>
    <rPh sb="6" eb="8">
      <t>マイフン</t>
    </rPh>
    <rPh sb="11" eb="13">
      <t>イジョウ</t>
    </rPh>
    <phoneticPr fontId="1"/>
  </si>
  <si>
    <t>８－１潜水機器一覧</t>
    <rPh sb="3" eb="5">
      <t>センスイ</t>
    </rPh>
    <rPh sb="5" eb="7">
      <t>キキ</t>
    </rPh>
    <rPh sb="7" eb="9">
      <t>イチラン</t>
    </rPh>
    <phoneticPr fontId="1"/>
  </si>
  <si>
    <t>８－２．</t>
    <phoneticPr fontId="1"/>
  </si>
  <si>
    <t>休憩</t>
    <rPh sb="0" eb="2">
      <t>キュウケイ</t>
    </rPh>
    <phoneticPr fontId="1"/>
  </si>
  <si>
    <t>作業終了・片付け</t>
    <rPh sb="0" eb="2">
      <t>サギョウ</t>
    </rPh>
    <rPh sb="2" eb="4">
      <t>シュウリョウ</t>
    </rPh>
    <rPh sb="5" eb="7">
      <t>カタズ</t>
    </rPh>
    <phoneticPr fontId="1"/>
  </si>
  <si>
    <t>工事名：</t>
    <rPh sb="0" eb="2">
      <t>コウジ</t>
    </rPh>
    <rPh sb="2" eb="3">
      <t>メイ</t>
    </rPh>
    <phoneticPr fontId="1"/>
  </si>
  <si>
    <t>～</t>
    <phoneticPr fontId="1"/>
  </si>
  <si>
    <t>潜水機器の装備について</t>
    <rPh sb="0" eb="2">
      <t>センスイ</t>
    </rPh>
    <rPh sb="2" eb="4">
      <t>キキ</t>
    </rPh>
    <rPh sb="5" eb="7">
      <t>ソウビ</t>
    </rPh>
    <phoneticPr fontId="1"/>
  </si>
  <si>
    <t>送気圧について（1.0MPa）</t>
    <rPh sb="0" eb="1">
      <t>ソウ</t>
    </rPh>
    <rPh sb="1" eb="2">
      <t>キ</t>
    </rPh>
    <rPh sb="2" eb="3">
      <t>アツ</t>
    </rPh>
    <phoneticPr fontId="1"/>
  </si>
  <si>
    <t>予備タンク　33L/1.0MPa</t>
    <rPh sb="0" eb="2">
      <t>ヨビ</t>
    </rPh>
    <phoneticPr fontId="1"/>
  </si>
  <si>
    <t>1）予備タンクの必要圧力</t>
    <rPh sb="2" eb="4">
      <t>ヨビ</t>
    </rPh>
    <rPh sb="8" eb="10">
      <t>ヒツヨウ</t>
    </rPh>
    <rPh sb="10" eb="12">
      <t>アツリョク</t>
    </rPh>
    <phoneticPr fontId="1"/>
  </si>
  <si>
    <t>2）予備タンクの必要量</t>
    <rPh sb="2" eb="4">
      <t>ヨビ</t>
    </rPh>
    <rPh sb="8" eb="10">
      <t>ヒツヨウ</t>
    </rPh>
    <rPh sb="10" eb="11">
      <t>リョウ</t>
    </rPh>
    <phoneticPr fontId="1"/>
  </si>
  <si>
    <t>P</t>
    <phoneticPr fontId="1"/>
  </si>
  <si>
    <t>※</t>
    <phoneticPr fontId="1"/>
  </si>
  <si>
    <t>②予備タンク（ANEST　IWATA）容量の確認</t>
    <rPh sb="1" eb="3">
      <t>ヨビ</t>
    </rPh>
    <rPh sb="19" eb="21">
      <t>ヨウリョウ</t>
    </rPh>
    <rPh sb="22" eb="24">
      <t>カクニン</t>
    </rPh>
    <phoneticPr fontId="1"/>
  </si>
  <si>
    <t>第28条2</t>
    <rPh sb="0" eb="1">
      <t>ダイ</t>
    </rPh>
    <rPh sb="3" eb="4">
      <t>ジョウ</t>
    </rPh>
    <phoneticPr fontId="1"/>
  </si>
  <si>
    <t>(潜水深度圧力の1.5倍)第8条2の一</t>
    <rPh sb="1" eb="3">
      <t>センスイ</t>
    </rPh>
    <rPh sb="3" eb="5">
      <t>シンド</t>
    </rPh>
    <rPh sb="5" eb="7">
      <t>アツリョク</t>
    </rPh>
    <rPh sb="11" eb="12">
      <t>バイ</t>
    </rPh>
    <rPh sb="13" eb="14">
      <t>ダイ</t>
    </rPh>
    <rPh sb="15" eb="16">
      <t>ジョウ</t>
    </rPh>
    <rPh sb="18" eb="19">
      <t>イチ</t>
    </rPh>
    <phoneticPr fontId="1"/>
  </si>
  <si>
    <t>第8条2の二のイ</t>
    <rPh sb="0" eb="1">
      <t>ダイ</t>
    </rPh>
    <rPh sb="2" eb="3">
      <t>ジョウ</t>
    </rPh>
    <rPh sb="5" eb="6">
      <t>ニ</t>
    </rPh>
    <phoneticPr fontId="1"/>
  </si>
  <si>
    <t>P=ﾒｶﾞﾊﾟｽｶﾙ</t>
    <phoneticPr fontId="1"/>
  </si>
  <si>
    <t>D=ﾒｰﾄﾙ</t>
    <phoneticPr fontId="1"/>
  </si>
  <si>
    <t>V=ﾘｯﾄﾙ</t>
    <phoneticPr fontId="1"/>
  </si>
  <si>
    <t>貯圧力1.0MPa</t>
    <rPh sb="0" eb="1">
      <t>チョ</t>
    </rPh>
    <rPh sb="1" eb="2">
      <t>アツ</t>
    </rPh>
    <rPh sb="2" eb="3">
      <t>リョク</t>
    </rPh>
    <phoneticPr fontId="1"/>
  </si>
  <si>
    <t>※潜水深度圧力と貯留圧力が同じでは流れないので最低１．５倍</t>
    <rPh sb="1" eb="3">
      <t>センスイ</t>
    </rPh>
    <rPh sb="3" eb="5">
      <t>シンド</t>
    </rPh>
    <rPh sb="5" eb="7">
      <t>アツリョク</t>
    </rPh>
    <rPh sb="8" eb="10">
      <t>チョリュウ</t>
    </rPh>
    <rPh sb="10" eb="12">
      <t>アツリョク</t>
    </rPh>
    <rPh sb="13" eb="14">
      <t>オナ</t>
    </rPh>
    <rPh sb="17" eb="18">
      <t>ナガ</t>
    </rPh>
    <rPh sb="23" eb="25">
      <t>サイテイ</t>
    </rPh>
    <rPh sb="28" eb="29">
      <t>バイ</t>
    </rPh>
    <phoneticPr fontId="1"/>
  </si>
  <si>
    <t>工事担当者名　　　</t>
    <rPh sb="0" eb="2">
      <t>コウジ</t>
    </rPh>
    <rPh sb="2" eb="4">
      <t>タントウ</t>
    </rPh>
    <rPh sb="4" eb="5">
      <t>シャ</t>
    </rPh>
    <rPh sb="5" eb="6">
      <t>メイ</t>
    </rPh>
    <phoneticPr fontId="1"/>
  </si>
  <si>
    <t>７．潜水作業方法</t>
    <rPh sb="2" eb="4">
      <t>センスイ</t>
    </rPh>
    <rPh sb="4" eb="6">
      <t>サギョウ</t>
    </rPh>
    <rPh sb="6" eb="8">
      <t>ホウホウ</t>
    </rPh>
    <phoneticPr fontId="1"/>
  </si>
  <si>
    <t>(潜水深度圧力+0.7Mpa)</t>
    <rPh sb="1" eb="3">
      <t>センスイ</t>
    </rPh>
    <rPh sb="3" eb="5">
      <t>シンド</t>
    </rPh>
    <rPh sb="5" eb="7">
      <t>アツリョク</t>
    </rPh>
    <phoneticPr fontId="1"/>
  </si>
  <si>
    <t>P=P2を採用</t>
    <rPh sb="5" eb="7">
      <t>サイヨウ</t>
    </rPh>
    <phoneticPr fontId="1"/>
  </si>
  <si>
    <t xml:space="preserve">  実潜水作業時間100分</t>
    <rPh sb="2" eb="3">
      <t>ジツ</t>
    </rPh>
    <rPh sb="3" eb="5">
      <t>センスイ</t>
    </rPh>
    <rPh sb="5" eb="7">
      <t>サギョウ</t>
    </rPh>
    <rPh sb="7" eb="9">
      <t>ジカン</t>
    </rPh>
    <rPh sb="12" eb="13">
      <t>フン</t>
    </rPh>
    <phoneticPr fontId="1"/>
  </si>
  <si>
    <t>KY・潜水設備の点検</t>
    <rPh sb="3" eb="5">
      <t>センスイ</t>
    </rPh>
    <rPh sb="5" eb="7">
      <t>セツビ</t>
    </rPh>
    <rPh sb="8" eb="10">
      <t>テンケン</t>
    </rPh>
    <phoneticPr fontId="1"/>
  </si>
  <si>
    <t>(最大時)</t>
    <rPh sb="1" eb="4">
      <t>サイダイジ</t>
    </rPh>
    <phoneticPr fontId="1"/>
  </si>
  <si>
    <t>潜水作業第1人目</t>
    <rPh sb="0" eb="2">
      <t>センスイ</t>
    </rPh>
    <rPh sb="2" eb="4">
      <t>サギョウ</t>
    </rPh>
    <rPh sb="4" eb="5">
      <t>ダイ</t>
    </rPh>
    <rPh sb="6" eb="7">
      <t>ニン</t>
    </rPh>
    <rPh sb="7" eb="8">
      <t>メ</t>
    </rPh>
    <phoneticPr fontId="1"/>
  </si>
  <si>
    <t>潜水作業第2人目</t>
    <rPh sb="0" eb="2">
      <t>センスイ</t>
    </rPh>
    <rPh sb="2" eb="4">
      <t>サギョウ</t>
    </rPh>
    <rPh sb="4" eb="5">
      <t>ダイ</t>
    </rPh>
    <rPh sb="6" eb="7">
      <t>ニン</t>
    </rPh>
    <rPh sb="7" eb="8">
      <t>メ</t>
    </rPh>
    <phoneticPr fontId="1"/>
  </si>
  <si>
    <t>潜水作業期間　　</t>
    <rPh sb="0" eb="2">
      <t>センスイ</t>
    </rPh>
    <rPh sb="2" eb="4">
      <t>サギョウ</t>
    </rPh>
    <rPh sb="4" eb="6">
      <t>キカン</t>
    </rPh>
    <phoneticPr fontId="1"/>
  </si>
  <si>
    <t>潜水時間</t>
    <rPh sb="0" eb="2">
      <t>センスイ</t>
    </rPh>
    <rPh sb="2" eb="4">
      <t>ジカン</t>
    </rPh>
    <phoneticPr fontId="1"/>
  </si>
  <si>
    <t>分</t>
    <rPh sb="0" eb="1">
      <t>フン</t>
    </rPh>
    <phoneticPr fontId="1"/>
  </si>
  <si>
    <t>担当者　：　</t>
    <rPh sb="0" eb="3">
      <t>タントウシャ</t>
    </rPh>
    <phoneticPr fontId="1"/>
  </si>
  <si>
    <t>　交互交代潜水</t>
    <rPh sb="1" eb="3">
      <t>コウゴ</t>
    </rPh>
    <rPh sb="3" eb="5">
      <t>コウタイ</t>
    </rPh>
    <rPh sb="5" eb="7">
      <t>センスイ</t>
    </rPh>
    <phoneticPr fontId="1"/>
  </si>
  <si>
    <t xml:space="preserve">                        </t>
    <phoneticPr fontId="1"/>
  </si>
  <si>
    <t>船　名</t>
    <rPh sb="0" eb="1">
      <t>フネ</t>
    </rPh>
    <rPh sb="2" eb="3">
      <t>メイ</t>
    </rPh>
    <phoneticPr fontId="1"/>
  </si>
  <si>
    <t>作業内容</t>
    <rPh sb="0" eb="2">
      <t>サギョウ</t>
    </rPh>
    <rPh sb="2" eb="4">
      <t>ナイヨウ</t>
    </rPh>
    <phoneticPr fontId="1"/>
  </si>
  <si>
    <t>浮上開始</t>
    <rPh sb="0" eb="2">
      <t>フジョウ</t>
    </rPh>
    <rPh sb="2" eb="4">
      <t>カイシ</t>
    </rPh>
    <phoneticPr fontId="1"/>
  </si>
  <si>
    <t>時</t>
    <rPh sb="0" eb="1">
      <t>ジ</t>
    </rPh>
    <phoneticPr fontId="1"/>
  </si>
  <si>
    <t>日</t>
    <rPh sb="0" eb="1">
      <t>ニチ</t>
    </rPh>
    <phoneticPr fontId="1"/>
  </si>
  <si>
    <t>最大水深　30ｍ、１人潜水（フ－カ－式）</t>
    <rPh sb="0" eb="2">
      <t>サイダイ</t>
    </rPh>
    <rPh sb="2" eb="4">
      <t>スイシン</t>
    </rPh>
    <rPh sb="10" eb="11">
      <t>ニン</t>
    </rPh>
    <rPh sb="11" eb="13">
      <t>センスイ</t>
    </rPh>
    <rPh sb="18" eb="19">
      <t>シキ</t>
    </rPh>
    <phoneticPr fontId="1"/>
  </si>
  <si>
    <t>40L/min（１気圧）×（30m÷10+1）×1人</t>
    <rPh sb="9" eb="11">
      <t>キアツ</t>
    </rPh>
    <rPh sb="25" eb="26">
      <t>ニン</t>
    </rPh>
    <phoneticPr fontId="1"/>
  </si>
  <si>
    <t>潜水深度30ｍは0.30＋0.7MPa＝1.0MPa≦1.0MPaによりOKである</t>
    <rPh sb="0" eb="2">
      <t>センスイ</t>
    </rPh>
    <rPh sb="2" eb="4">
      <t>シンド</t>
    </rPh>
    <phoneticPr fontId="1"/>
  </si>
  <si>
    <t>水深P＝30.0ｍ　（圧力0.30MPa）</t>
    <rPh sb="0" eb="2">
      <t>スイシン</t>
    </rPh>
    <rPh sb="11" eb="13">
      <t>アツリョク</t>
    </rPh>
    <phoneticPr fontId="1"/>
  </si>
  <si>
    <t>P1＝0.30MPa×1.5＝0.45MPa</t>
    <phoneticPr fontId="1"/>
  </si>
  <si>
    <t>P2＝0.30MPa＋0.7＝1.0MPa</t>
    <phoneticPr fontId="1"/>
  </si>
  <si>
    <t>P1＜P2＝1.0≦1.0MPa　OK</t>
    <phoneticPr fontId="1"/>
  </si>
  <si>
    <t>V＝40（0.03×D＋0.4）＝　40（0.03×30+0.4）</t>
    <phoneticPr fontId="1"/>
  </si>
  <si>
    <t>９．潜水作業サイクル表（水深28～30m）</t>
    <rPh sb="2" eb="4">
      <t>センスイ</t>
    </rPh>
    <rPh sb="4" eb="6">
      <t>サギョウ</t>
    </rPh>
    <rPh sb="10" eb="11">
      <t>ヒョウ</t>
    </rPh>
    <rPh sb="12" eb="14">
      <t>スイシン</t>
    </rPh>
    <phoneticPr fontId="1"/>
  </si>
  <si>
    <t>（2次）　</t>
    <rPh sb="2" eb="3">
      <t>ジ</t>
    </rPh>
    <phoneticPr fontId="1"/>
  </si>
  <si>
    <t>最大水深=EL184-156=28=ﾗﾝｸ30m</t>
    <rPh sb="0" eb="2">
      <t>サイダイ</t>
    </rPh>
    <rPh sb="2" eb="4">
      <t>スイシン</t>
    </rPh>
    <phoneticPr fontId="1"/>
  </si>
  <si>
    <t>①コンプレッサー（iwata  PLUE22Ｂ-14S）能力の確認</t>
    <rPh sb="28" eb="30">
      <t>ノウリョク</t>
    </rPh>
    <rPh sb="31" eb="33">
      <t>カクニン</t>
    </rPh>
    <phoneticPr fontId="1"/>
  </si>
  <si>
    <t>｀＝160L/min＜235L/min　によりOKである</t>
    <phoneticPr fontId="1"/>
  </si>
  <si>
    <t>ｺﾝﾌﾟﾚｯｻ-付属タンク　165L/1.0MPa</t>
    <rPh sb="8" eb="10">
      <t>フゾク</t>
    </rPh>
    <phoneticPr fontId="1"/>
  </si>
  <si>
    <t>合計　198L/1.0MPa</t>
    <rPh sb="0" eb="2">
      <t>ゴウケイ</t>
    </rPh>
    <phoneticPr fontId="1"/>
  </si>
  <si>
    <t>潜水ステージ設置（梯子設備確認）</t>
    <rPh sb="0" eb="2">
      <t>センスイ</t>
    </rPh>
    <rPh sb="6" eb="8">
      <t>セッチ</t>
    </rPh>
    <rPh sb="9" eb="11">
      <t>ハシゴ</t>
    </rPh>
    <rPh sb="11" eb="13">
      <t>セツビ</t>
    </rPh>
    <rPh sb="13" eb="15">
      <t>カクニン</t>
    </rPh>
    <phoneticPr fontId="1"/>
  </si>
  <si>
    <t>潜水作業第3人目</t>
    <rPh sb="0" eb="2">
      <t>センスイ</t>
    </rPh>
    <rPh sb="2" eb="4">
      <t>サギョウ</t>
    </rPh>
    <rPh sb="4" eb="5">
      <t>ダイ</t>
    </rPh>
    <rPh sb="6" eb="7">
      <t>ニン</t>
    </rPh>
    <rPh sb="7" eb="8">
      <t>メ</t>
    </rPh>
    <phoneticPr fontId="1"/>
  </si>
  <si>
    <t>潜水作業時間管理（NSK新基準）</t>
    <rPh sb="0" eb="2">
      <t>センスイ</t>
    </rPh>
    <rPh sb="2" eb="4">
      <t>サギョウ</t>
    </rPh>
    <rPh sb="4" eb="6">
      <t>ジカン</t>
    </rPh>
    <rPh sb="6" eb="8">
      <t>カンリ</t>
    </rPh>
    <rPh sb="12" eb="15">
      <t>シンキジュン</t>
    </rPh>
    <phoneticPr fontId="1"/>
  </si>
  <si>
    <t>　　　水深：（潜水深度30ｍを使用）　　　※潜降時間も含む</t>
    <rPh sb="3" eb="5">
      <t>スイシン</t>
    </rPh>
    <rPh sb="7" eb="9">
      <t>センスイ</t>
    </rPh>
    <rPh sb="9" eb="11">
      <t>シンド</t>
    </rPh>
    <rPh sb="15" eb="17">
      <t>シヨウ</t>
    </rPh>
    <phoneticPr fontId="1"/>
  </si>
  <si>
    <t>作業計画日</t>
    <rPh sb="0" eb="2">
      <t>サギョウ</t>
    </rPh>
    <rPh sb="2" eb="4">
      <t>ケイカク</t>
    </rPh>
    <rPh sb="4" eb="5">
      <t>ヒ</t>
    </rPh>
    <phoneticPr fontId="1"/>
  </si>
  <si>
    <t>★作業実施日</t>
    <rPh sb="1" eb="3">
      <t>サギョウ</t>
    </rPh>
    <rPh sb="3" eb="5">
      <t>ジッシ</t>
    </rPh>
    <rPh sb="5" eb="6">
      <t>ビ</t>
    </rPh>
    <phoneticPr fontId="1"/>
  </si>
  <si>
    <t xml:space="preserve">  潜水作業計画・記録 （★空気潜水・空気減圧用）</t>
    <rPh sb="2" eb="3">
      <t>セン</t>
    </rPh>
    <rPh sb="3" eb="4">
      <t>ミズ</t>
    </rPh>
    <rPh sb="4" eb="5">
      <t>サク</t>
    </rPh>
    <rPh sb="5" eb="6">
      <t>ギョウ</t>
    </rPh>
    <rPh sb="6" eb="7">
      <t>ケイ</t>
    </rPh>
    <rPh sb="7" eb="8">
      <t>ガ</t>
    </rPh>
    <rPh sb="9" eb="11">
      <t>キロク</t>
    </rPh>
    <rPh sb="14" eb="16">
      <t>クウキ</t>
    </rPh>
    <rPh sb="16" eb="18">
      <t>センスイ</t>
    </rPh>
    <rPh sb="19" eb="21">
      <t>クウキ</t>
    </rPh>
    <rPh sb="21" eb="23">
      <t>ゲンアツ</t>
    </rPh>
    <rPh sb="23" eb="24">
      <t>ヨウ</t>
    </rPh>
    <phoneticPr fontId="1"/>
  </si>
  <si>
    <t>回覧印</t>
    <rPh sb="0" eb="2">
      <t>カイラン</t>
    </rPh>
    <rPh sb="2" eb="3">
      <t>イン</t>
    </rPh>
    <phoneticPr fontId="1"/>
  </si>
  <si>
    <t>×</t>
    <phoneticPr fontId="1"/>
  </si>
  <si>
    <t>×</t>
    <phoneticPr fontId="1"/>
  </si>
  <si>
    <t>×</t>
    <phoneticPr fontId="1"/>
  </si>
  <si>
    <t>×</t>
    <phoneticPr fontId="1"/>
  </si>
  <si>
    <t>15-04-12_</t>
    <phoneticPr fontId="1"/>
  </si>
  <si>
    <t>　　　年</t>
    <rPh sb="3" eb="4">
      <t>ネン</t>
    </rPh>
    <phoneticPr fontId="1"/>
  </si>
  <si>
    <t>月</t>
    <rPh sb="0" eb="1">
      <t>ゲツ</t>
    </rPh>
    <phoneticPr fontId="1"/>
  </si>
  <si>
    <t>事業者名</t>
    <rPh sb="0" eb="3">
      <t>ジギョウシャ</t>
    </rPh>
    <rPh sb="3" eb="4">
      <t>メイ</t>
    </rPh>
    <phoneticPr fontId="1"/>
  </si>
  <si>
    <t>業務名</t>
    <rPh sb="0" eb="3">
      <t>ギョウムメイ</t>
    </rPh>
    <phoneticPr fontId="1"/>
  </si>
  <si>
    <t>前日</t>
    <rPh sb="0" eb="2">
      <t>ゼンジツ</t>
    </rPh>
    <phoneticPr fontId="1"/>
  </si>
  <si>
    <t>潜水作業</t>
    <rPh sb="0" eb="2">
      <t>センスイ</t>
    </rPh>
    <rPh sb="2" eb="4">
      <t>サギョウ</t>
    </rPh>
    <phoneticPr fontId="1"/>
  </si>
  <si>
    <t>有　・　無</t>
    <rPh sb="0" eb="1">
      <t>ア</t>
    </rPh>
    <rPh sb="4" eb="5">
      <t>ナ</t>
    </rPh>
    <phoneticPr fontId="1"/>
  </si>
  <si>
    <t>天候</t>
    <rPh sb="0" eb="2">
      <t>テンコウ</t>
    </rPh>
    <phoneticPr fontId="1"/>
  </si>
  <si>
    <t>風向</t>
    <rPh sb="0" eb="2">
      <t>フウコウ</t>
    </rPh>
    <phoneticPr fontId="1"/>
  </si>
  <si>
    <t>検認者</t>
    <rPh sb="0" eb="1">
      <t>ケン</t>
    </rPh>
    <rPh sb="1" eb="2">
      <t>ニン</t>
    </rPh>
    <rPh sb="2" eb="3">
      <t>シャ</t>
    </rPh>
    <phoneticPr fontId="1"/>
  </si>
  <si>
    <t>★潜水士名</t>
    <rPh sb="1" eb="3">
      <t>センスイ</t>
    </rPh>
    <rPh sb="3" eb="4">
      <t>シ</t>
    </rPh>
    <rPh sb="4" eb="5">
      <t>メイ</t>
    </rPh>
    <phoneticPr fontId="1"/>
  </si>
  <si>
    <t>　</t>
    <phoneticPr fontId="1"/>
  </si>
  <si>
    <t>発注者名</t>
    <rPh sb="0" eb="3">
      <t>ハッチュウシャ</t>
    </rPh>
    <rPh sb="3" eb="4">
      <t>メイ</t>
    </rPh>
    <phoneticPr fontId="1"/>
  </si>
  <si>
    <t>最終浮上時刻</t>
    <rPh sb="0" eb="2">
      <t>サイシュウ</t>
    </rPh>
    <rPh sb="2" eb="4">
      <t>フジョウ</t>
    </rPh>
    <rPh sb="4" eb="6">
      <t>ジコク</t>
    </rPh>
    <phoneticPr fontId="1"/>
  </si>
  <si>
    <t>風速</t>
    <rPh sb="0" eb="2">
      <t>フウソク</t>
    </rPh>
    <phoneticPr fontId="1"/>
  </si>
  <si>
    <t>ｍ/ｓ位</t>
    <rPh sb="3" eb="4">
      <t>クライ</t>
    </rPh>
    <phoneticPr fontId="1"/>
  </si>
  <si>
    <t>波高</t>
    <rPh sb="0" eb="2">
      <t>ハコウ</t>
    </rPh>
    <phoneticPr fontId="1"/>
  </si>
  <si>
    <t>ｍ位</t>
    <rPh sb="1" eb="2">
      <t>クライ</t>
    </rPh>
    <phoneticPr fontId="1"/>
  </si>
  <si>
    <t>送気員</t>
    <phoneticPr fontId="1"/>
  </si>
  <si>
    <t>作業港・場所</t>
    <rPh sb="0" eb="2">
      <t>サギョウ</t>
    </rPh>
    <rPh sb="2" eb="3">
      <t>コウ</t>
    </rPh>
    <rPh sb="4" eb="6">
      <t>バショ</t>
    </rPh>
    <phoneticPr fontId="1"/>
  </si>
  <si>
    <t>最終繰返潜水記号RG</t>
    <rPh sb="0" eb="2">
      <t>サイシュウ</t>
    </rPh>
    <rPh sb="2" eb="4">
      <t>クリカエ</t>
    </rPh>
    <rPh sb="4" eb="6">
      <t>センスイ</t>
    </rPh>
    <rPh sb="6" eb="8">
      <t>キゴウ</t>
    </rPh>
    <phoneticPr fontId="1"/>
  </si>
  <si>
    <t>　</t>
    <phoneticPr fontId="1"/>
  </si>
  <si>
    <t>視界</t>
    <rPh sb="0" eb="2">
      <t>シカイ</t>
    </rPh>
    <phoneticPr fontId="1"/>
  </si>
  <si>
    <t>透明度</t>
    <rPh sb="0" eb="3">
      <t>トウメイド</t>
    </rPh>
    <phoneticPr fontId="1"/>
  </si>
  <si>
    <t>責任者名</t>
    <rPh sb="0" eb="3">
      <t>セキニンシャ</t>
    </rPh>
    <rPh sb="3" eb="4">
      <t>ナ</t>
    </rPh>
    <phoneticPr fontId="1"/>
  </si>
  <si>
    <t>連絡員</t>
    <phoneticPr fontId="1"/>
  </si>
  <si>
    <t>本日</t>
    <rPh sb="0" eb="2">
      <t>ホンジツ</t>
    </rPh>
    <phoneticPr fontId="1"/>
  </si>
  <si>
    <t>業務開始時刻</t>
    <rPh sb="0" eb="2">
      <t>ギョウム</t>
    </rPh>
    <rPh sb="2" eb="4">
      <t>カイシ</t>
    </rPh>
    <rPh sb="4" eb="6">
      <t>ジコク</t>
    </rPh>
    <phoneticPr fontId="1"/>
  </si>
  <si>
    <t>潮流</t>
    <rPh sb="0" eb="2">
      <t>チョウリュウ</t>
    </rPh>
    <phoneticPr fontId="1"/>
  </si>
  <si>
    <t>普通　・　一時的に早い　・　常時早い</t>
    <rPh sb="0" eb="2">
      <t>フツウ</t>
    </rPh>
    <rPh sb="5" eb="8">
      <t>イチジテキ</t>
    </rPh>
    <rPh sb="9" eb="10">
      <t>ハヤ</t>
    </rPh>
    <rPh sb="14" eb="16">
      <t>ジョウジ</t>
    </rPh>
    <rPh sb="16" eb="17">
      <t>ハヤ</t>
    </rPh>
    <phoneticPr fontId="1"/>
  </si>
  <si>
    <t>記入者名</t>
    <rPh sb="0" eb="3">
      <t>キニュウシャ</t>
    </rPh>
    <rPh sb="3" eb="4">
      <t>メイ</t>
    </rPh>
    <phoneticPr fontId="1"/>
  </si>
  <si>
    <t>新設バイパス管切断、撤去、据付</t>
    <rPh sb="0" eb="2">
      <t>シンセツ</t>
    </rPh>
    <rPh sb="6" eb="7">
      <t>カン</t>
    </rPh>
    <rPh sb="7" eb="9">
      <t>セツダン</t>
    </rPh>
    <rPh sb="10" eb="12">
      <t>テッキョ</t>
    </rPh>
    <rPh sb="13" eb="15">
      <t>スエツケ</t>
    </rPh>
    <phoneticPr fontId="1"/>
  </si>
  <si>
    <t>潜水・通信方式</t>
    <rPh sb="0" eb="2">
      <t>センスイ</t>
    </rPh>
    <rPh sb="3" eb="5">
      <t>ツウシン</t>
    </rPh>
    <rPh sb="5" eb="7">
      <t>ホウシキ</t>
    </rPh>
    <phoneticPr fontId="1"/>
  </si>
  <si>
    <t>ヘルメット　・　フーカー　・　スクーバ―　，　有線　・　無線　・　未使用</t>
    <rPh sb="23" eb="25">
      <t>ユウセン</t>
    </rPh>
    <rPh sb="28" eb="30">
      <t>ムセン</t>
    </rPh>
    <rPh sb="33" eb="36">
      <t>ミシヨウ</t>
    </rPh>
    <phoneticPr fontId="1"/>
  </si>
  <si>
    <t>業務完了時刻</t>
    <rPh sb="0" eb="2">
      <t>ギョウム</t>
    </rPh>
    <rPh sb="2" eb="4">
      <t>カンリョウ</t>
    </rPh>
    <rPh sb="4" eb="6">
      <t>ジコク</t>
    </rPh>
    <phoneticPr fontId="1"/>
  </si>
  <si>
    <t>水温</t>
    <rPh sb="0" eb="2">
      <t>スイオン</t>
    </rPh>
    <phoneticPr fontId="1"/>
  </si>
  <si>
    <t>暖かい　・　普通　・　冷たい</t>
    <rPh sb="0" eb="1">
      <t>アタタ</t>
    </rPh>
    <rPh sb="6" eb="8">
      <t>フツウ</t>
    </rPh>
    <rPh sb="11" eb="12">
      <t>ツメ</t>
    </rPh>
    <phoneticPr fontId="1"/>
  </si>
  <si>
    <t>備考欄</t>
    <rPh sb="0" eb="2">
      <t>ビコウ</t>
    </rPh>
    <rPh sb="2" eb="3">
      <t>ラン</t>
    </rPh>
    <phoneticPr fontId="1"/>
  </si>
  <si>
    <t/>
  </si>
  <si>
    <t>①捨石指示　②本均し　③荒均し　④被覆均し　⑤溶接・溶断　⑥(　　 　　　   　)据付　⑦(　　  　　  　　)敷設　⑧調査・測量　⑨その他（　　　　　　　　　</t>
    <rPh sb="1" eb="3">
      <t>ステイシ</t>
    </rPh>
    <rPh sb="3" eb="5">
      <t>シジ</t>
    </rPh>
    <rPh sb="7" eb="8">
      <t>ホン</t>
    </rPh>
    <rPh sb="8" eb="9">
      <t>ナラ</t>
    </rPh>
    <rPh sb="12" eb="13">
      <t>アラ</t>
    </rPh>
    <rPh sb="13" eb="14">
      <t>ナラ</t>
    </rPh>
    <rPh sb="17" eb="19">
      <t>ヒフク</t>
    </rPh>
    <rPh sb="19" eb="20">
      <t>ナラ</t>
    </rPh>
    <rPh sb="23" eb="25">
      <t>ヨウセツ</t>
    </rPh>
    <rPh sb="26" eb="28">
      <t>ヨウダン</t>
    </rPh>
    <rPh sb="42" eb="44">
      <t>スエツケ</t>
    </rPh>
    <rPh sb="58" eb="60">
      <t>フセツ</t>
    </rPh>
    <rPh sb="62" eb="64">
      <t>チョウサ</t>
    </rPh>
    <rPh sb="65" eb="67">
      <t>ソクリョウ</t>
    </rPh>
    <rPh sb="71" eb="72">
      <t>タ</t>
    </rPh>
    <phoneticPr fontId="1"/>
  </si>
  <si>
    <t>計画・・・黒色</t>
  </si>
  <si>
    <t>特記事項</t>
    <rPh sb="0" eb="2">
      <t>トッキ</t>
    </rPh>
    <rPh sb="2" eb="4">
      <t>ジコウ</t>
    </rPh>
    <phoneticPr fontId="1"/>
  </si>
  <si>
    <t>★減圧表の手引き</t>
    <rPh sb="1" eb="3">
      <t>ゲンアツ</t>
    </rPh>
    <rPh sb="3" eb="4">
      <t>ヒョウ</t>
    </rPh>
    <rPh sb="5" eb="7">
      <t>テビ</t>
    </rPh>
    <phoneticPr fontId="1"/>
  </si>
  <si>
    <t>就業内容</t>
    <rPh sb="0" eb="2">
      <t>シュウギョウ</t>
    </rPh>
    <rPh sb="2" eb="4">
      <t>ナイヨウ</t>
    </rPh>
    <phoneticPr fontId="1"/>
  </si>
  <si>
    <t>イ 運転準備・整備　　ロ 回航　　ハ 潜水準備・解装　　ニ 休憩・待機時間　　ホ 現場待機　　ヘ その他</t>
    <rPh sb="2" eb="4">
      <t>ウンテン</t>
    </rPh>
    <rPh sb="4" eb="6">
      <t>ジュンビ</t>
    </rPh>
    <rPh sb="7" eb="9">
      <t>セイビ</t>
    </rPh>
    <rPh sb="13" eb="15">
      <t>カイコウ</t>
    </rPh>
    <rPh sb="19" eb="21">
      <t>センスイ</t>
    </rPh>
    <rPh sb="21" eb="23">
      <t>ジュンビ</t>
    </rPh>
    <rPh sb="24" eb="25">
      <t>カイ</t>
    </rPh>
    <rPh sb="25" eb="26">
      <t>ソウ</t>
    </rPh>
    <rPh sb="30" eb="32">
      <t>キュウケイ</t>
    </rPh>
    <rPh sb="33" eb="35">
      <t>タイキ</t>
    </rPh>
    <rPh sb="35" eb="37">
      <t>ジカン</t>
    </rPh>
    <rPh sb="41" eb="43">
      <t>ゲンバ</t>
    </rPh>
    <rPh sb="43" eb="45">
      <t>タイキ</t>
    </rPh>
    <rPh sb="51" eb="52">
      <t>タ</t>
    </rPh>
    <phoneticPr fontId="1"/>
  </si>
  <si>
    <t>実施・・・赤色</t>
  </si>
  <si>
    <t>時　刻</t>
    <rPh sb="0" eb="1">
      <t>トキ</t>
    </rPh>
    <rPh sb="2" eb="3">
      <t>コク</t>
    </rPh>
    <phoneticPr fontId="1"/>
  </si>
  <si>
    <t>１．減圧表より次回潜水の可否</t>
    <rPh sb="2" eb="4">
      <t>ゲンアツ</t>
    </rPh>
    <rPh sb="4" eb="5">
      <t>ヒョウ</t>
    </rPh>
    <rPh sb="7" eb="9">
      <t>ジカイ</t>
    </rPh>
    <rPh sb="9" eb="11">
      <t>センスイ</t>
    </rPh>
    <rPh sb="12" eb="14">
      <t>カヒ</t>
    </rPh>
    <phoneticPr fontId="1"/>
  </si>
  <si>
    <t>船　上</t>
    <rPh sb="0" eb="1">
      <t>フネ</t>
    </rPh>
    <rPh sb="2" eb="3">
      <t>ウエ</t>
    </rPh>
    <phoneticPr fontId="1"/>
  </si>
  <si>
    <t>　①．上段：繰返し潜水範囲　（アルファベット記号あり）</t>
    <rPh sb="3" eb="5">
      <t>ジョウダン</t>
    </rPh>
    <rPh sb="6" eb="8">
      <t>クリカエ</t>
    </rPh>
    <rPh sb="9" eb="11">
      <t>センスイ</t>
    </rPh>
    <rPh sb="11" eb="13">
      <t>ハンイ</t>
    </rPh>
    <rPh sb="22" eb="24">
      <t>キゴウ</t>
    </rPh>
    <phoneticPr fontId="1"/>
  </si>
  <si>
    <t>潜　水　深　度　（ｍ）</t>
    <rPh sb="0" eb="1">
      <t>セン</t>
    </rPh>
    <rPh sb="2" eb="3">
      <t>ミズ</t>
    </rPh>
    <rPh sb="4" eb="5">
      <t>ブカ</t>
    </rPh>
    <rPh sb="6" eb="7">
      <t>タビ</t>
    </rPh>
    <phoneticPr fontId="1"/>
  </si>
  <si>
    <t>　　　　繰返し潜水グループ記号（RG）　：　A～O（15段階）</t>
    <rPh sb="4" eb="6">
      <t>クリカエ</t>
    </rPh>
    <rPh sb="7" eb="9">
      <t>センスイ</t>
    </rPh>
    <rPh sb="13" eb="15">
      <t>キゴウ</t>
    </rPh>
    <rPh sb="28" eb="30">
      <t>ダンカイ</t>
    </rPh>
    <phoneticPr fontId="1"/>
  </si>
  <si>
    <t>　②．下段：限界潜水範囲　（網掛け部分）</t>
    <rPh sb="3" eb="5">
      <t>ゲダン</t>
    </rPh>
    <rPh sb="6" eb="8">
      <t>ゲンカイ</t>
    </rPh>
    <rPh sb="8" eb="10">
      <t>センスイ</t>
    </rPh>
    <rPh sb="10" eb="12">
      <t>ハンイ</t>
    </rPh>
    <rPh sb="14" eb="16">
      <t>アミカ</t>
    </rPh>
    <rPh sb="17" eb="19">
      <t>ブブン</t>
    </rPh>
    <phoneticPr fontId="1"/>
  </si>
  <si>
    <t>　　　　限界潜水範囲　：　浮上完了後14時間内潜水禁止</t>
    <rPh sb="4" eb="6">
      <t>ゲンカイ</t>
    </rPh>
    <rPh sb="6" eb="8">
      <t>センスイ</t>
    </rPh>
    <rPh sb="8" eb="10">
      <t>ハンイ</t>
    </rPh>
    <rPh sb="13" eb="15">
      <t>フジョウ</t>
    </rPh>
    <rPh sb="15" eb="17">
      <t>カンリョウ</t>
    </rPh>
    <rPh sb="17" eb="18">
      <t>ゴ</t>
    </rPh>
    <rPh sb="20" eb="22">
      <t>ジカン</t>
    </rPh>
    <rPh sb="22" eb="23">
      <t>ナイ</t>
    </rPh>
    <rPh sb="23" eb="25">
      <t>センスイ</t>
    </rPh>
    <rPh sb="25" eb="27">
      <t>キンシ</t>
    </rPh>
    <phoneticPr fontId="1"/>
  </si>
  <si>
    <t>２．繰返し潜水表より次回潜水の修正潜水時間</t>
    <rPh sb="2" eb="4">
      <t>クリカエ</t>
    </rPh>
    <rPh sb="5" eb="7">
      <t>センスイ</t>
    </rPh>
    <rPh sb="7" eb="8">
      <t>ヒョウ</t>
    </rPh>
    <rPh sb="10" eb="12">
      <t>ジカイ</t>
    </rPh>
    <rPh sb="12" eb="14">
      <t>センスイ</t>
    </rPh>
    <rPh sb="15" eb="17">
      <t>シュウセイ</t>
    </rPh>
    <rPh sb="17" eb="19">
      <t>センスイ</t>
    </rPh>
    <rPh sb="19" eb="21">
      <t>ジカン</t>
    </rPh>
    <phoneticPr fontId="1"/>
  </si>
  <si>
    <t>　①．待機時間14時間後　⇒　ファクター（RF）1.0</t>
    <rPh sb="3" eb="5">
      <t>タイキ</t>
    </rPh>
    <rPh sb="5" eb="7">
      <t>ジカン</t>
    </rPh>
    <rPh sb="9" eb="11">
      <t>ジカン</t>
    </rPh>
    <rPh sb="11" eb="12">
      <t>ゴ</t>
    </rPh>
    <phoneticPr fontId="1"/>
  </si>
  <si>
    <t>　　　　※初期潜水となる</t>
    <rPh sb="5" eb="7">
      <t>ショキ</t>
    </rPh>
    <rPh sb="7" eb="9">
      <t>センスイ</t>
    </rPh>
    <phoneticPr fontId="1"/>
  </si>
  <si>
    <t>　②．繰返し潜水ファクター（RF）　：　2.0～1.1</t>
    <rPh sb="3" eb="5">
      <t>クリカエ</t>
    </rPh>
    <rPh sb="6" eb="8">
      <t>センスイ</t>
    </rPh>
    <phoneticPr fontId="1"/>
  </si>
  <si>
    <t>　　　　※繰返し潜水ファクター（RF）×潜水時間(BT)</t>
    <rPh sb="5" eb="7">
      <t>クリカエ</t>
    </rPh>
    <rPh sb="8" eb="10">
      <t>センスイ</t>
    </rPh>
    <rPh sb="20" eb="22">
      <t>センスイ</t>
    </rPh>
    <rPh sb="22" eb="24">
      <t>ジカン</t>
    </rPh>
    <phoneticPr fontId="1"/>
  </si>
  <si>
    <t>　③．連続潜水範囲　⇒　網かけ範囲＞2.0</t>
    <rPh sb="3" eb="5">
      <t>レンゾク</t>
    </rPh>
    <rPh sb="5" eb="7">
      <t>センスイ</t>
    </rPh>
    <rPh sb="7" eb="9">
      <t>ハンイ</t>
    </rPh>
    <rPh sb="12" eb="13">
      <t>アミ</t>
    </rPh>
    <rPh sb="15" eb="17">
      <t>ハンイ</t>
    </rPh>
    <phoneticPr fontId="1"/>
  </si>
  <si>
    <t>　　　　※修正潜水時間＝前回潜水時間+今回潜水時間</t>
    <rPh sb="5" eb="7">
      <t>シュウセイ</t>
    </rPh>
    <rPh sb="7" eb="9">
      <t>センスイ</t>
    </rPh>
    <rPh sb="9" eb="11">
      <t>ジカン</t>
    </rPh>
    <rPh sb="12" eb="14">
      <t>ゼンカイ</t>
    </rPh>
    <rPh sb="14" eb="16">
      <t>センスイ</t>
    </rPh>
    <rPh sb="16" eb="18">
      <t>ジカン</t>
    </rPh>
    <rPh sb="19" eb="21">
      <t>コンカイ</t>
    </rPh>
    <rPh sb="21" eb="23">
      <t>センスイ</t>
    </rPh>
    <rPh sb="23" eb="25">
      <t>ジカン</t>
    </rPh>
    <phoneticPr fontId="1"/>
  </si>
  <si>
    <t>　　　深度が異なる場合はRGを使用して前回潜水時間を換算</t>
    <rPh sb="3" eb="5">
      <t>シンド</t>
    </rPh>
    <rPh sb="6" eb="7">
      <t>コト</t>
    </rPh>
    <rPh sb="9" eb="11">
      <t>バアイ</t>
    </rPh>
    <rPh sb="15" eb="17">
      <t>シヨウ</t>
    </rPh>
    <rPh sb="19" eb="21">
      <t>ゼンカイ</t>
    </rPh>
    <rPh sb="21" eb="23">
      <t>センスイ</t>
    </rPh>
    <rPh sb="23" eb="25">
      <t>ジカン</t>
    </rPh>
    <rPh sb="26" eb="28">
      <t>カンザン</t>
    </rPh>
    <phoneticPr fontId="1"/>
  </si>
  <si>
    <t>３．繰返し潜水グループ記号の調整</t>
    <rPh sb="2" eb="4">
      <t>クリカエ</t>
    </rPh>
    <rPh sb="5" eb="7">
      <t>センスイ</t>
    </rPh>
    <rPh sb="11" eb="13">
      <t>キゴウ</t>
    </rPh>
    <rPh sb="14" eb="16">
      <t>チョウセイ</t>
    </rPh>
    <phoneticPr fontId="1"/>
  </si>
  <si>
    <t>　①．繰返し潜水ファクターが与えられる場合</t>
    <rPh sb="3" eb="5">
      <t>クリカエ</t>
    </rPh>
    <rPh sb="6" eb="8">
      <t>センスイ</t>
    </rPh>
    <rPh sb="14" eb="15">
      <t>アタ</t>
    </rPh>
    <rPh sb="19" eb="21">
      <t>バアイ</t>
    </rPh>
    <phoneticPr fontId="1"/>
  </si>
  <si>
    <t>　　　★例：前回D＞今回C　⇒　小さいワンランクアップ　⇒　E</t>
    <rPh sb="4" eb="5">
      <t>レイ</t>
    </rPh>
    <rPh sb="6" eb="8">
      <t>ゼンカイ</t>
    </rPh>
    <rPh sb="10" eb="12">
      <t>コンカイ</t>
    </rPh>
    <rPh sb="16" eb="17">
      <t>チイ</t>
    </rPh>
    <phoneticPr fontId="1"/>
  </si>
  <si>
    <t>記入</t>
    <rPh sb="0" eb="2">
      <t>キニュウ</t>
    </rPh>
    <phoneticPr fontId="1"/>
  </si>
  <si>
    <t>回数</t>
    <rPh sb="0" eb="1">
      <t>カイ</t>
    </rPh>
    <rPh sb="1" eb="2">
      <t>カズ</t>
    </rPh>
    <phoneticPr fontId="1"/>
  </si>
  <si>
    <t>繰返潜水
グループ　　　　　　　記号　　　　　　　　　（RG）</t>
    <rPh sb="0" eb="1">
      <t>ク</t>
    </rPh>
    <rPh sb="1" eb="2">
      <t>カエ</t>
    </rPh>
    <rPh sb="2" eb="4">
      <t>センスイ</t>
    </rPh>
    <rPh sb="16" eb="18">
      <t>キゴウ</t>
    </rPh>
    <phoneticPr fontId="1"/>
  </si>
  <si>
    <t>★
待機時間　　　　　　　（SI）</t>
    <rPh sb="2" eb="4">
      <t>タイキ</t>
    </rPh>
    <rPh sb="4" eb="6">
      <t>ジカン</t>
    </rPh>
    <phoneticPr fontId="1"/>
  </si>
  <si>
    <r>
      <t xml:space="preserve">繰返潜水
ファクター
（RF）
</t>
    </r>
    <r>
      <rPr>
        <sz val="9"/>
        <rFont val="ＭＳ Ｐゴシック"/>
        <family val="3"/>
        <charset val="128"/>
      </rPr>
      <t>(連続潜水)</t>
    </r>
    <rPh sb="0" eb="1">
      <t>ク</t>
    </rPh>
    <rPh sb="1" eb="2">
      <t>カエ</t>
    </rPh>
    <rPh sb="2" eb="4">
      <t>センスイ</t>
    </rPh>
    <rPh sb="17" eb="19">
      <t>レンゾク</t>
    </rPh>
    <rPh sb="19" eb="21">
      <t>センスイ</t>
    </rPh>
    <phoneticPr fontId="1"/>
  </si>
  <si>
    <t>○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深度</t>
    <rPh sb="138" eb="140">
      <t>シンド</t>
    </rPh>
    <phoneticPr fontId="1"/>
  </si>
  <si>
    <t>○潜水時間</t>
    <rPh sb="1" eb="3">
      <t>センスイ</t>
    </rPh>
    <rPh sb="3" eb="5">
      <t>ジカン</t>
    </rPh>
    <phoneticPr fontId="1"/>
  </si>
  <si>
    <t>★
修正潜水時間
(EBT)</t>
    <rPh sb="2" eb="4">
      <t>シュウセイ</t>
    </rPh>
    <rPh sb="4" eb="6">
      <t>センスイ</t>
    </rPh>
    <rPh sb="6" eb="8">
      <t>ジカン</t>
    </rPh>
    <phoneticPr fontId="1"/>
  </si>
  <si>
    <t>★適用減圧表</t>
    <rPh sb="1" eb="3">
      <t>テキヨウ</t>
    </rPh>
    <rPh sb="3" eb="5">
      <t>ゲンアツ</t>
    </rPh>
    <rPh sb="5" eb="6">
      <t>ヒョウ</t>
    </rPh>
    <phoneticPr fontId="1"/>
  </si>
  <si>
    <t>繰返潜水　　　　　　　　　グループ
記号　　　　　　　　　（RG）</t>
    <rPh sb="0" eb="1">
      <t>ク</t>
    </rPh>
    <rPh sb="1" eb="2">
      <t>カエ</t>
    </rPh>
    <rPh sb="2" eb="4">
      <t>センスイ</t>
    </rPh>
    <rPh sb="18" eb="20">
      <t>キゴウ</t>
    </rPh>
    <phoneticPr fontId="1"/>
  </si>
  <si>
    <t>○浮　上　時　間</t>
    <rPh sb="1" eb="2">
      <t>ウキ</t>
    </rPh>
    <rPh sb="3" eb="4">
      <t>ウエ</t>
    </rPh>
    <rPh sb="5" eb="6">
      <t>トキ</t>
    </rPh>
    <rPh sb="7" eb="8">
      <t>アイダ</t>
    </rPh>
    <phoneticPr fontId="1"/>
  </si>
  <si>
    <t>潜水業務時間</t>
    <phoneticPr fontId="1"/>
  </si>
  <si>
    <t>　　　★例：前回B＝今回B　⇒　同等ワンランクアップ　⇒　C</t>
    <rPh sb="4" eb="5">
      <t>レイ</t>
    </rPh>
    <rPh sb="6" eb="8">
      <t>ゼンカイ</t>
    </rPh>
    <rPh sb="10" eb="12">
      <t>コンカイ</t>
    </rPh>
    <rPh sb="16" eb="18">
      <t>ドウトウ</t>
    </rPh>
    <phoneticPr fontId="1"/>
  </si>
  <si>
    <t>潜降開始</t>
    <rPh sb="0" eb="1">
      <t>セン</t>
    </rPh>
    <rPh sb="1" eb="2">
      <t>フ</t>
    </rPh>
    <rPh sb="2" eb="4">
      <t>カイシ</t>
    </rPh>
    <phoneticPr fontId="1"/>
  </si>
  <si>
    <t>潜降時間</t>
    <rPh sb="0" eb="1">
      <t>セン</t>
    </rPh>
    <rPh sb="1" eb="2">
      <t>フ</t>
    </rPh>
    <rPh sb="2" eb="4">
      <t>ジカン</t>
    </rPh>
    <phoneticPr fontId="1"/>
  </si>
  <si>
    <t>潜水時間
(BT)</t>
    <rPh sb="0" eb="2">
      <t>センスイ</t>
    </rPh>
    <rPh sb="2" eb="4">
      <t>ジカン</t>
    </rPh>
    <phoneticPr fontId="1"/>
  </si>
  <si>
    <t>深度</t>
    <rPh sb="0" eb="2">
      <t>シンド</t>
    </rPh>
    <phoneticPr fontId="1"/>
  </si>
  <si>
    <t>浮上　　　　時間</t>
    <rPh sb="0" eb="2">
      <t>フジョウ</t>
    </rPh>
    <rPh sb="6" eb="7">
      <t>ジ</t>
    </rPh>
    <rPh sb="7" eb="8">
      <t>カン</t>
    </rPh>
    <phoneticPr fontId="1"/>
  </si>
  <si>
    <t>○深度ごとの浮上停止時間</t>
    <rPh sb="1" eb="3">
      <t>シンド</t>
    </rPh>
    <rPh sb="6" eb="8">
      <t>フジョウ</t>
    </rPh>
    <rPh sb="8" eb="10">
      <t>テイシ</t>
    </rPh>
    <phoneticPr fontId="1"/>
  </si>
  <si>
    <t>合計</t>
    <rPh sb="0" eb="2">
      <t>ゴウケイ</t>
    </rPh>
    <phoneticPr fontId="1"/>
  </si>
  <si>
    <t>浮上完了</t>
    <rPh sb="0" eb="2">
      <t>フジョウ</t>
    </rPh>
    <rPh sb="2" eb="4">
      <t>カンリョウ</t>
    </rPh>
    <phoneticPr fontId="1"/>
  </si>
  <si>
    <t>累計</t>
    <rPh sb="0" eb="2">
      <t>ルイケイ</t>
    </rPh>
    <phoneticPr fontId="1"/>
  </si>
  <si>
    <t>　②．繰返し潜水ファクターが与えられず連続潜水の場合</t>
    <rPh sb="3" eb="5">
      <t>クリカエ</t>
    </rPh>
    <rPh sb="6" eb="8">
      <t>センスイ</t>
    </rPh>
    <rPh sb="14" eb="15">
      <t>アタ</t>
    </rPh>
    <rPh sb="19" eb="21">
      <t>レンゾク</t>
    </rPh>
    <rPh sb="21" eb="23">
      <t>センスイ</t>
    </rPh>
    <rPh sb="24" eb="26">
      <t>バアイ</t>
    </rPh>
    <phoneticPr fontId="1"/>
  </si>
  <si>
    <t>潜降完了時刻記入可</t>
    <rPh sb="0" eb="2">
      <t>センコウ</t>
    </rPh>
    <rPh sb="2" eb="4">
      <t>カンリョウ</t>
    </rPh>
    <rPh sb="4" eb="6">
      <t>ジコク</t>
    </rPh>
    <rPh sb="6" eb="8">
      <t>キニュウ</t>
    </rPh>
    <rPh sb="8" eb="9">
      <t>カ</t>
    </rPh>
    <phoneticPr fontId="1"/>
  </si>
  <si>
    <t>指定</t>
    <rPh sb="0" eb="2">
      <t>シテイ</t>
    </rPh>
    <phoneticPr fontId="1"/>
  </si>
  <si>
    <t>調整</t>
    <rPh sb="0" eb="2">
      <t>チョウセイ</t>
    </rPh>
    <phoneticPr fontId="1"/>
  </si>
  <si>
    <t>18m</t>
    <phoneticPr fontId="1"/>
  </si>
  <si>
    <t>15m</t>
    <phoneticPr fontId="1"/>
  </si>
  <si>
    <t>12m</t>
    <phoneticPr fontId="1"/>
  </si>
  <si>
    <t>9m</t>
    <phoneticPr fontId="1"/>
  </si>
  <si>
    <t>6m</t>
    <phoneticPr fontId="1"/>
  </si>
  <si>
    <t>3m</t>
    <phoneticPr fontId="1"/>
  </si>
  <si>
    <t>　　　★例：前回D＞今回B　⇒前回と同一ランクにアップ⇒ D</t>
    <rPh sb="4" eb="5">
      <t>レイ</t>
    </rPh>
    <rPh sb="6" eb="8">
      <t>ゼンカイ</t>
    </rPh>
    <rPh sb="10" eb="12">
      <t>コンカイ</t>
    </rPh>
    <rPh sb="15" eb="17">
      <t>ゼンカイ</t>
    </rPh>
    <rPh sb="18" eb="20">
      <t>ドウイツ</t>
    </rPh>
    <phoneticPr fontId="1"/>
  </si>
  <si>
    <t>前回⑫又は⑬＝①</t>
    <rPh sb="0" eb="2">
      <t>ゼンカイ</t>
    </rPh>
    <rPh sb="3" eb="4">
      <t>マタ</t>
    </rPh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</si>
  <si>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</si>
  <si>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</si>
  <si>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</si>
  <si>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</si>
  <si>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</si>
  <si>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⑧-⑤=
⑦</t>
    <phoneticPr fontId="1"/>
  </si>
  <si>
    <t>⑤+⑦＝
⑧</t>
    <phoneticPr fontId="1"/>
  </si>
  <si>
    <t>修正潜水時間
の計算
⑨</t>
    <rPh sb="0" eb="2">
      <t>シュウセイ</t>
    </rPh>
    <rPh sb="2" eb="4">
      <t>センスイ</t>
    </rPh>
    <rPh sb="4" eb="6">
      <t>ジカン</t>
    </rPh>
    <rPh sb="8" eb="10">
      <t>ケイサン</t>
    </rPh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</si>
  <si>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</si>
  <si>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</si>
  <si>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</si>
  <si>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</si>
  <si>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</si>
  <si>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</si>
  <si>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</si>
  <si>
    <t>⑰</t>
  </si>
  <si>
    <t>⑱</t>
  </si>
  <si>
    <t>⑲</t>
  </si>
  <si>
    <t>⑳</t>
    <phoneticPr fontId="1"/>
  </si>
  <si>
    <t>⑭～⑳=
㉑</t>
    <phoneticPr fontId="1"/>
  </si>
  <si>
    <t>⑧＋㉑=　　　　　　㉒</t>
    <phoneticPr fontId="1"/>
  </si>
  <si>
    <t>⑦+㉑=
㉓</t>
    <phoneticPr fontId="1"/>
  </si>
  <si>
    <t>㉔</t>
    <phoneticPr fontId="1"/>
  </si>
  <si>
    <t>４．繰返し潜水において無減圧となった場合の調整</t>
    <rPh sb="2" eb="4">
      <t>クリカエ</t>
    </rPh>
    <rPh sb="5" eb="7">
      <t>センスイ</t>
    </rPh>
    <rPh sb="11" eb="12">
      <t>ム</t>
    </rPh>
    <rPh sb="12" eb="14">
      <t>ゲンアツ</t>
    </rPh>
    <rPh sb="18" eb="20">
      <t>バアイ</t>
    </rPh>
    <rPh sb="21" eb="23">
      <t>チョウセイ</t>
    </rPh>
    <phoneticPr fontId="1"/>
  </si>
  <si>
    <t>　①．無減圧繰返し潜水表の許容無減圧時間と照合</t>
    <rPh sb="13" eb="15">
      <t>キョヨウ</t>
    </rPh>
    <rPh sb="15" eb="16">
      <t>ム</t>
    </rPh>
    <rPh sb="16" eb="18">
      <t>ゲンアツ</t>
    </rPh>
    <rPh sb="18" eb="20">
      <t>ジカン</t>
    </rPh>
    <rPh sb="21" eb="23">
      <t>ショウゴウ</t>
    </rPh>
    <phoneticPr fontId="1"/>
  </si>
  <si>
    <t>潜降開始</t>
  </si>
  <si>
    <t>潜降時間</t>
    <phoneticPr fontId="1"/>
  </si>
  <si>
    <t>浮上開始</t>
    <phoneticPr fontId="1"/>
  </si>
  <si>
    <t>18m</t>
    <phoneticPr fontId="1"/>
  </si>
  <si>
    <t>15m</t>
    <phoneticPr fontId="1"/>
  </si>
  <si>
    <t>12m</t>
    <phoneticPr fontId="1"/>
  </si>
  <si>
    <t>9m</t>
    <phoneticPr fontId="1"/>
  </si>
  <si>
    <t>6m</t>
    <phoneticPr fontId="1"/>
  </si>
  <si>
    <t>6m</t>
    <phoneticPr fontId="1"/>
  </si>
  <si>
    <t>0m</t>
    <phoneticPr fontId="1"/>
  </si>
  <si>
    <t>計画</t>
    <rPh sb="0" eb="2">
      <t>ケイカク</t>
    </rPh>
    <phoneticPr fontId="1"/>
  </si>
  <si>
    <t>ｍ</t>
    <phoneticPr fontId="1"/>
  </si>
  <si>
    <t>ｍ</t>
    <phoneticPr fontId="1"/>
  </si>
  <si>
    <t>　　　　許容無減圧時間超え　⇒　3m減圧</t>
    <rPh sb="4" eb="6">
      <t>キョヨウ</t>
    </rPh>
    <rPh sb="6" eb="7">
      <t>ム</t>
    </rPh>
    <rPh sb="7" eb="9">
      <t>ゲンアツ</t>
    </rPh>
    <rPh sb="9" eb="11">
      <t>ジカン</t>
    </rPh>
    <rPh sb="11" eb="12">
      <t>コ</t>
    </rPh>
    <rPh sb="18" eb="20">
      <t>ゲンアツ</t>
    </rPh>
    <phoneticPr fontId="1"/>
  </si>
  <si>
    <t>ｍ</t>
    <phoneticPr fontId="1"/>
  </si>
  <si>
    <t>　　　★例：深度15m、ファクター（RF）1.5　⇒　許容時間41分</t>
    <rPh sb="4" eb="5">
      <t>レイ</t>
    </rPh>
    <rPh sb="6" eb="8">
      <t>シンド</t>
    </rPh>
    <rPh sb="27" eb="29">
      <t>キョヨウ</t>
    </rPh>
    <rPh sb="29" eb="31">
      <t>ジカン</t>
    </rPh>
    <rPh sb="33" eb="34">
      <t>フン</t>
    </rPh>
    <phoneticPr fontId="1"/>
  </si>
  <si>
    <t>設備等の点検表</t>
    <rPh sb="0" eb="2">
      <t>セツビ</t>
    </rPh>
    <rPh sb="2" eb="3">
      <t>トウ</t>
    </rPh>
    <rPh sb="4" eb="7">
      <t>テンケンヒョウ</t>
    </rPh>
    <phoneticPr fontId="1"/>
  </si>
  <si>
    <t>始
業
前</t>
    <rPh sb="0" eb="1">
      <t>ハジメ</t>
    </rPh>
    <rPh sb="2" eb="3">
      <t>ギョウ</t>
    </rPh>
    <rPh sb="4" eb="5">
      <t>マエ</t>
    </rPh>
    <phoneticPr fontId="1"/>
  </si>
  <si>
    <t>潜水器</t>
    <rPh sb="0" eb="3">
      <t>センスイキ</t>
    </rPh>
    <phoneticPr fontId="1"/>
  </si>
  <si>
    <t>小型船舶操縦士免許</t>
    <rPh sb="0" eb="2">
      <t>コガタ</t>
    </rPh>
    <rPh sb="2" eb="4">
      <t>センパク</t>
    </rPh>
    <rPh sb="4" eb="7">
      <t>ソウジュウシ</t>
    </rPh>
    <rPh sb="7" eb="9">
      <t>メンキョ</t>
    </rPh>
    <phoneticPr fontId="1"/>
  </si>
  <si>
    <t>計画変更時</t>
    <rPh sb="0" eb="2">
      <t>ケイカク</t>
    </rPh>
    <rPh sb="2" eb="5">
      <t>ヘンコウジ</t>
    </rPh>
    <phoneticPr fontId="1"/>
  </si>
  <si>
    <t>送気管</t>
    <rPh sb="0" eb="2">
      <t>ソウキ</t>
    </rPh>
    <rPh sb="2" eb="3">
      <t>カン</t>
    </rPh>
    <phoneticPr fontId="1"/>
  </si>
  <si>
    <t>潜水士免許</t>
    <rPh sb="0" eb="3">
      <t>センスイシ</t>
    </rPh>
    <rPh sb="3" eb="5">
      <t>メンキョ</t>
    </rPh>
    <phoneticPr fontId="1"/>
  </si>
  <si>
    <t>さがり綱</t>
    <rPh sb="3" eb="4">
      <t>ツナ</t>
    </rPh>
    <phoneticPr fontId="1"/>
  </si>
  <si>
    <t>送気員教育修了証</t>
    <rPh sb="0" eb="2">
      <t>ソウキ</t>
    </rPh>
    <rPh sb="2" eb="3">
      <t>イン</t>
    </rPh>
    <rPh sb="3" eb="5">
      <t>キョウイク</t>
    </rPh>
    <rPh sb="5" eb="7">
      <t>シュウリョウ</t>
    </rPh>
    <rPh sb="7" eb="8">
      <t>ショウ</t>
    </rPh>
    <phoneticPr fontId="1"/>
  </si>
  <si>
    <t>圧力調整器</t>
    <rPh sb="0" eb="2">
      <t>アツリョク</t>
    </rPh>
    <rPh sb="2" eb="5">
      <t>チョウセイキ</t>
    </rPh>
    <phoneticPr fontId="1"/>
  </si>
  <si>
    <t>巻上げ機教育修了証</t>
    <rPh sb="0" eb="2">
      <t>マキア</t>
    </rPh>
    <rPh sb="3" eb="4">
      <t>キ</t>
    </rPh>
    <rPh sb="4" eb="6">
      <t>キョウイク</t>
    </rPh>
    <rPh sb="6" eb="9">
      <t>シュウリョウショウ</t>
    </rPh>
    <phoneticPr fontId="1"/>
  </si>
  <si>
    <t>一週</t>
    <rPh sb="0" eb="1">
      <t>1</t>
    </rPh>
    <rPh sb="1" eb="2">
      <t>シュウ</t>
    </rPh>
    <phoneticPr fontId="1"/>
  </si>
  <si>
    <t>空気圧縮機</t>
    <rPh sb="0" eb="2">
      <t>クウキ</t>
    </rPh>
    <rPh sb="2" eb="5">
      <t>アッシュクキ</t>
    </rPh>
    <phoneticPr fontId="1"/>
  </si>
  <si>
    <t>国際信号旗A</t>
    <rPh sb="0" eb="2">
      <t>コクサイ</t>
    </rPh>
    <rPh sb="2" eb="4">
      <t>シンゴウ</t>
    </rPh>
    <rPh sb="4" eb="5">
      <t>ハタ</t>
    </rPh>
    <phoneticPr fontId="1"/>
  </si>
  <si>
    <t>実施</t>
    <rPh sb="0" eb="2">
      <t>ジッシ</t>
    </rPh>
    <phoneticPr fontId="1"/>
  </si>
  <si>
    <t>一月</t>
    <rPh sb="0" eb="1">
      <t>ヒト</t>
    </rPh>
    <rPh sb="1" eb="2">
      <t>ツキ</t>
    </rPh>
    <phoneticPr fontId="1"/>
  </si>
  <si>
    <t>三月</t>
    <rPh sb="0" eb="2">
      <t>ミツキ</t>
    </rPh>
    <phoneticPr fontId="1"/>
  </si>
  <si>
    <t>水中時計</t>
    <rPh sb="0" eb="2">
      <t>スイチュウ</t>
    </rPh>
    <rPh sb="2" eb="4">
      <t>ドケイ</t>
    </rPh>
    <phoneticPr fontId="1"/>
  </si>
  <si>
    <t>六月</t>
    <rPh sb="0" eb="2">
      <t>ムツキ</t>
    </rPh>
    <phoneticPr fontId="1"/>
  </si>
  <si>
    <t>流量計</t>
    <rPh sb="0" eb="3">
      <t>リュウリョウケイ</t>
    </rPh>
    <phoneticPr fontId="1"/>
  </si>
  <si>
    <t>通話装置の感度</t>
    <rPh sb="0" eb="2">
      <t>ツウワ</t>
    </rPh>
    <rPh sb="2" eb="4">
      <t>ソウチ</t>
    </rPh>
    <rPh sb="5" eb="7">
      <t>カンド</t>
    </rPh>
    <phoneticPr fontId="1"/>
  </si>
  <si>
    <t>○潜降及び浮上の速度は10m/分とする。</t>
  </si>
  <si>
    <t>注意：★印は確認すること。○印は厳守すること。</t>
  </si>
  <si>
    <t>携行物</t>
    <rPh sb="0" eb="3">
      <t>ケイコウブツ</t>
    </rPh>
    <phoneticPr fontId="1"/>
  </si>
  <si>
    <t>※着色部分入力不可(不要)</t>
    <rPh sb="1" eb="3">
      <t>チャクショク</t>
    </rPh>
    <rPh sb="3" eb="5">
      <t>ブブン</t>
    </rPh>
    <rPh sb="5" eb="7">
      <t>ニュウリョク</t>
    </rPh>
    <rPh sb="7" eb="9">
      <t>フカ</t>
    </rPh>
    <rPh sb="10" eb="12">
      <t>フヨウ</t>
    </rPh>
    <phoneticPr fontId="1"/>
  </si>
  <si>
    <t>業務名</t>
    <phoneticPr fontId="1"/>
  </si>
  <si>
    <t>減圧水深ライン作成</t>
    <rPh sb="0" eb="2">
      <t>ゲンアツ</t>
    </rPh>
    <rPh sb="2" eb="4">
      <t>スイシン</t>
    </rPh>
    <rPh sb="7" eb="9">
      <t>サクセイ</t>
    </rPh>
    <phoneticPr fontId="1"/>
  </si>
  <si>
    <t>発注者名</t>
    <phoneticPr fontId="1"/>
  </si>
  <si>
    <t>天候</t>
    <phoneticPr fontId="1"/>
  </si>
  <si>
    <t>風向</t>
    <phoneticPr fontId="1"/>
  </si>
  <si>
    <t>チェック</t>
    <phoneticPr fontId="1"/>
  </si>
  <si>
    <t>RG</t>
    <phoneticPr fontId="1"/>
  </si>
  <si>
    <t>15～29</t>
    <phoneticPr fontId="1"/>
  </si>
  <si>
    <t>30～59</t>
    <phoneticPr fontId="1"/>
  </si>
  <si>
    <t>60～89</t>
    <phoneticPr fontId="1"/>
  </si>
  <si>
    <t>90～119</t>
    <phoneticPr fontId="1"/>
  </si>
  <si>
    <t>120～179</t>
    <phoneticPr fontId="1"/>
  </si>
  <si>
    <t>180～239</t>
    <phoneticPr fontId="1"/>
  </si>
  <si>
    <t>240～359</t>
    <phoneticPr fontId="1"/>
  </si>
  <si>
    <t>360～539</t>
    <phoneticPr fontId="1"/>
  </si>
  <si>
    <t>540～719</t>
    <phoneticPr fontId="1"/>
  </si>
  <si>
    <t>720～839</t>
    <phoneticPr fontId="1"/>
  </si>
  <si>
    <t>840～</t>
    <phoneticPr fontId="1"/>
  </si>
  <si>
    <t>網走港外３港水中部施工状況確認業務</t>
    <phoneticPr fontId="1"/>
  </si>
  <si>
    <t>網走開発建設部</t>
    <phoneticPr fontId="1"/>
  </si>
  <si>
    <t>晴れ</t>
    <phoneticPr fontId="1"/>
  </si>
  <si>
    <t>東</t>
    <phoneticPr fontId="1"/>
  </si>
  <si>
    <t>✔</t>
    <phoneticPr fontId="1"/>
  </si>
  <si>
    <t>Ａ</t>
    <phoneticPr fontId="1"/>
  </si>
  <si>
    <t>釧路港外５港水中部施工状況確認業務</t>
    <phoneticPr fontId="1"/>
  </si>
  <si>
    <t>釧路開発建設部</t>
    <phoneticPr fontId="1"/>
  </si>
  <si>
    <t>曇り</t>
    <phoneticPr fontId="1"/>
  </si>
  <si>
    <t>西</t>
    <phoneticPr fontId="1"/>
  </si>
  <si>
    <t>Ｂ</t>
    <phoneticPr fontId="1"/>
  </si>
  <si>
    <t>稚内港外水中部施工状況確認業務</t>
    <phoneticPr fontId="1"/>
  </si>
  <si>
    <t>稚内開発建設部</t>
    <phoneticPr fontId="1"/>
  </si>
  <si>
    <t>雨</t>
    <phoneticPr fontId="1"/>
  </si>
  <si>
    <t>南</t>
    <phoneticPr fontId="1"/>
  </si>
  <si>
    <t>Ｃ</t>
    <phoneticPr fontId="1"/>
  </si>
  <si>
    <t>小樽港外５港水中部施工状況確認業務</t>
    <phoneticPr fontId="1"/>
  </si>
  <si>
    <t>小樽開発建設部</t>
    <phoneticPr fontId="1"/>
  </si>
  <si>
    <t>雪</t>
    <phoneticPr fontId="1"/>
  </si>
  <si>
    <t>北</t>
    <phoneticPr fontId="1"/>
  </si>
  <si>
    <t>Ｄ</t>
    <phoneticPr fontId="1"/>
  </si>
  <si>
    <t>留萌川水中部施工状況確認業務</t>
    <phoneticPr fontId="1"/>
  </si>
  <si>
    <t>留萌開発建設部</t>
    <phoneticPr fontId="1"/>
  </si>
  <si>
    <t>みぞれ</t>
    <phoneticPr fontId="1"/>
  </si>
  <si>
    <t>北東</t>
    <phoneticPr fontId="1"/>
  </si>
  <si>
    <t>Ｅ</t>
    <phoneticPr fontId="1"/>
  </si>
  <si>
    <t>室蘭開発建設部管内水中部施工状況確認業務</t>
    <phoneticPr fontId="1"/>
  </si>
  <si>
    <t>室蘭開発建設部</t>
    <phoneticPr fontId="1"/>
  </si>
  <si>
    <t>南東</t>
    <phoneticPr fontId="1"/>
  </si>
  <si>
    <t>Ｆ</t>
    <phoneticPr fontId="1"/>
  </si>
  <si>
    <t>羽幌港水中部施工状況確認業務</t>
    <phoneticPr fontId="1"/>
  </si>
  <si>
    <t>函館開発建設部</t>
    <phoneticPr fontId="1"/>
  </si>
  <si>
    <t>北西</t>
    <phoneticPr fontId="1"/>
  </si>
  <si>
    <t>Ｇ</t>
    <phoneticPr fontId="1"/>
  </si>
  <si>
    <t>不可</t>
    <rPh sb="0" eb="2">
      <t>フカ</t>
    </rPh>
    <phoneticPr fontId="1"/>
  </si>
  <si>
    <t>南西</t>
    <phoneticPr fontId="1"/>
  </si>
  <si>
    <t>Ｈ</t>
    <phoneticPr fontId="1"/>
  </si>
  <si>
    <t>Ｉ</t>
    <phoneticPr fontId="1"/>
  </si>
  <si>
    <t>Ｊ</t>
    <phoneticPr fontId="1"/>
  </si>
  <si>
    <t>Ｋ</t>
    <phoneticPr fontId="1"/>
  </si>
  <si>
    <t>Ｌ</t>
    <phoneticPr fontId="1"/>
  </si>
  <si>
    <t>Ｍ</t>
    <phoneticPr fontId="1"/>
  </si>
  <si>
    <t>Ｎ</t>
    <phoneticPr fontId="1"/>
  </si>
  <si>
    <t>Ｏ</t>
    <phoneticPr fontId="1"/>
  </si>
  <si>
    <t>重線変異</t>
    <rPh sb="0" eb="1">
      <t>ジュウ</t>
    </rPh>
    <rPh sb="1" eb="2">
      <t>セン</t>
    </rPh>
    <rPh sb="2" eb="4">
      <t>ヘンイ</t>
    </rPh>
    <phoneticPr fontId="1"/>
  </si>
  <si>
    <t>変更</t>
    <rPh sb="0" eb="2">
      <t>ヘンコウ</t>
    </rPh>
    <phoneticPr fontId="1"/>
  </si>
  <si>
    <t xml:space="preserve">組織数 </t>
    <phoneticPr fontId="24"/>
  </si>
  <si>
    <t>№1</t>
    <phoneticPr fontId="24"/>
  </si>
  <si>
    <t>№2</t>
  </si>
  <si>
    <t>№3</t>
  </si>
  <si>
    <t>№4</t>
  </si>
  <si>
    <t>№5</t>
  </si>
  <si>
    <t>№6</t>
  </si>
  <si>
    <t>№7</t>
  </si>
  <si>
    <t>№8</t>
  </si>
  <si>
    <t>№9</t>
  </si>
  <si>
    <t>№10</t>
  </si>
  <si>
    <t>№11</t>
  </si>
  <si>
    <t>№12</t>
  </si>
  <si>
    <t>№13</t>
  </si>
  <si>
    <t>№14</t>
  </si>
  <si>
    <t>№15</t>
  </si>
  <si>
    <t>№16</t>
  </si>
  <si>
    <t>半飽和時間</t>
  </si>
  <si>
    <t>1回目潜水</t>
    <rPh sb="1" eb="3">
      <t>カイメ</t>
    </rPh>
    <rPh sb="3" eb="5">
      <t>センスイ</t>
    </rPh>
    <phoneticPr fontId="1"/>
  </si>
  <si>
    <t>a値</t>
    <rPh sb="1" eb="2">
      <t>チ</t>
    </rPh>
    <phoneticPr fontId="24"/>
  </si>
  <si>
    <t>作業開始</t>
    <rPh sb="0" eb="2">
      <t>サギョウ</t>
    </rPh>
    <rPh sb="2" eb="4">
      <t>カイシ</t>
    </rPh>
    <phoneticPr fontId="1"/>
  </si>
  <si>
    <t>b値</t>
    <rPh sb="1" eb="2">
      <t>チ</t>
    </rPh>
    <phoneticPr fontId="24"/>
  </si>
  <si>
    <t>18停開始</t>
    <rPh sb="2" eb="3">
      <t>テイ</t>
    </rPh>
    <rPh sb="3" eb="5">
      <t>カイシ</t>
    </rPh>
    <phoneticPr fontId="1"/>
  </si>
  <si>
    <t>海水の濃度ρ</t>
    <rPh sb="0" eb="2">
      <t>カイスイ</t>
    </rPh>
    <rPh sb="3" eb="5">
      <t>ノウド</t>
    </rPh>
    <phoneticPr fontId="1"/>
  </si>
  <si>
    <t>kg/m3</t>
    <phoneticPr fontId="1"/>
  </si>
  <si>
    <t>18停終了</t>
    <rPh sb="2" eb="3">
      <t>テイ</t>
    </rPh>
    <rPh sb="3" eb="5">
      <t>シュウリョウ</t>
    </rPh>
    <phoneticPr fontId="1"/>
  </si>
  <si>
    <t>体内飽和水蒸気圧</t>
    <rPh sb="0" eb="2">
      <t>タイナイ</t>
    </rPh>
    <rPh sb="2" eb="4">
      <t>ホウワ</t>
    </rPh>
    <rPh sb="4" eb="7">
      <t>スイジョウキ</t>
    </rPh>
    <rPh sb="7" eb="8">
      <t>アツ</t>
    </rPh>
    <phoneticPr fontId="1"/>
  </si>
  <si>
    <t>kPa</t>
    <phoneticPr fontId="1"/>
  </si>
  <si>
    <t>15停開始</t>
    <rPh sb="2" eb="3">
      <t>テイ</t>
    </rPh>
    <rPh sb="3" eb="5">
      <t>カイシ</t>
    </rPh>
    <phoneticPr fontId="1"/>
  </si>
  <si>
    <t>15停終了</t>
    <rPh sb="2" eb="3">
      <t>テイ</t>
    </rPh>
    <rPh sb="3" eb="5">
      <t>シュウリョウ</t>
    </rPh>
    <phoneticPr fontId="1"/>
  </si>
  <si>
    <t>※潜降は＋浮上は－</t>
    <rPh sb="1" eb="3">
      <t>センコウ</t>
    </rPh>
    <rPh sb="5" eb="7">
      <t>フジョウ</t>
    </rPh>
    <phoneticPr fontId="1"/>
  </si>
  <si>
    <t>①</t>
    <phoneticPr fontId="1"/>
  </si>
  <si>
    <t>1回目潜降</t>
    <rPh sb="1" eb="3">
      <t>カイメ</t>
    </rPh>
    <rPh sb="3" eb="5">
      <t>センコウ</t>
    </rPh>
    <phoneticPr fontId="1"/>
  </si>
  <si>
    <t>12停開始</t>
    <rPh sb="2" eb="3">
      <t>テイ</t>
    </rPh>
    <rPh sb="3" eb="5">
      <t>カイシ</t>
    </rPh>
    <phoneticPr fontId="1"/>
  </si>
  <si>
    <t>12停終了</t>
    <rPh sb="2" eb="3">
      <t>テイ</t>
    </rPh>
    <rPh sb="3" eb="5">
      <t>シュウリョウ</t>
    </rPh>
    <phoneticPr fontId="1"/>
  </si>
  <si>
    <t>作業前初期窒素分圧</t>
    <rPh sb="0" eb="2">
      <t>サギョウ</t>
    </rPh>
    <rPh sb="2" eb="3">
      <t>マエ</t>
    </rPh>
    <rPh sb="3" eb="5">
      <t>ショキ</t>
    </rPh>
    <rPh sb="5" eb="7">
      <t>チッソ</t>
    </rPh>
    <rPh sb="7" eb="9">
      <t>ブンアツ</t>
    </rPh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</si>
  <si>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</si>
  <si>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9停開始</t>
    <rPh sb="1" eb="2">
      <t>テイ</t>
    </rPh>
    <rPh sb="2" eb="4">
      <t>カイシ</t>
    </rPh>
    <phoneticPr fontId="1"/>
  </si>
  <si>
    <t>開始時間</t>
    <rPh sb="0" eb="2">
      <t>カイシ</t>
    </rPh>
    <rPh sb="2" eb="4">
      <t>ジカン</t>
    </rPh>
    <phoneticPr fontId="1"/>
  </si>
  <si>
    <t>Pa=</t>
    <phoneticPr fontId="24"/>
  </si>
  <si>
    <t>9停終了</t>
    <rPh sb="1" eb="2">
      <t>テイ</t>
    </rPh>
    <rPh sb="2" eb="4">
      <t>シュウリョウ</t>
    </rPh>
    <phoneticPr fontId="1"/>
  </si>
  <si>
    <t>潜降速度</t>
    <rPh sb="0" eb="2">
      <t>センコウ</t>
    </rPh>
    <rPh sb="2" eb="4">
      <t>ソクド</t>
    </rPh>
    <phoneticPr fontId="1"/>
  </si>
  <si>
    <t>ｍ/min</t>
    <phoneticPr fontId="1"/>
  </si>
  <si>
    <t>Pb=</t>
    <phoneticPr fontId="24"/>
  </si>
  <si>
    <t>6停開始</t>
    <rPh sb="1" eb="2">
      <t>テイ</t>
    </rPh>
    <rPh sb="2" eb="4">
      <t>カイシ</t>
    </rPh>
    <phoneticPr fontId="1"/>
  </si>
  <si>
    <t>開始水深</t>
    <rPh sb="0" eb="2">
      <t>カイシ</t>
    </rPh>
    <rPh sb="2" eb="4">
      <t>スイシン</t>
    </rPh>
    <phoneticPr fontId="1"/>
  </si>
  <si>
    <t>-ｍ</t>
    <phoneticPr fontId="1"/>
  </si>
  <si>
    <t>Nm=</t>
    <phoneticPr fontId="24"/>
  </si>
  <si>
    <t>6停終了</t>
    <rPh sb="1" eb="2">
      <t>テイ</t>
    </rPh>
    <rPh sb="2" eb="4">
      <t>シュウリョウ</t>
    </rPh>
    <phoneticPr fontId="1"/>
  </si>
  <si>
    <t>終了水深</t>
    <rPh sb="0" eb="2">
      <t>シュウリョウ</t>
    </rPh>
    <rPh sb="2" eb="4">
      <t>スイシン</t>
    </rPh>
    <phoneticPr fontId="1"/>
  </si>
  <si>
    <t>-ｍ</t>
    <phoneticPr fontId="1"/>
  </si>
  <si>
    <t>R=</t>
    <phoneticPr fontId="24"/>
  </si>
  <si>
    <t>3停開始</t>
    <rPh sb="1" eb="2">
      <t>テイ</t>
    </rPh>
    <rPh sb="2" eb="4">
      <t>カイシ</t>
    </rPh>
    <phoneticPr fontId="1"/>
  </si>
  <si>
    <t>潜水停止</t>
    <rPh sb="0" eb="2">
      <t>センスイ</t>
    </rPh>
    <rPh sb="2" eb="4">
      <t>テイシ</t>
    </rPh>
    <phoneticPr fontId="1"/>
  </si>
  <si>
    <t>t=</t>
    <phoneticPr fontId="24"/>
  </si>
  <si>
    <t>3停終了</t>
    <rPh sb="1" eb="2">
      <t>テイ</t>
    </rPh>
    <rPh sb="2" eb="4">
      <t>シュウリョウ</t>
    </rPh>
    <phoneticPr fontId="1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</si>
  <si>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</si>
  <si>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終了</t>
    <rPh sb="0" eb="2">
      <t>シュウリョウ</t>
    </rPh>
    <phoneticPr fontId="1"/>
  </si>
  <si>
    <t>2回目潜水</t>
    <rPh sb="1" eb="3">
      <t>カイメ</t>
    </rPh>
    <rPh sb="3" eb="5">
      <t>センスイ</t>
    </rPh>
    <phoneticPr fontId="1"/>
  </si>
  <si>
    <t>№1</t>
  </si>
  <si>
    <t>窒素分圧</t>
    <rPh sb="0" eb="2">
      <t>チッソ</t>
    </rPh>
    <rPh sb="2" eb="4">
      <t>ブンアツ</t>
    </rPh>
    <phoneticPr fontId="24"/>
  </si>
  <si>
    <t>②</t>
    <phoneticPr fontId="1"/>
  </si>
  <si>
    <t>1回目潜水作業</t>
    <rPh sb="1" eb="3">
      <t>カイメ</t>
    </rPh>
    <rPh sb="3" eb="5">
      <t>センスイ</t>
    </rPh>
    <rPh sb="5" eb="7">
      <t>サギョウ</t>
    </rPh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</si>
  <si>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</si>
  <si>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Pa=</t>
    <phoneticPr fontId="24"/>
  </si>
  <si>
    <t>Nm=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</si>
  <si>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</si>
  <si>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3回目潜水</t>
    <rPh sb="1" eb="3">
      <t>カイメ</t>
    </rPh>
    <rPh sb="3" eb="5">
      <t>センスイ</t>
    </rPh>
    <phoneticPr fontId="1"/>
  </si>
  <si>
    <t>③</t>
    <phoneticPr fontId="1"/>
  </si>
  <si>
    <t>1回目浮上(⇒18)</t>
    <rPh sb="1" eb="3">
      <t>カイメ</t>
    </rPh>
    <rPh sb="3" eb="5">
      <t>フジョウ</t>
    </rPh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</si>
  <si>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</si>
  <si>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このときのM値は</t>
    <phoneticPr fontId="24"/>
  </si>
  <si>
    <t>ｍ/min</t>
    <phoneticPr fontId="1"/>
  </si>
  <si>
    <t>a1,N2,n=</t>
    <phoneticPr fontId="24"/>
  </si>
  <si>
    <t>b1,N2,n=</t>
    <phoneticPr fontId="24"/>
  </si>
  <si>
    <t>t=</t>
    <phoneticPr fontId="24"/>
  </si>
  <si>
    <t>P'a=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</si>
  <si>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</si>
  <si>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Pc=</t>
    <phoneticPr fontId="24"/>
  </si>
  <si>
    <t>4回目潜水</t>
    <rPh sb="1" eb="3">
      <t>カイメ</t>
    </rPh>
    <rPh sb="3" eb="5">
      <t>センスイ</t>
    </rPh>
    <phoneticPr fontId="1"/>
  </si>
  <si>
    <t>シグナル1</t>
    <phoneticPr fontId="1"/>
  </si>
  <si>
    <t>M値</t>
  </si>
  <si>
    <t>④</t>
    <phoneticPr fontId="1"/>
  </si>
  <si>
    <t>1回目浮上停止(18)</t>
    <rPh sb="1" eb="3">
      <t>カイメ</t>
    </rPh>
    <rPh sb="3" eb="5">
      <t>フジョウ</t>
    </rPh>
    <rPh sb="5" eb="7">
      <t>テイシ</t>
    </rPh>
    <phoneticPr fontId="1"/>
  </si>
  <si>
    <t>P'a=</t>
    <phoneticPr fontId="24"/>
  </si>
  <si>
    <t>⑤</t>
    <phoneticPr fontId="1"/>
  </si>
  <si>
    <t>1回目浮上(18⇒15)</t>
    <rPh sb="1" eb="3">
      <t>カイメ</t>
    </rPh>
    <rPh sb="3" eb="5">
      <t>フジョウ</t>
    </rPh>
    <phoneticPr fontId="1"/>
  </si>
  <si>
    <t>b1,N2,n=</t>
    <phoneticPr fontId="24"/>
  </si>
  <si>
    <t>t=</t>
    <phoneticPr fontId="24"/>
  </si>
  <si>
    <t>⑥</t>
    <phoneticPr fontId="1"/>
  </si>
  <si>
    <t>1回目浮上停止(15)</t>
    <rPh sb="1" eb="3">
      <t>カイメ</t>
    </rPh>
    <rPh sb="3" eb="5">
      <t>フジョウ</t>
    </rPh>
    <rPh sb="5" eb="7">
      <t>テイシ</t>
    </rPh>
    <phoneticPr fontId="1"/>
  </si>
  <si>
    <t>⑦</t>
    <phoneticPr fontId="1"/>
  </si>
  <si>
    <t>1回目浮上(15⇒12)</t>
    <rPh sb="1" eb="3">
      <t>カイメ</t>
    </rPh>
    <rPh sb="3" eb="5">
      <t>フジョウ</t>
    </rPh>
    <phoneticPr fontId="1"/>
  </si>
  <si>
    <t>⑧</t>
    <phoneticPr fontId="1"/>
  </si>
  <si>
    <t>1回目浮上停止(12)</t>
    <rPh sb="1" eb="3">
      <t>カイメ</t>
    </rPh>
    <rPh sb="3" eb="5">
      <t>フジョウ</t>
    </rPh>
    <rPh sb="5" eb="7">
      <t>テイシ</t>
    </rPh>
    <phoneticPr fontId="1"/>
  </si>
  <si>
    <t>Pc=</t>
    <phoneticPr fontId="24"/>
  </si>
  <si>
    <t>⑨</t>
    <phoneticPr fontId="1"/>
  </si>
  <si>
    <t>1回目浮上(12⇒9)</t>
    <rPh sb="1" eb="3">
      <t>カイメ</t>
    </rPh>
    <rPh sb="3" eb="5">
      <t>フジョウ</t>
    </rPh>
    <phoneticPr fontId="1"/>
  </si>
  <si>
    <t>⑩</t>
    <phoneticPr fontId="1"/>
  </si>
  <si>
    <t>1回目浮上停止(9)</t>
    <rPh sb="1" eb="3">
      <t>カイメ</t>
    </rPh>
    <rPh sb="3" eb="5">
      <t>フジョウ</t>
    </rPh>
    <rPh sb="5" eb="7">
      <t>テイシ</t>
    </rPh>
    <phoneticPr fontId="1"/>
  </si>
  <si>
    <t>⑪</t>
    <phoneticPr fontId="1"/>
  </si>
  <si>
    <t>1回目浮上(9⇒６)</t>
    <rPh sb="1" eb="3">
      <t>カイメ</t>
    </rPh>
    <rPh sb="3" eb="5">
      <t>フジョウ</t>
    </rPh>
    <phoneticPr fontId="1"/>
  </si>
  <si>
    <t>⑫</t>
    <phoneticPr fontId="1"/>
  </si>
  <si>
    <t>1回目浮上停止(6)</t>
    <rPh sb="1" eb="3">
      <t>カイメ</t>
    </rPh>
    <rPh sb="3" eb="5">
      <t>フジョウ</t>
    </rPh>
    <rPh sb="5" eb="7">
      <t>テイシ</t>
    </rPh>
    <phoneticPr fontId="1"/>
  </si>
  <si>
    <t>⑬</t>
    <phoneticPr fontId="1"/>
  </si>
  <si>
    <t>1回目浮上(6⇒3)</t>
    <rPh sb="1" eb="3">
      <t>カイメ</t>
    </rPh>
    <rPh sb="3" eb="5">
      <t>フジョウ</t>
    </rPh>
    <phoneticPr fontId="1"/>
  </si>
  <si>
    <t>⑭</t>
    <phoneticPr fontId="1"/>
  </si>
  <si>
    <t>1回目浮上停止(3)</t>
    <rPh sb="1" eb="3">
      <t>カイメ</t>
    </rPh>
    <rPh sb="3" eb="5">
      <t>フジョウ</t>
    </rPh>
    <rPh sb="5" eb="7">
      <t>テイシ</t>
    </rPh>
    <phoneticPr fontId="1"/>
  </si>
  <si>
    <t>R=</t>
    <phoneticPr fontId="24"/>
  </si>
  <si>
    <t>b1,N2,n=</t>
    <phoneticPr fontId="24"/>
  </si>
  <si>
    <t>t=</t>
    <phoneticPr fontId="24"/>
  </si>
  <si>
    <t>⑮</t>
    <phoneticPr fontId="1"/>
  </si>
  <si>
    <t>1回目浮上完了(3⇒0)</t>
    <rPh sb="1" eb="3">
      <t>カイメ</t>
    </rPh>
    <rPh sb="3" eb="5">
      <t>フジョウ</t>
    </rPh>
    <rPh sb="5" eb="7">
      <t>カンリョウ</t>
    </rPh>
    <phoneticPr fontId="1"/>
  </si>
  <si>
    <t>⑯</t>
    <phoneticPr fontId="1"/>
  </si>
  <si>
    <t>1回目休憩</t>
    <rPh sb="1" eb="3">
      <t>カイメ</t>
    </rPh>
    <rPh sb="3" eb="5">
      <t>キュウケイ</t>
    </rPh>
    <phoneticPr fontId="1"/>
  </si>
  <si>
    <t>シグナル2</t>
    <phoneticPr fontId="1"/>
  </si>
  <si>
    <t>⑰</t>
    <phoneticPr fontId="1"/>
  </si>
  <si>
    <t>2回目潜降</t>
    <phoneticPr fontId="1"/>
  </si>
  <si>
    <t>⑱</t>
    <phoneticPr fontId="1"/>
  </si>
  <si>
    <t>2回目潜水作業</t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</si>
  <si>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</si>
  <si>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R=</t>
    <phoneticPr fontId="24"/>
  </si>
  <si>
    <t>⑲</t>
    <phoneticPr fontId="1"/>
  </si>
  <si>
    <t>2回目浮上(⇒18)</t>
    <phoneticPr fontId="1"/>
  </si>
  <si>
    <t>-ｍ</t>
    <phoneticPr fontId="1"/>
  </si>
  <si>
    <t>-ｍ</t>
    <phoneticPr fontId="1"/>
  </si>
  <si>
    <t>b1,N2,n=</t>
    <phoneticPr fontId="24"/>
  </si>
  <si>
    <t>⑳</t>
    <phoneticPr fontId="1"/>
  </si>
  <si>
    <t>2回目浮上停止(18)</t>
    <phoneticPr fontId="1"/>
  </si>
  <si>
    <t>ｍ/min</t>
    <phoneticPr fontId="1"/>
  </si>
  <si>
    <t>㉑</t>
    <phoneticPr fontId="1"/>
  </si>
  <si>
    <t>2回目浮上(18⇒15)</t>
    <phoneticPr fontId="1"/>
  </si>
  <si>
    <t>このときのM値は</t>
    <phoneticPr fontId="24"/>
  </si>
  <si>
    <t>Pb=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</si>
  <si>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</si>
  <si>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㉒</t>
    <phoneticPr fontId="1"/>
  </si>
  <si>
    <t>2回目浮上停止(15)</t>
    <phoneticPr fontId="1"/>
  </si>
  <si>
    <t>㉓</t>
    <phoneticPr fontId="1"/>
  </si>
  <si>
    <t>2回目浮上(15⇒12)</t>
    <phoneticPr fontId="1"/>
  </si>
  <si>
    <t>㉔</t>
    <phoneticPr fontId="1"/>
  </si>
  <si>
    <t>2回目浮上停止(12)</t>
    <phoneticPr fontId="1"/>
  </si>
  <si>
    <t>a1,N2,n=</t>
    <phoneticPr fontId="24"/>
  </si>
  <si>
    <t>b1,N2,n=</t>
    <phoneticPr fontId="24"/>
  </si>
  <si>
    <t>㉕</t>
    <phoneticPr fontId="1"/>
  </si>
  <si>
    <t>2回目浮上(12⇒9)</t>
    <phoneticPr fontId="1"/>
  </si>
  <si>
    <t>このときのM値は</t>
    <phoneticPr fontId="24"/>
  </si>
  <si>
    <t>ｍ/min</t>
    <phoneticPr fontId="1"/>
  </si>
  <si>
    <t>Pb=</t>
    <phoneticPr fontId="24"/>
  </si>
  <si>
    <t>-ｍ</t>
    <phoneticPr fontId="1"/>
  </si>
  <si>
    <t>Nm=</t>
    <phoneticPr fontId="24"/>
  </si>
  <si>
    <t>R=</t>
    <phoneticPr fontId="24"/>
  </si>
  <si>
    <t>b1,N2,n=</t>
    <phoneticPr fontId="24"/>
  </si>
  <si>
    <t>P'a=</t>
    <phoneticPr fontId="24"/>
  </si>
  <si>
    <t>Pc=</t>
    <phoneticPr fontId="24"/>
  </si>
  <si>
    <t>㉖</t>
    <phoneticPr fontId="1"/>
  </si>
  <si>
    <t>2回目浮上停止(9)</t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</si>
  <si>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</si>
  <si>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㉗</t>
    <phoneticPr fontId="1"/>
  </si>
  <si>
    <t>2回目浮上(9⇒６)</t>
    <phoneticPr fontId="1"/>
  </si>
  <si>
    <t>このときのM値は</t>
    <phoneticPr fontId="24"/>
  </si>
  <si>
    <t>ｍ/min</t>
    <phoneticPr fontId="1"/>
  </si>
  <si>
    <t>Pb=</t>
    <phoneticPr fontId="24"/>
  </si>
  <si>
    <t>R=</t>
    <phoneticPr fontId="24"/>
  </si>
  <si>
    <t>㉘</t>
    <phoneticPr fontId="1"/>
  </si>
  <si>
    <t>2回目浮上停止(6)</t>
    <phoneticPr fontId="1"/>
  </si>
  <si>
    <t>㉙</t>
    <phoneticPr fontId="1"/>
  </si>
  <si>
    <t>2回目浮上(6⇒3)</t>
    <phoneticPr fontId="1"/>
  </si>
  <si>
    <t>㉚</t>
    <phoneticPr fontId="1"/>
  </si>
  <si>
    <t>2回目浮上停止(3)</t>
    <phoneticPr fontId="1"/>
  </si>
  <si>
    <t>㉛</t>
    <phoneticPr fontId="1"/>
  </si>
  <si>
    <t>2回目浮上完了(3⇒0)</t>
    <phoneticPr fontId="1"/>
  </si>
  <si>
    <t>Pa=</t>
    <phoneticPr fontId="24"/>
  </si>
  <si>
    <t>ｍ/min</t>
    <phoneticPr fontId="1"/>
  </si>
  <si>
    <t>Pb=</t>
    <phoneticPr fontId="24"/>
  </si>
  <si>
    <t>-ｍ</t>
    <phoneticPr fontId="1"/>
  </si>
  <si>
    <t>Nm=</t>
    <phoneticPr fontId="24"/>
  </si>
  <si>
    <t>a1,N2,n=</t>
    <phoneticPr fontId="24"/>
  </si>
  <si>
    <t>-ｍ</t>
    <phoneticPr fontId="1"/>
  </si>
  <si>
    <t>t=</t>
    <phoneticPr fontId="24"/>
  </si>
  <si>
    <t>P'a=</t>
    <phoneticPr fontId="24"/>
  </si>
  <si>
    <t>㉜</t>
    <phoneticPr fontId="1"/>
  </si>
  <si>
    <t>2回目休憩</t>
    <phoneticPr fontId="1"/>
  </si>
  <si>
    <t>このときのM値は</t>
    <phoneticPr fontId="24"/>
  </si>
  <si>
    <t>Pb=</t>
    <phoneticPr fontId="24"/>
  </si>
  <si>
    <t>-ｍ</t>
    <phoneticPr fontId="1"/>
  </si>
  <si>
    <t>b1,N2,n=</t>
    <phoneticPr fontId="24"/>
  </si>
  <si>
    <t>㉝</t>
    <phoneticPr fontId="1"/>
  </si>
  <si>
    <t>3回目潜降</t>
    <phoneticPr fontId="1"/>
  </si>
  <si>
    <t>ｍ/min</t>
    <phoneticPr fontId="1"/>
  </si>
  <si>
    <t>Nm=</t>
    <phoneticPr fontId="24"/>
  </si>
  <si>
    <t>a1,N2,n=</t>
    <phoneticPr fontId="24"/>
  </si>
  <si>
    <t>-ｍ</t>
    <phoneticPr fontId="1"/>
  </si>
  <si>
    <t>R=</t>
    <phoneticPr fontId="24"/>
  </si>
  <si>
    <t>P'a=</t>
    <phoneticPr fontId="24"/>
  </si>
  <si>
    <t>シグナル3</t>
    <phoneticPr fontId="1"/>
  </si>
  <si>
    <t>㉞</t>
    <phoneticPr fontId="1"/>
  </si>
  <si>
    <t>3回目潜水作業</t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</si>
  <si>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</si>
  <si>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Pa=</t>
    <phoneticPr fontId="24"/>
  </si>
  <si>
    <t>-ｍ</t>
    <phoneticPr fontId="1"/>
  </si>
  <si>
    <t>Nm=</t>
    <phoneticPr fontId="24"/>
  </si>
  <si>
    <t>㉟</t>
    <phoneticPr fontId="1"/>
  </si>
  <si>
    <t>3回目浮上(⇒18)</t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</si>
  <si>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</si>
  <si>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a1,N2,n=</t>
    <phoneticPr fontId="24"/>
  </si>
  <si>
    <t>R=</t>
    <phoneticPr fontId="24"/>
  </si>
  <si>
    <t>t=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</si>
  <si>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</si>
  <si>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Pc=</t>
    <phoneticPr fontId="24"/>
  </si>
  <si>
    <t>㊱</t>
    <phoneticPr fontId="1"/>
  </si>
  <si>
    <t>3回目浮上停止(18)</t>
    <phoneticPr fontId="1"/>
  </si>
  <si>
    <t>Pa=</t>
    <phoneticPr fontId="24"/>
  </si>
  <si>
    <t>このときのM値は</t>
    <phoneticPr fontId="24"/>
  </si>
  <si>
    <t>㊲</t>
    <phoneticPr fontId="1"/>
  </si>
  <si>
    <t>3回目浮上(18⇒15)</t>
    <phoneticPr fontId="1"/>
  </si>
  <si>
    <t>a1,N2,n=</t>
    <phoneticPr fontId="24"/>
  </si>
  <si>
    <t>㊴</t>
    <phoneticPr fontId="1"/>
  </si>
  <si>
    <t>3回目浮上停止(15)</t>
    <phoneticPr fontId="1"/>
  </si>
  <si>
    <t>このときのM値は</t>
    <phoneticPr fontId="24"/>
  </si>
  <si>
    <t>b1,N2,n=</t>
    <phoneticPr fontId="24"/>
  </si>
  <si>
    <t>P'a=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</si>
  <si>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</si>
  <si>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Pc=</t>
    <phoneticPr fontId="24"/>
  </si>
  <si>
    <t>㊵</t>
    <phoneticPr fontId="1"/>
  </si>
  <si>
    <t>3回目浮上(15⇒12)</t>
    <phoneticPr fontId="1"/>
  </si>
  <si>
    <t>Pa=</t>
    <phoneticPr fontId="24"/>
  </si>
  <si>
    <t>㊶</t>
    <phoneticPr fontId="1"/>
  </si>
  <si>
    <t>3回目浮上停止(12)</t>
    <phoneticPr fontId="1"/>
  </si>
  <si>
    <t>-ｍ</t>
    <phoneticPr fontId="1"/>
  </si>
  <si>
    <t>R=</t>
    <phoneticPr fontId="24"/>
  </si>
  <si>
    <t>P'a=</t>
    <phoneticPr fontId="24"/>
  </si>
  <si>
    <t>㊷</t>
    <phoneticPr fontId="1"/>
  </si>
  <si>
    <t>3回目浮上(12⇒9)</t>
    <phoneticPr fontId="1"/>
  </si>
  <si>
    <t>Pb=</t>
    <phoneticPr fontId="24"/>
  </si>
  <si>
    <t>Nm=</t>
    <phoneticPr fontId="24"/>
  </si>
  <si>
    <t>R=</t>
    <phoneticPr fontId="24"/>
  </si>
  <si>
    <t>㊸</t>
    <phoneticPr fontId="1"/>
  </si>
  <si>
    <t>3回目浮上停止(9)</t>
    <phoneticPr fontId="1"/>
  </si>
  <si>
    <t>このときのM値は</t>
    <phoneticPr fontId="24"/>
  </si>
  <si>
    <t>Pc=</t>
    <phoneticPr fontId="24"/>
  </si>
  <si>
    <t>3回目浮上(9⇒６)</t>
    <phoneticPr fontId="1"/>
  </si>
  <si>
    <t>Pb=</t>
    <phoneticPr fontId="24"/>
  </si>
  <si>
    <t>3回目浮上停止(6)</t>
    <phoneticPr fontId="1"/>
  </si>
  <si>
    <t>3回目浮上(6⇒3)</t>
    <phoneticPr fontId="1"/>
  </si>
  <si>
    <t>3回目浮上停止(3)</t>
    <phoneticPr fontId="1"/>
  </si>
  <si>
    <t>a1,N2,n=</t>
    <phoneticPr fontId="24"/>
  </si>
  <si>
    <t>3回目浮上完了(3⇒0)</t>
    <phoneticPr fontId="1"/>
  </si>
  <si>
    <t>R=</t>
    <phoneticPr fontId="24"/>
  </si>
  <si>
    <t>b1,N2,n=</t>
    <phoneticPr fontId="24"/>
  </si>
  <si>
    <t>3回目休憩</t>
    <phoneticPr fontId="1"/>
  </si>
  <si>
    <t>P'a=</t>
    <phoneticPr fontId="24"/>
  </si>
  <si>
    <t>4回目潜降</t>
    <phoneticPr fontId="1"/>
  </si>
  <si>
    <t>Pa=</t>
    <phoneticPr fontId="24"/>
  </si>
  <si>
    <t>シグナル4</t>
    <phoneticPr fontId="1"/>
  </si>
  <si>
    <t>4回目潜水作業</t>
    <phoneticPr fontId="1"/>
  </si>
  <si>
    <t>4回目浮上(⇒18)</t>
    <phoneticPr fontId="1"/>
  </si>
  <si>
    <t>4回目浮上停止(18)</t>
    <phoneticPr fontId="1"/>
  </si>
  <si>
    <t>Pa=</t>
    <phoneticPr fontId="24"/>
  </si>
  <si>
    <t>Pb=</t>
    <phoneticPr fontId="24"/>
  </si>
  <si>
    <t>4回目浮上(18⇒15)</t>
    <phoneticPr fontId="1"/>
  </si>
  <si>
    <t>4回目浮上停止(15)</t>
    <phoneticPr fontId="1"/>
  </si>
  <si>
    <t>このときのM値は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</si>
  <si>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</si>
  <si>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4回目浮上(15⇒12)</t>
    <phoneticPr fontId="1"/>
  </si>
  <si>
    <t>Pb=</t>
    <phoneticPr fontId="24"/>
  </si>
  <si>
    <t>-ｍ</t>
    <phoneticPr fontId="1"/>
  </si>
  <si>
    <t>Nm=</t>
    <phoneticPr fontId="24"/>
  </si>
  <si>
    <t>a1,N2,n=</t>
    <phoneticPr fontId="24"/>
  </si>
  <si>
    <t>-ｍ</t>
    <phoneticPr fontId="1"/>
  </si>
  <si>
    <t>4回目浮上停止(12)</t>
    <phoneticPr fontId="1"/>
  </si>
  <si>
    <t>4回目浮上(12⇒9)</t>
    <phoneticPr fontId="1"/>
  </si>
  <si>
    <t>Pb=</t>
    <phoneticPr fontId="24"/>
  </si>
  <si>
    <t>a1,N2,n=</t>
    <phoneticPr fontId="24"/>
  </si>
  <si>
    <t>t=</t>
    <phoneticPr fontId="24"/>
  </si>
  <si>
    <r>
      <t>k</t>
    </r>
    <r>
      <rPr>
        <sz val="8"/>
        <rFont val="ＭＳ Ｐゴシック"/>
        <family val="3"/>
        <charset val="128"/>
      </rPr>
      <t>1</t>
    </r>
    <r>
      <rPr>
        <sz val="11"/>
        <rFont val="ＭＳ Ｐゴシック"/>
        <family val="3"/>
        <charset val="128"/>
      </rPr>
      <t>=</t>
    </r>
    <phoneticPr fontId="24"/>
  </si>
  <si>
    <t>Pc=</t>
    <phoneticPr fontId="24"/>
  </si>
  <si>
    <t>4回目浮上停止(9)</t>
    <phoneticPr fontId="1"/>
  </si>
  <si>
    <r>
      <t>P</t>
    </r>
    <r>
      <rPr>
        <sz val="8"/>
        <rFont val="ＭＳ Ｐゴシック"/>
        <family val="3"/>
        <charset val="128"/>
      </rPr>
      <t>1,m,n-1</t>
    </r>
    <r>
      <rPr>
        <sz val="11"/>
        <rFont val="ＭＳ Ｐゴシック"/>
        <family val="3"/>
        <charset val="128"/>
      </rPr>
      <t>=</t>
    </r>
    <phoneticPr fontId="24"/>
  </si>
  <si>
    <t>Pa=</t>
    <phoneticPr fontId="24"/>
  </si>
  <si>
    <t>4回目浮上(9⇒６)</t>
    <phoneticPr fontId="1"/>
  </si>
  <si>
    <t>このときのM値は</t>
    <phoneticPr fontId="24"/>
  </si>
  <si>
    <t>4回目浮上停止(6)</t>
    <phoneticPr fontId="1"/>
  </si>
  <si>
    <t>4回目浮上(6⇒3)</t>
    <phoneticPr fontId="1"/>
  </si>
  <si>
    <t>4回目浮上停止(3)</t>
    <phoneticPr fontId="1"/>
  </si>
  <si>
    <t>4回目浮上完了(3⇒0)</t>
    <phoneticPr fontId="1"/>
  </si>
  <si>
    <t>Nm=</t>
    <phoneticPr fontId="24"/>
  </si>
  <si>
    <t>4回目休憩</t>
    <phoneticPr fontId="1"/>
  </si>
  <si>
    <t>｀＝52L＜198.0L　OK</t>
    <phoneticPr fontId="1"/>
  </si>
  <si>
    <t>送気量は160L/min×5分=800L÷10㎏/㎠(1.0MPaで貯留)=80L必要</t>
    <rPh sb="0" eb="2">
      <t>ソウキ</t>
    </rPh>
    <rPh sb="2" eb="3">
      <t>リョウ</t>
    </rPh>
    <rPh sb="14" eb="15">
      <t>フン</t>
    </rPh>
    <rPh sb="34" eb="36">
      <t>チョリュウ</t>
    </rPh>
    <rPh sb="41" eb="43">
      <t>ヒツヨウ</t>
    </rPh>
    <phoneticPr fontId="1"/>
  </si>
  <si>
    <t>40L/min（１気圧）×（6m÷10+1）×1人</t>
    <rPh sb="9" eb="11">
      <t>キアツ</t>
    </rPh>
    <rPh sb="24" eb="25">
      <t>ニン</t>
    </rPh>
    <phoneticPr fontId="1"/>
  </si>
  <si>
    <t>潜水深度6ｍ　　64L/min</t>
    <rPh sb="0" eb="2">
      <t>センスイ</t>
    </rPh>
    <rPh sb="2" eb="4">
      <t>シンド</t>
    </rPh>
    <phoneticPr fontId="1"/>
  </si>
  <si>
    <t>40L/min（１気圧）×（3m÷10+1）×1人</t>
    <rPh sb="9" eb="11">
      <t>キアツ</t>
    </rPh>
    <rPh sb="24" eb="25">
      <t>ニン</t>
    </rPh>
    <phoneticPr fontId="1"/>
  </si>
  <si>
    <t>潜水深度3ｍ　　52L/min</t>
    <rPh sb="0" eb="2">
      <t>センスイ</t>
    </rPh>
    <rPh sb="2" eb="4">
      <t>シンド</t>
    </rPh>
    <phoneticPr fontId="1"/>
  </si>
  <si>
    <t>×3</t>
    <phoneticPr fontId="1"/>
  </si>
  <si>
    <t>×10</t>
    <phoneticPr fontId="1"/>
  </si>
  <si>
    <t>192L÷10㎏(1.0MPaで貯留)=19.2L</t>
    <rPh sb="16" eb="18">
      <t>チョリュウ</t>
    </rPh>
    <phoneticPr fontId="1"/>
  </si>
  <si>
    <t>520L÷10㎏(1.0MPaで貯留)=52L</t>
    <rPh sb="16" eb="18">
      <t>チョリュウ</t>
    </rPh>
    <phoneticPr fontId="1"/>
  </si>
  <si>
    <t>※減圧時の必要空気量　　19.2+52.0=71.2L</t>
    <rPh sb="1" eb="3">
      <t>ゲンアツ</t>
    </rPh>
    <rPh sb="3" eb="4">
      <t>ジ</t>
    </rPh>
    <rPh sb="5" eb="7">
      <t>ヒツヨウ</t>
    </rPh>
    <rPh sb="7" eb="9">
      <t>クウキ</t>
    </rPh>
    <rPh sb="9" eb="10">
      <t>リョウ</t>
    </rPh>
    <phoneticPr fontId="1"/>
  </si>
  <si>
    <t>71.2L</t>
    <phoneticPr fontId="1"/>
  </si>
  <si>
    <t>＊当該作業での予備ﾀﾝｸの必要量は法定送気量80L+減圧時の送気量71.2L</t>
    <rPh sb="1" eb="3">
      <t>トウガイ</t>
    </rPh>
    <rPh sb="3" eb="5">
      <t>サギョウ</t>
    </rPh>
    <rPh sb="7" eb="9">
      <t>ヨビ</t>
    </rPh>
    <rPh sb="13" eb="15">
      <t>ヒツヨウ</t>
    </rPh>
    <rPh sb="15" eb="16">
      <t>リョウ</t>
    </rPh>
    <rPh sb="17" eb="19">
      <t>ホウテイ</t>
    </rPh>
    <rPh sb="19" eb="21">
      <t>ソウキ</t>
    </rPh>
    <rPh sb="21" eb="22">
      <t>リョウ</t>
    </rPh>
    <rPh sb="26" eb="28">
      <t>ゲンアツ</t>
    </rPh>
    <rPh sb="28" eb="29">
      <t>ジ</t>
    </rPh>
    <rPh sb="30" eb="32">
      <t>ソウキ</t>
    </rPh>
    <rPh sb="32" eb="33">
      <t>リョウ</t>
    </rPh>
    <phoneticPr fontId="1"/>
  </si>
  <si>
    <t>となり151.2Lとする。</t>
    <phoneticPr fontId="1"/>
  </si>
  <si>
    <t>｀＝151.2L＜198.0L　OK</t>
    <phoneticPr fontId="1"/>
  </si>
  <si>
    <t>※</t>
    <phoneticPr fontId="1"/>
  </si>
  <si>
    <t>当該作業での潜水条件は最大深度30ｍで潜水作業時間30分での計画である為</t>
    <rPh sb="0" eb="2">
      <t>トウガイ</t>
    </rPh>
    <rPh sb="2" eb="4">
      <t>サギョウ</t>
    </rPh>
    <rPh sb="6" eb="8">
      <t>センスイ</t>
    </rPh>
    <rPh sb="8" eb="10">
      <t>ジョウケン</t>
    </rPh>
    <rPh sb="11" eb="13">
      <t>サイダイ</t>
    </rPh>
    <rPh sb="13" eb="15">
      <t>シンド</t>
    </rPh>
    <rPh sb="19" eb="21">
      <t>センスイ</t>
    </rPh>
    <rPh sb="21" eb="23">
      <t>サギョウ</t>
    </rPh>
    <rPh sb="23" eb="25">
      <t>ジカン</t>
    </rPh>
    <rPh sb="27" eb="28">
      <t>フン</t>
    </rPh>
    <rPh sb="30" eb="32">
      <t>ケイカク</t>
    </rPh>
    <rPh sb="35" eb="36">
      <t>タメ</t>
    </rPh>
    <phoneticPr fontId="1"/>
  </si>
  <si>
    <t>水深6ｍで3分と、3ｍで10分の減圧が必要になる可能性が発生する。</t>
    <rPh sb="0" eb="2">
      <t>スイシン</t>
    </rPh>
    <rPh sb="6" eb="7">
      <t>フン</t>
    </rPh>
    <rPh sb="14" eb="15">
      <t>フン</t>
    </rPh>
    <rPh sb="16" eb="18">
      <t>ゲンアツ</t>
    </rPh>
    <rPh sb="19" eb="21">
      <t>ヒツヨウ</t>
    </rPh>
    <rPh sb="24" eb="27">
      <t>カノウセイ</t>
    </rPh>
    <rPh sb="28" eb="30">
      <t>ハッセイ</t>
    </rPh>
    <phoneticPr fontId="1"/>
  </si>
  <si>
    <t>予備ﾀﾝｸの必要量は、潜水深度下における横移動2分</t>
    <rPh sb="0" eb="2">
      <t>ヨビ</t>
    </rPh>
    <rPh sb="6" eb="8">
      <t>ヒツヨウ</t>
    </rPh>
    <rPh sb="8" eb="9">
      <t>リョウ</t>
    </rPh>
    <rPh sb="11" eb="13">
      <t>センスイ</t>
    </rPh>
    <rPh sb="13" eb="15">
      <t>シンド</t>
    </rPh>
    <rPh sb="15" eb="16">
      <t>シタ</t>
    </rPh>
    <rPh sb="20" eb="21">
      <t>ヨコ</t>
    </rPh>
    <rPh sb="21" eb="23">
      <t>イドウ</t>
    </rPh>
    <rPh sb="24" eb="25">
      <t>フン</t>
    </rPh>
    <phoneticPr fontId="1"/>
  </si>
  <si>
    <t>浮上時間3分の合計5分が可能な空気必要量である。</t>
    <rPh sb="0" eb="2">
      <t>フジョウ</t>
    </rPh>
    <rPh sb="2" eb="4">
      <t>ジカン</t>
    </rPh>
    <rPh sb="5" eb="6">
      <t>フン</t>
    </rPh>
    <rPh sb="7" eb="9">
      <t>ゴウケイ</t>
    </rPh>
    <rPh sb="10" eb="11">
      <t>フン</t>
    </rPh>
    <rPh sb="12" eb="14">
      <t>カノウ</t>
    </rPh>
    <rPh sb="15" eb="17">
      <t>クウキ</t>
    </rPh>
    <rPh sb="17" eb="19">
      <t>ヒツヨウ</t>
    </rPh>
    <rPh sb="19" eb="20">
      <t>リョウ</t>
    </rPh>
    <phoneticPr fontId="1"/>
  </si>
  <si>
    <t>※予備ﾀﾝｸのみでﾎﾞﾝﾍﾞは不要</t>
    <rPh sb="1" eb="3">
      <t>ヨビ</t>
    </rPh>
    <rPh sb="15" eb="17">
      <t>フヨウ</t>
    </rPh>
    <phoneticPr fontId="1"/>
  </si>
  <si>
    <t>第8条3</t>
    <rPh sb="0" eb="1">
      <t>ダイ</t>
    </rPh>
    <rPh sb="2" eb="3">
      <t>ジョウ</t>
    </rPh>
    <phoneticPr fontId="1"/>
  </si>
  <si>
    <t>（1次）　</t>
    <rPh sb="2" eb="3">
      <t>ジ</t>
    </rPh>
    <phoneticPr fontId="1"/>
  </si>
  <si>
    <t>人</t>
    <rPh sb="0" eb="1">
      <t>ニン</t>
    </rPh>
    <phoneticPr fontId="1"/>
  </si>
  <si>
    <t>１）</t>
    <phoneticPr fontId="1"/>
  </si>
  <si>
    <t>１）潜水深度　：　</t>
    <rPh sb="2" eb="4">
      <t>センスイ</t>
    </rPh>
    <rPh sb="4" eb="6">
      <t>シンド</t>
    </rPh>
    <phoneticPr fontId="1"/>
  </si>
  <si>
    <t>２）透明度、視界　：　</t>
    <rPh sb="2" eb="5">
      <t>トウメイド</t>
    </rPh>
    <rPh sb="6" eb="8">
      <t>シカイ</t>
    </rPh>
    <phoneticPr fontId="1"/>
  </si>
  <si>
    <t xml:space="preserve">３）その他　　:   </t>
    <rPh sb="4" eb="5">
      <t>タ</t>
    </rPh>
    <phoneticPr fontId="1"/>
  </si>
  <si>
    <t>潜水士　：　</t>
    <rPh sb="0" eb="2">
      <t>センスイ</t>
    </rPh>
    <rPh sb="2" eb="3">
      <t>シ</t>
    </rPh>
    <phoneticPr fontId="1"/>
  </si>
  <si>
    <t>１.</t>
    <phoneticPr fontId="1"/>
  </si>
  <si>
    <t>２.</t>
    <phoneticPr fontId="1"/>
  </si>
  <si>
    <t>１．潜水方法：</t>
    <rPh sb="2" eb="4">
      <t>センスイ</t>
    </rPh>
    <rPh sb="4" eb="6">
      <t>ホウホウ</t>
    </rPh>
    <phoneticPr fontId="1"/>
  </si>
  <si>
    <t>２．警戒要領：</t>
    <rPh sb="2" eb="4">
      <t>ケイカイ</t>
    </rPh>
    <rPh sb="4" eb="6">
      <t>ヨウリョウ</t>
    </rPh>
    <phoneticPr fontId="1"/>
  </si>
</sst>
</file>

<file path=xl/styles.xml><?xml version="1.0" encoding="utf-8"?>
<styleSheet xmlns="http://schemas.openxmlformats.org/spreadsheetml/2006/main">
  <numFmts count="14">
    <numFmt numFmtId="176" formatCode="[DBNum3][$-411]0"/>
    <numFmt numFmtId="177" formatCode="0_ "/>
    <numFmt numFmtId="178" formatCode="0.00_ "/>
    <numFmt numFmtId="179" formatCode="0.0_ "/>
    <numFmt numFmtId="180" formatCode="00"/>
    <numFmt numFmtId="181" formatCode="[$-F400]h:mm:ss\ AM/PM"/>
    <numFmt numFmtId="182" formatCode="0.0000000000_);[Red]\(0.0000000000\)"/>
    <numFmt numFmtId="183" formatCode="0_);[Red]\(0\)"/>
    <numFmt numFmtId="184" formatCode="0.0000_ "/>
    <numFmt numFmtId="185" formatCode="0.0000;[Red]0.0000"/>
    <numFmt numFmtId="186" formatCode="0.00000;[Red]0.00000"/>
    <numFmt numFmtId="187" formatCode="0.0000_);[Red]\(0.0000\)"/>
    <numFmt numFmtId="188" formatCode="#,##0.00000_ "/>
    <numFmt numFmtId="189" formatCode="#,##0.00_ "/>
  </numFmts>
  <fonts count="27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28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  <font>
      <b/>
      <sz val="24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22"/>
      <color rgb="FFFF000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rgb="FF0070C0"/>
      <name val="ＭＳ Ｐゴシック"/>
      <family val="3"/>
      <charset val="128"/>
    </font>
    <font>
      <sz val="7"/>
      <name val="ＭＳ Ｐゴシック"/>
      <family val="3"/>
      <charset val="128"/>
    </font>
    <font>
      <sz val="6"/>
      <name val="ＭＳ 明朝"/>
      <family val="1"/>
      <charset val="128"/>
    </font>
    <font>
      <sz val="11"/>
      <color rgb="FFFFC000"/>
      <name val="ＭＳ Ｐゴシック"/>
      <family val="3"/>
      <charset val="128"/>
    </font>
    <font>
      <u/>
      <sz val="11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9D9D9"/>
        <bgColor indexed="64"/>
      </patternFill>
    </fill>
  </fills>
  <borders count="16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6">
    <xf numFmtId="0" fontId="0" fillId="0" borderId="0">
      <alignment vertical="center"/>
    </xf>
    <xf numFmtId="0" fontId="2" fillId="0" borderId="0" applyFont="0"/>
    <xf numFmtId="0" fontId="2" fillId="0" borderId="0"/>
    <xf numFmtId="38" fontId="2" fillId="0" borderId="0" applyFont="0" applyFill="0" applyBorder="0" applyAlignment="0" applyProtection="0"/>
    <xf numFmtId="0" fontId="2" fillId="0" borderId="0"/>
    <xf numFmtId="0" fontId="10" fillId="0" borderId="0"/>
  </cellStyleXfs>
  <cellXfs count="669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2" xfId="0" applyFont="1" applyBorder="1" applyAlignment="1">
      <alignment vertical="center"/>
    </xf>
    <xf numFmtId="0" fontId="4" fillId="0" borderId="9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6" xfId="0" applyFont="1" applyBorder="1">
      <alignment vertical="center"/>
    </xf>
    <xf numFmtId="0" fontId="4" fillId="0" borderId="4" xfId="0" applyFont="1" applyBorder="1">
      <alignment vertical="center"/>
    </xf>
    <xf numFmtId="176" fontId="4" fillId="0" borderId="0" xfId="0" applyNumberFormat="1" applyFont="1" applyAlignment="1">
      <alignment horizontal="right" vertical="center"/>
    </xf>
    <xf numFmtId="0" fontId="5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Fill="1">
      <alignment vertical="center"/>
    </xf>
    <xf numFmtId="0" fontId="4" fillId="0" borderId="13" xfId="0" applyFont="1" applyBorder="1">
      <alignment vertical="center"/>
    </xf>
    <xf numFmtId="0" fontId="6" fillId="0" borderId="0" xfId="1" applyFont="1"/>
    <xf numFmtId="0" fontId="4" fillId="0" borderId="0" xfId="1" applyFont="1"/>
    <xf numFmtId="0" fontId="7" fillId="0" borderId="0" xfId="1" applyFont="1" applyAlignment="1">
      <alignment horizontal="center" vertical="top"/>
    </xf>
    <xf numFmtId="0" fontId="7" fillId="0" borderId="3" xfId="1" applyFont="1" applyBorder="1" applyAlignment="1">
      <alignment horizontal="center" vertical="top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>
      <alignment vertical="center"/>
    </xf>
    <xf numFmtId="0" fontId="4" fillId="0" borderId="9" xfId="0" applyFont="1" applyBorder="1" applyAlignment="1">
      <alignment vertical="center"/>
    </xf>
    <xf numFmtId="20" fontId="4" fillId="0" borderId="47" xfId="0" applyNumberFormat="1" applyFont="1" applyBorder="1" applyAlignment="1">
      <alignment horizontal="center" vertical="center"/>
    </xf>
    <xf numFmtId="0" fontId="2" fillId="0" borderId="49" xfId="4" applyFont="1" applyBorder="1"/>
    <xf numFmtId="0" fontId="2" fillId="0" borderId="50" xfId="4" applyFont="1" applyBorder="1"/>
    <xf numFmtId="0" fontId="11" fillId="0" borderId="50" xfId="4" applyFont="1" applyBorder="1" applyAlignment="1">
      <alignment horizontal="center"/>
    </xf>
    <xf numFmtId="0" fontId="2" fillId="0" borderId="0" xfId="4" applyFont="1" applyBorder="1" applyAlignment="1"/>
    <xf numFmtId="0" fontId="9" fillId="0" borderId="0" xfId="4" applyFont="1" applyAlignment="1">
      <alignment horizontal="center"/>
    </xf>
    <xf numFmtId="0" fontId="2" fillId="0" borderId="0" xfId="5" applyFont="1" applyAlignment="1">
      <alignment horizontal="center" vertical="center" shrinkToFit="1"/>
    </xf>
    <xf numFmtId="0" fontId="2" fillId="0" borderId="55" xfId="4" applyFont="1" applyBorder="1"/>
    <xf numFmtId="0" fontId="0" fillId="0" borderId="3" xfId="4" applyFont="1" applyBorder="1" applyAlignment="1">
      <alignment horizontal="right"/>
    </xf>
    <xf numFmtId="0" fontId="0" fillId="0" borderId="3" xfId="4" applyFont="1" applyBorder="1" applyAlignment="1" applyProtection="1">
      <alignment horizontal="center"/>
      <protection locked="0"/>
    </xf>
    <xf numFmtId="0" fontId="0" fillId="0" borderId="3" xfId="4" applyFont="1" applyBorder="1" applyAlignment="1">
      <alignment horizontal="center"/>
    </xf>
    <xf numFmtId="0" fontId="2" fillId="0" borderId="0" xfId="4" applyFont="1" applyBorder="1"/>
    <xf numFmtId="0" fontId="11" fillId="0" borderId="0" xfId="4" applyFont="1" applyBorder="1" applyAlignment="1">
      <alignment horizontal="center"/>
    </xf>
    <xf numFmtId="0" fontId="2" fillId="0" borderId="0" xfId="4" applyFont="1"/>
    <xf numFmtId="0" fontId="2" fillId="0" borderId="0" xfId="0" applyFont="1">
      <alignment vertical="center"/>
    </xf>
    <xf numFmtId="0" fontId="2" fillId="0" borderId="0" xfId="4" applyFont="1" applyAlignment="1">
      <alignment horizontal="center"/>
    </xf>
    <xf numFmtId="0" fontId="2" fillId="0" borderId="0" xfId="5" applyFont="1" applyAlignment="1">
      <alignment horizontal="right" vertical="center"/>
    </xf>
    <xf numFmtId="0" fontId="2" fillId="0" borderId="0" xfId="5" applyFont="1" applyAlignment="1">
      <alignment vertical="center"/>
    </xf>
    <xf numFmtId="0" fontId="2" fillId="0" borderId="0" xfId="5" applyFont="1" applyAlignment="1">
      <alignment horizontal="center" vertical="center"/>
    </xf>
    <xf numFmtId="0" fontId="2" fillId="0" borderId="27" xfId="4" applyFont="1" applyBorder="1"/>
    <xf numFmtId="0" fontId="2" fillId="0" borderId="57" xfId="4" applyFont="1" applyBorder="1"/>
    <xf numFmtId="11" fontId="2" fillId="0" borderId="0" xfId="4" applyNumberFormat="1" applyFont="1"/>
    <xf numFmtId="0" fontId="2" fillId="0" borderId="61" xfId="4" applyFont="1" applyBorder="1" applyAlignment="1" applyProtection="1">
      <alignment vertical="center"/>
      <protection locked="0"/>
    </xf>
    <xf numFmtId="0" fontId="2" fillId="0" borderId="59" xfId="4" applyFont="1" applyBorder="1" applyAlignment="1" applyProtection="1">
      <alignment vertical="center"/>
      <protection locked="0"/>
    </xf>
    <xf numFmtId="0" fontId="2" fillId="0" borderId="62" xfId="4" applyFont="1" applyBorder="1" applyAlignment="1" applyProtection="1">
      <alignment vertical="center"/>
      <protection locked="0"/>
    </xf>
    <xf numFmtId="0" fontId="2" fillId="0" borderId="75" xfId="4" applyFont="1" applyBorder="1" applyAlignment="1" applyProtection="1">
      <alignment vertical="center"/>
      <protection locked="0"/>
    </xf>
    <xf numFmtId="0" fontId="2" fillId="0" borderId="76" xfId="4" applyFont="1" applyBorder="1" applyAlignment="1">
      <alignment horizontal="right" vertical="center"/>
    </xf>
    <xf numFmtId="0" fontId="2" fillId="0" borderId="76" xfId="4" applyFont="1" applyBorder="1" applyAlignment="1" applyProtection="1">
      <alignment horizontal="right" vertical="center"/>
      <protection locked="0"/>
    </xf>
    <xf numFmtId="0" fontId="2" fillId="0" borderId="77" xfId="4" applyFont="1" applyBorder="1" applyAlignment="1">
      <alignment horizontal="right" vertical="center"/>
    </xf>
    <xf numFmtId="0" fontId="2" fillId="0" borderId="8" xfId="4" applyFont="1" applyBorder="1" applyAlignment="1" applyProtection="1">
      <alignment vertical="center"/>
      <protection locked="0"/>
    </xf>
    <xf numFmtId="0" fontId="2" fillId="0" borderId="0" xfId="4" applyFont="1" applyBorder="1" applyAlignment="1">
      <alignment vertical="center"/>
    </xf>
    <xf numFmtId="0" fontId="2" fillId="0" borderId="12" xfId="4" applyFont="1" applyBorder="1" applyAlignment="1">
      <alignment horizontal="right" vertical="center"/>
    </xf>
    <xf numFmtId="0" fontId="2" fillId="0" borderId="8" xfId="4" applyFont="1" applyBorder="1" applyAlignment="1">
      <alignment horizontal="center" vertical="center"/>
    </xf>
    <xf numFmtId="0" fontId="2" fillId="0" borderId="12" xfId="4" applyFont="1" applyBorder="1" applyAlignment="1">
      <alignment horizontal="center" vertical="center"/>
    </xf>
    <xf numFmtId="0" fontId="2" fillId="0" borderId="8" xfId="4" applyFont="1" applyBorder="1" applyAlignment="1">
      <alignment horizontal="right" vertical="center"/>
    </xf>
    <xf numFmtId="0" fontId="2" fillId="0" borderId="12" xfId="4" applyFont="1" applyBorder="1" applyAlignment="1" applyProtection="1">
      <alignment vertical="center"/>
      <protection locked="0"/>
    </xf>
    <xf numFmtId="0" fontId="2" fillId="0" borderId="90" xfId="4" applyFont="1" applyBorder="1" applyAlignment="1" applyProtection="1">
      <alignment vertical="center"/>
      <protection locked="0"/>
    </xf>
    <xf numFmtId="0" fontId="2" fillId="0" borderId="91" xfId="4" applyFont="1" applyBorder="1" applyAlignment="1">
      <alignment horizontal="right" vertical="center"/>
    </xf>
    <xf numFmtId="180" fontId="2" fillId="0" borderId="91" xfId="4" applyNumberFormat="1" applyFont="1" applyBorder="1" applyAlignment="1" applyProtection="1">
      <alignment horizontal="right" vertical="center"/>
      <protection locked="0"/>
    </xf>
    <xf numFmtId="0" fontId="2" fillId="0" borderId="92" xfId="4" applyFont="1" applyBorder="1" applyAlignment="1">
      <alignment horizontal="right" vertical="center"/>
    </xf>
    <xf numFmtId="181" fontId="2" fillId="0" borderId="0" xfId="4" applyNumberFormat="1" applyFont="1"/>
    <xf numFmtId="0" fontId="2" fillId="0" borderId="100" xfId="4" applyFont="1" applyBorder="1" applyAlignment="1" applyProtection="1">
      <alignment vertical="center"/>
      <protection locked="0"/>
    </xf>
    <xf numFmtId="0" fontId="2" fillId="0" borderId="101" xfId="4" applyFont="1" applyBorder="1" applyAlignment="1">
      <alignment horizontal="right" vertical="center"/>
    </xf>
    <xf numFmtId="180" fontId="2" fillId="0" borderId="101" xfId="4" applyNumberFormat="1" applyFont="1" applyBorder="1" applyAlignment="1" applyProtection="1">
      <alignment horizontal="right" vertical="center"/>
      <protection locked="0"/>
    </xf>
    <xf numFmtId="0" fontId="2" fillId="0" borderId="102" xfId="4" applyFont="1" applyBorder="1" applyAlignment="1">
      <alignment horizontal="right" vertical="center"/>
    </xf>
    <xf numFmtId="20" fontId="2" fillId="0" borderId="0" xfId="0" applyNumberFormat="1" applyFont="1">
      <alignment vertical="center"/>
    </xf>
    <xf numFmtId="0" fontId="15" fillId="0" borderId="110" xfId="4" applyFont="1" applyBorder="1" applyAlignment="1" applyProtection="1">
      <alignment horizontal="center" vertical="center"/>
      <protection locked="0"/>
    </xf>
    <xf numFmtId="0" fontId="2" fillId="0" borderId="50" xfId="4" applyFont="1" applyBorder="1" applyProtection="1">
      <protection locked="0"/>
    </xf>
    <xf numFmtId="0" fontId="2" fillId="0" borderId="54" xfId="4" applyFont="1" applyBorder="1" applyProtection="1">
      <protection locked="0"/>
    </xf>
    <xf numFmtId="0" fontId="2" fillId="0" borderId="50" xfId="4" applyFont="1" applyBorder="1" applyAlignment="1" applyProtection="1">
      <alignment horizontal="center" vertical="center"/>
      <protection locked="0"/>
    </xf>
    <xf numFmtId="0" fontId="2" fillId="0" borderId="69" xfId="4" applyFont="1" applyBorder="1" applyAlignment="1" applyProtection="1">
      <protection locked="0"/>
    </xf>
    <xf numFmtId="0" fontId="2" fillId="0" borderId="3" xfId="4" applyFont="1" applyBorder="1" applyAlignment="1" applyProtection="1">
      <alignment horizontal="center" vertical="center"/>
      <protection locked="0"/>
    </xf>
    <xf numFmtId="0" fontId="2" fillId="0" borderId="3" xfId="4" applyFont="1" applyBorder="1" applyAlignment="1" applyProtection="1">
      <protection locked="0"/>
    </xf>
    <xf numFmtId="0" fontId="2" fillId="0" borderId="4" xfId="4" applyFont="1" applyBorder="1" applyAlignment="1" applyProtection="1">
      <protection locked="0"/>
    </xf>
    <xf numFmtId="0" fontId="2" fillId="0" borderId="8" xfId="4" applyFont="1" applyBorder="1"/>
    <xf numFmtId="0" fontId="17" fillId="0" borderId="8" xfId="4" applyFont="1" applyBorder="1" applyAlignment="1">
      <alignment vertical="top"/>
    </xf>
    <xf numFmtId="0" fontId="2" fillId="0" borderId="8" xfId="4" quotePrefix="1" applyFont="1" applyBorder="1" applyAlignment="1">
      <alignment horizontal="right"/>
    </xf>
    <xf numFmtId="0" fontId="2" fillId="0" borderId="3" xfId="4" applyFont="1" applyBorder="1"/>
    <xf numFmtId="0" fontId="2" fillId="0" borderId="37" xfId="4" applyFont="1" applyBorder="1" applyAlignment="1" applyProtection="1">
      <alignment horizontal="left"/>
      <protection locked="0"/>
    </xf>
    <xf numFmtId="0" fontId="2" fillId="0" borderId="36" xfId="4" applyFont="1" applyBorder="1" applyAlignment="1" applyProtection="1">
      <alignment horizontal="left"/>
      <protection locked="0"/>
    </xf>
    <xf numFmtId="0" fontId="2" fillId="0" borderId="118" xfId="4" applyFont="1" applyBorder="1" applyAlignment="1" applyProtection="1">
      <alignment horizontal="left"/>
      <protection locked="0"/>
    </xf>
    <xf numFmtId="0" fontId="2" fillId="0" borderId="1" xfId="4" applyFont="1" applyBorder="1"/>
    <xf numFmtId="0" fontId="2" fillId="0" borderId="14" xfId="4" applyFont="1" applyBorder="1"/>
    <xf numFmtId="0" fontId="2" fillId="0" borderId="13" xfId="4" applyFont="1" applyBorder="1"/>
    <xf numFmtId="0" fontId="2" fillId="0" borderId="41" xfId="4" applyFont="1" applyBorder="1" applyAlignment="1" applyProtection="1">
      <alignment horizontal="left"/>
      <protection locked="0"/>
    </xf>
    <xf numFmtId="0" fontId="2" fillId="0" borderId="40" xfId="4" applyFont="1" applyBorder="1" applyAlignment="1" applyProtection="1">
      <alignment horizontal="left"/>
      <protection locked="0"/>
    </xf>
    <xf numFmtId="0" fontId="2" fillId="0" borderId="119" xfId="4" applyFont="1" applyBorder="1" applyAlignment="1" applyProtection="1">
      <alignment horizontal="left"/>
      <protection locked="0"/>
    </xf>
    <xf numFmtId="0" fontId="2" fillId="0" borderId="9" xfId="4" applyFont="1" applyBorder="1"/>
    <xf numFmtId="0" fontId="2" fillId="0" borderId="43" xfId="4" applyFont="1" applyBorder="1" applyAlignment="1" applyProtection="1">
      <alignment horizontal="left"/>
      <protection locked="0"/>
    </xf>
    <xf numFmtId="0" fontId="2" fillId="0" borderId="121" xfId="4" applyFont="1" applyBorder="1" applyAlignment="1" applyProtection="1">
      <alignment horizontal="left"/>
      <protection locked="0"/>
    </xf>
    <xf numFmtId="0" fontId="2" fillId="0" borderId="122" xfId="4" applyFont="1" applyBorder="1" applyAlignment="1" applyProtection="1">
      <alignment horizontal="left"/>
      <protection locked="0"/>
    </xf>
    <xf numFmtId="0" fontId="2" fillId="0" borderId="0" xfId="4" applyFont="1" applyFill="1" applyBorder="1"/>
    <xf numFmtId="0" fontId="2" fillId="0" borderId="29" xfId="4" applyFont="1" applyBorder="1" applyAlignment="1" applyProtection="1">
      <alignment horizontal="left"/>
      <protection locked="0"/>
    </xf>
    <xf numFmtId="0" fontId="2" fillId="0" borderId="30" xfId="4" applyFont="1" applyBorder="1" applyAlignment="1" applyProtection="1">
      <alignment horizontal="left"/>
      <protection locked="0"/>
    </xf>
    <xf numFmtId="0" fontId="2" fillId="0" borderId="123" xfId="4" applyFont="1" applyBorder="1" applyAlignment="1" applyProtection="1">
      <alignment horizontal="left"/>
      <protection locked="0"/>
    </xf>
    <xf numFmtId="0" fontId="2" fillId="0" borderId="125" xfId="4" applyFont="1" applyBorder="1"/>
    <xf numFmtId="0" fontId="2" fillId="0" borderId="126" xfId="4" applyFont="1" applyBorder="1"/>
    <xf numFmtId="182" fontId="2" fillId="0" borderId="0" xfId="4" applyNumberFormat="1" applyFont="1"/>
    <xf numFmtId="0" fontId="2" fillId="0" borderId="0" xfId="0" applyFont="1" applyBorder="1" applyAlignment="1">
      <alignment horizontal="center" vertical="center"/>
    </xf>
    <xf numFmtId="0" fontId="2" fillId="0" borderId="33" xfId="4" applyFont="1" applyBorder="1" applyAlignment="1">
      <alignment horizontal="right" vertical="center"/>
    </xf>
    <xf numFmtId="0" fontId="2" fillId="0" borderId="34" xfId="4" applyFont="1" applyBorder="1" applyAlignment="1">
      <alignment horizontal="right" vertical="center"/>
    </xf>
    <xf numFmtId="0" fontId="13" fillId="0" borderId="0" xfId="4" applyFont="1" applyBorder="1" applyAlignment="1">
      <alignment horizontal="center" vertical="center"/>
    </xf>
    <xf numFmtId="0" fontId="13" fillId="0" borderId="6" xfId="4" applyFont="1" applyBorder="1" applyAlignment="1">
      <alignment horizontal="center" vertical="center" wrapText="1"/>
    </xf>
    <xf numFmtId="0" fontId="2" fillId="0" borderId="6" xfId="4" applyFont="1" applyBorder="1" applyAlignment="1">
      <alignment horizontal="center" vertical="center"/>
    </xf>
    <xf numFmtId="0" fontId="2" fillId="0" borderId="33" xfId="4" applyFont="1" applyBorder="1" applyAlignment="1">
      <alignment horizontal="right" vertical="center" wrapText="1"/>
    </xf>
    <xf numFmtId="0" fontId="2" fillId="0" borderId="34" xfId="4" applyFont="1" applyBorder="1" applyAlignment="1">
      <alignment horizontal="right" vertical="center" wrapText="1"/>
    </xf>
    <xf numFmtId="0" fontId="2" fillId="0" borderId="0" xfId="5" applyFont="1" applyBorder="1" applyAlignment="1">
      <alignment horizontal="center" vertical="center"/>
    </xf>
    <xf numFmtId="0" fontId="2" fillId="0" borderId="0" xfId="4" applyFont="1" applyBorder="1" applyAlignment="1">
      <alignment horizontal="center" vertical="center"/>
    </xf>
    <xf numFmtId="0" fontId="2" fillId="0" borderId="0" xfId="5" applyFont="1" applyBorder="1" applyAlignment="1">
      <alignment vertical="center"/>
    </xf>
    <xf numFmtId="0" fontId="2" fillId="0" borderId="0" xfId="5" applyFont="1" applyBorder="1" applyAlignment="1">
      <alignment horizontal="center" vertical="center" shrinkToFit="1"/>
    </xf>
    <xf numFmtId="0" fontId="2" fillId="0" borderId="0" xfId="0" applyFont="1" applyAlignment="1">
      <alignment horizontal="center"/>
    </xf>
    <xf numFmtId="20" fontId="2" fillId="0" borderId="0" xfId="0" applyNumberFormat="1" applyFont="1" applyAlignment="1">
      <alignment horizontal="center"/>
    </xf>
    <xf numFmtId="0" fontId="19" fillId="0" borderId="0" xfId="4" applyFont="1" applyAlignment="1" applyProtection="1">
      <alignment horizontal="center" vertical="center"/>
      <protection hidden="1"/>
    </xf>
    <xf numFmtId="0" fontId="2" fillId="0" borderId="37" xfId="4" applyFont="1" applyBorder="1" applyAlignment="1">
      <alignment horizontal="center" vertical="center"/>
    </xf>
    <xf numFmtId="0" fontId="2" fillId="3" borderId="37" xfId="4" applyFont="1" applyFill="1" applyBorder="1" applyAlignment="1" applyProtection="1">
      <protection locked="0"/>
    </xf>
    <xf numFmtId="0" fontId="17" fillId="3" borderId="38" xfId="4" applyFont="1" applyFill="1" applyBorder="1" applyAlignment="1">
      <alignment horizontal="right"/>
    </xf>
    <xf numFmtId="0" fontId="0" fillId="0" borderId="137" xfId="4" quotePrefix="1" applyFont="1" applyFill="1" applyBorder="1" applyAlignment="1" applyProtection="1">
      <alignment horizontal="right"/>
      <protection locked="0"/>
    </xf>
    <xf numFmtId="0" fontId="17" fillId="0" borderId="138" xfId="4" applyFont="1" applyFill="1" applyBorder="1" applyAlignment="1" applyProtection="1">
      <alignment horizontal="right"/>
      <protection locked="0"/>
    </xf>
    <xf numFmtId="183" fontId="2" fillId="0" borderId="139" xfId="4" applyNumberFormat="1" applyFont="1" applyFill="1" applyBorder="1" applyAlignment="1" applyProtection="1">
      <protection locked="0"/>
    </xf>
    <xf numFmtId="180" fontId="2" fillId="0" borderId="140" xfId="4" applyNumberFormat="1" applyFont="1" applyFill="1" applyBorder="1" applyAlignment="1" applyProtection="1">
      <protection locked="0"/>
    </xf>
    <xf numFmtId="177" fontId="2" fillId="0" borderId="139" xfId="4" applyNumberFormat="1" applyFont="1" applyFill="1" applyBorder="1" applyAlignment="1" applyProtection="1">
      <protection hidden="1"/>
    </xf>
    <xf numFmtId="180" fontId="2" fillId="0" borderId="140" xfId="4" applyNumberFormat="1" applyFont="1" applyFill="1" applyBorder="1" applyAlignment="1" applyProtection="1">
      <protection hidden="1"/>
    </xf>
    <xf numFmtId="0" fontId="2" fillId="0" borderId="137" xfId="4" applyFont="1" applyFill="1" applyBorder="1" applyAlignment="1" applyProtection="1">
      <protection hidden="1"/>
    </xf>
    <xf numFmtId="0" fontId="17" fillId="0" borderId="138" xfId="4" applyFont="1" applyFill="1" applyBorder="1" applyAlignment="1" applyProtection="1">
      <alignment horizontal="right"/>
      <protection hidden="1"/>
    </xf>
    <xf numFmtId="0" fontId="2" fillId="0" borderId="137" xfId="4" applyFont="1" applyBorder="1" applyAlignment="1" applyProtection="1">
      <protection locked="0"/>
    </xf>
    <xf numFmtId="180" fontId="2" fillId="0" borderId="140" xfId="4" applyNumberFormat="1" applyFont="1" applyBorder="1" applyAlignment="1" applyProtection="1">
      <protection locked="0"/>
    </xf>
    <xf numFmtId="0" fontId="2" fillId="4" borderId="137" xfId="4" applyFont="1" applyFill="1" applyBorder="1" applyAlignment="1" applyProtection="1">
      <alignment horizontal="right" vertical="center"/>
      <protection hidden="1"/>
    </xf>
    <xf numFmtId="0" fontId="2" fillId="4" borderId="141" xfId="4" applyFont="1" applyFill="1" applyBorder="1" applyAlignment="1" applyProtection="1">
      <alignment horizontal="center" vertical="center"/>
      <protection hidden="1"/>
    </xf>
    <xf numFmtId="0" fontId="17" fillId="4" borderId="141" xfId="4" applyFont="1" applyFill="1" applyBorder="1" applyAlignment="1" applyProtection="1">
      <alignment horizontal="center"/>
      <protection hidden="1"/>
    </xf>
    <xf numFmtId="0" fontId="17" fillId="4" borderId="138" xfId="4" applyFont="1" applyFill="1" applyBorder="1" applyAlignment="1" applyProtection="1">
      <alignment horizontal="right"/>
      <protection hidden="1"/>
    </xf>
    <xf numFmtId="0" fontId="2" fillId="0" borderId="137" xfId="4" quotePrefix="1" applyFont="1" applyFill="1" applyBorder="1" applyAlignment="1" applyProtection="1">
      <alignment horizontal="right"/>
      <protection locked="0"/>
    </xf>
    <xf numFmtId="0" fontId="17" fillId="0" borderId="138" xfId="4" applyFont="1" applyFill="1" applyBorder="1" applyAlignment="1">
      <alignment horizontal="right"/>
    </xf>
    <xf numFmtId="0" fontId="2" fillId="0" borderId="137" xfId="4" applyFont="1" applyBorder="1" applyAlignment="1" applyProtection="1">
      <alignment horizontal="right"/>
      <protection locked="0"/>
    </xf>
    <xf numFmtId="0" fontId="17" fillId="0" borderId="138" xfId="4" applyFont="1" applyBorder="1" applyAlignment="1">
      <alignment horizontal="right"/>
    </xf>
    <xf numFmtId="0" fontId="0" fillId="0" borderId="137" xfId="4" applyFont="1" applyFill="1" applyBorder="1" applyAlignment="1" applyProtection="1">
      <alignment horizontal="center"/>
      <protection locked="0"/>
    </xf>
    <xf numFmtId="0" fontId="17" fillId="0" borderId="142" xfId="4" applyFont="1" applyFill="1" applyBorder="1" applyAlignment="1" applyProtection="1">
      <alignment horizontal="center"/>
      <protection locked="0"/>
    </xf>
    <xf numFmtId="0" fontId="2" fillId="0" borderId="137" xfId="4" applyFont="1" applyFill="1" applyBorder="1" applyAlignment="1" applyProtection="1">
      <alignment horizontal="right"/>
      <protection hidden="1"/>
    </xf>
    <xf numFmtId="0" fontId="2" fillId="0" borderId="142" xfId="4" applyFont="1" applyBorder="1" applyAlignment="1" applyProtection="1">
      <alignment horizontal="right"/>
      <protection locked="0"/>
    </xf>
    <xf numFmtId="0" fontId="2" fillId="0" borderId="139" xfId="4" applyFont="1" applyFill="1" applyBorder="1" applyAlignment="1" applyProtection="1">
      <protection hidden="1"/>
    </xf>
    <xf numFmtId="0" fontId="17" fillId="0" borderId="141" xfId="4" applyFont="1" applyFill="1" applyBorder="1" applyAlignment="1">
      <alignment horizontal="right"/>
    </xf>
    <xf numFmtId="181" fontId="2" fillId="0" borderId="1" xfId="0" applyNumberFormat="1" applyFont="1" applyBorder="1" applyAlignment="1">
      <alignment horizontal="center" vertical="center"/>
    </xf>
    <xf numFmtId="181" fontId="2" fillId="0" borderId="14" xfId="0" applyNumberFormat="1" applyFont="1" applyBorder="1" applyAlignment="1">
      <alignment horizontal="center" vertical="center"/>
    </xf>
    <xf numFmtId="181" fontId="2" fillId="0" borderId="13" xfId="0" applyNumberFormat="1" applyFont="1" applyBorder="1" applyAlignment="1">
      <alignment horizontal="center" vertical="center"/>
    </xf>
    <xf numFmtId="0" fontId="2" fillId="0" borderId="41" xfId="4" applyFont="1" applyBorder="1" applyAlignment="1">
      <alignment horizontal="center" vertical="center"/>
    </xf>
    <xf numFmtId="0" fontId="2" fillId="0" borderId="41" xfId="4" applyNumberFormat="1" applyFont="1" applyBorder="1" applyAlignment="1" applyProtection="1">
      <protection locked="0"/>
    </xf>
    <xf numFmtId="0" fontId="17" fillId="0" borderId="42" xfId="4" applyFont="1" applyBorder="1" applyAlignment="1" applyProtection="1">
      <alignment horizontal="right"/>
      <protection locked="0"/>
    </xf>
    <xf numFmtId="0" fontId="2" fillId="0" borderId="41" xfId="4" applyFont="1" applyBorder="1" applyAlignment="1" applyProtection="1">
      <protection locked="0"/>
    </xf>
    <xf numFmtId="183" fontId="2" fillId="0" borderId="143" xfId="4" applyNumberFormat="1" applyFont="1" applyFill="1" applyBorder="1" applyAlignment="1" applyProtection="1">
      <protection hidden="1"/>
    </xf>
    <xf numFmtId="180" fontId="2" fillId="0" borderId="144" xfId="4" quotePrefix="1" applyNumberFormat="1" applyFont="1" applyFill="1" applyBorder="1" applyAlignment="1" applyProtection="1">
      <protection hidden="1"/>
    </xf>
    <xf numFmtId="177" fontId="2" fillId="0" borderId="143" xfId="4" applyNumberFormat="1" applyFont="1" applyFill="1" applyBorder="1" applyAlignment="1" applyProtection="1">
      <protection hidden="1"/>
    </xf>
    <xf numFmtId="180" fontId="2" fillId="0" borderId="144" xfId="4" applyNumberFormat="1" applyFont="1" applyFill="1" applyBorder="1" applyAlignment="1" applyProtection="1">
      <protection hidden="1"/>
    </xf>
    <xf numFmtId="0" fontId="2" fillId="0" borderId="41" xfId="4" applyFont="1" applyFill="1" applyBorder="1" applyAlignment="1" applyProtection="1">
      <protection hidden="1"/>
    </xf>
    <xf numFmtId="0" fontId="17" fillId="0" borderId="42" xfId="4" applyFont="1" applyFill="1" applyBorder="1" applyAlignment="1" applyProtection="1">
      <alignment horizontal="right"/>
      <protection hidden="1"/>
    </xf>
    <xf numFmtId="180" fontId="2" fillId="0" borderId="144" xfId="4" applyNumberFormat="1" applyFont="1" applyBorder="1" applyAlignment="1" applyProtection="1">
      <protection locked="0"/>
    </xf>
    <xf numFmtId="0" fontId="0" fillId="0" borderId="41" xfId="4" quotePrefix="1" applyFont="1" applyFill="1" applyBorder="1" applyAlignment="1" applyProtection="1">
      <alignment shrinkToFit="1"/>
      <protection hidden="1"/>
    </xf>
    <xf numFmtId="0" fontId="2" fillId="0" borderId="41" xfId="4" applyFont="1" applyBorder="1" applyAlignment="1" applyProtection="1">
      <alignment horizontal="right"/>
      <protection locked="0"/>
    </xf>
    <xf numFmtId="0" fontId="17" fillId="0" borderId="42" xfId="4" applyFont="1" applyBorder="1" applyAlignment="1">
      <alignment horizontal="right"/>
    </xf>
    <xf numFmtId="0" fontId="0" fillId="0" borderId="41" xfId="4" applyFont="1" applyFill="1" applyBorder="1" applyAlignment="1" applyProtection="1">
      <alignment horizontal="center"/>
      <protection locked="0"/>
    </xf>
    <xf numFmtId="0" fontId="0" fillId="0" borderId="39" xfId="4" applyFont="1" applyFill="1" applyBorder="1" applyAlignment="1" applyProtection="1">
      <alignment horizontal="right"/>
      <protection locked="0"/>
    </xf>
    <xf numFmtId="0" fontId="2" fillId="0" borderId="41" xfId="4" applyFont="1" applyFill="1" applyBorder="1" applyAlignment="1" applyProtection="1">
      <alignment horizontal="right"/>
      <protection hidden="1"/>
    </xf>
    <xf numFmtId="0" fontId="17" fillId="0" borderId="42" xfId="4" applyFont="1" applyFill="1" applyBorder="1" applyAlignment="1">
      <alignment horizontal="right"/>
    </xf>
    <xf numFmtId="0" fontId="2" fillId="0" borderId="39" xfId="4" applyFont="1" applyBorder="1" applyAlignment="1" applyProtection="1">
      <alignment horizontal="right"/>
      <protection locked="0"/>
    </xf>
    <xf numFmtId="0" fontId="2" fillId="0" borderId="143" xfId="4" applyFont="1" applyFill="1" applyBorder="1" applyAlignment="1" applyProtection="1">
      <protection hidden="1"/>
    </xf>
    <xf numFmtId="0" fontId="2" fillId="0" borderId="144" xfId="4" applyFont="1" applyFill="1" applyBorder="1" applyAlignment="1" applyProtection="1">
      <protection hidden="1"/>
    </xf>
    <xf numFmtId="0" fontId="17" fillId="0" borderId="40" xfId="4" applyFont="1" applyFill="1" applyBorder="1" applyAlignment="1">
      <alignment horizontal="right"/>
    </xf>
    <xf numFmtId="181" fontId="2" fillId="0" borderId="2" xfId="0" applyNumberFormat="1" applyFont="1" applyBorder="1" applyAlignment="1">
      <alignment horizontal="center" vertical="center"/>
    </xf>
    <xf numFmtId="181" fontId="2" fillId="0" borderId="0" xfId="0" applyNumberFormat="1" applyFont="1" applyBorder="1" applyAlignment="1">
      <alignment horizontal="center" vertical="center"/>
    </xf>
    <xf numFmtId="181" fontId="2" fillId="0" borderId="9" xfId="0" applyNumberFormat="1" applyFont="1" applyBorder="1" applyAlignment="1">
      <alignment horizontal="center" vertical="center"/>
    </xf>
    <xf numFmtId="0" fontId="2" fillId="0" borderId="43" xfId="4" applyFont="1" applyBorder="1" applyAlignment="1" applyProtection="1">
      <protection locked="0"/>
    </xf>
    <xf numFmtId="0" fontId="17" fillId="0" borderId="145" xfId="4" applyFont="1" applyBorder="1" applyAlignment="1" applyProtection="1">
      <alignment horizontal="right"/>
      <protection locked="0"/>
    </xf>
    <xf numFmtId="183" fontId="2" fillId="0" borderId="146" xfId="4" applyNumberFormat="1" applyFont="1" applyFill="1" applyBorder="1" applyAlignment="1" applyProtection="1">
      <protection hidden="1"/>
    </xf>
    <xf numFmtId="180" fontId="2" fillId="0" borderId="147" xfId="4" applyNumberFormat="1" applyFont="1" applyFill="1" applyBorder="1" applyAlignment="1" applyProtection="1">
      <protection hidden="1"/>
    </xf>
    <xf numFmtId="177" fontId="2" fillId="0" borderId="146" xfId="4" applyNumberFormat="1" applyFont="1" applyFill="1" applyBorder="1" applyAlignment="1" applyProtection="1">
      <protection hidden="1"/>
    </xf>
    <xf numFmtId="0" fontId="2" fillId="0" borderId="43" xfId="4" applyFont="1" applyFill="1" applyBorder="1" applyAlignment="1" applyProtection="1">
      <protection hidden="1"/>
    </xf>
    <xf numFmtId="0" fontId="17" fillId="0" borderId="145" xfId="4" applyFont="1" applyFill="1" applyBorder="1" applyAlignment="1" applyProtection="1">
      <alignment horizontal="right"/>
      <protection hidden="1"/>
    </xf>
    <xf numFmtId="180" fontId="2" fillId="0" borderId="147" xfId="4" applyNumberFormat="1" applyFont="1" applyBorder="1" applyAlignment="1" applyProtection="1">
      <protection locked="0"/>
    </xf>
    <xf numFmtId="0" fontId="2" fillId="0" borderId="43" xfId="4" applyFont="1" applyFill="1" applyBorder="1" applyAlignment="1" applyProtection="1">
      <alignment horizontal="right" vertical="center"/>
      <protection hidden="1"/>
    </xf>
    <xf numFmtId="0" fontId="2" fillId="0" borderId="121" xfId="4" applyFont="1" applyFill="1" applyBorder="1" applyAlignment="1" applyProtection="1">
      <alignment horizontal="center" vertical="center"/>
      <protection hidden="1"/>
    </xf>
    <xf numFmtId="0" fontId="2" fillId="0" borderId="40" xfId="4" applyFont="1" applyFill="1" applyBorder="1" applyAlignment="1" applyProtection="1">
      <alignment horizontal="right"/>
      <protection hidden="1"/>
    </xf>
    <xf numFmtId="0" fontId="2" fillId="0" borderId="43" xfId="4" applyFont="1" applyBorder="1" applyAlignment="1" applyProtection="1">
      <alignment horizontal="right"/>
      <protection locked="0"/>
    </xf>
    <xf numFmtId="0" fontId="17" fillId="0" borderId="145" xfId="4" applyFont="1" applyBorder="1" applyAlignment="1">
      <alignment horizontal="right"/>
    </xf>
    <xf numFmtId="0" fontId="2" fillId="0" borderId="41" xfId="4" applyFont="1" applyFill="1" applyBorder="1" applyAlignment="1" applyProtection="1">
      <alignment horizontal="center"/>
      <protection locked="0"/>
    </xf>
    <xf numFmtId="0" fontId="17" fillId="0" borderId="39" xfId="4" applyFont="1" applyFill="1" applyBorder="1" applyAlignment="1" applyProtection="1">
      <alignment horizontal="center"/>
      <protection locked="0"/>
    </xf>
    <xf numFmtId="0" fontId="2" fillId="0" borderId="43" xfId="4" applyFont="1" applyFill="1" applyBorder="1" applyAlignment="1" applyProtection="1">
      <alignment horizontal="right"/>
      <protection hidden="1"/>
    </xf>
    <xf numFmtId="0" fontId="17" fillId="0" borderId="145" xfId="4" applyFont="1" applyFill="1" applyBorder="1" applyAlignment="1">
      <alignment horizontal="right"/>
    </xf>
    <xf numFmtId="0" fontId="17" fillId="0" borderId="48" xfId="4" applyFont="1" applyBorder="1" applyAlignment="1" applyProtection="1">
      <alignment horizontal="right"/>
      <protection locked="0"/>
    </xf>
    <xf numFmtId="0" fontId="2" fillId="0" borderId="48" xfId="4" applyFont="1" applyBorder="1" applyAlignment="1" applyProtection="1">
      <protection locked="0"/>
    </xf>
    <xf numFmtId="0" fontId="2" fillId="0" borderId="146" xfId="4" applyFont="1" applyFill="1" applyBorder="1" applyAlignment="1" applyProtection="1">
      <alignment vertical="center"/>
      <protection hidden="1"/>
    </xf>
    <xf numFmtId="0" fontId="2" fillId="0" borderId="147" xfId="4" applyFont="1" applyFill="1" applyBorder="1" applyAlignment="1" applyProtection="1">
      <protection hidden="1"/>
    </xf>
    <xf numFmtId="0" fontId="17" fillId="0" borderId="121" xfId="4" applyFont="1" applyFill="1" applyBorder="1" applyAlignment="1">
      <alignment horizontal="right"/>
    </xf>
    <xf numFmtId="0" fontId="2" fillId="0" borderId="148" xfId="4" applyFont="1" applyBorder="1" applyAlignment="1">
      <alignment horizontal="center" vertical="center"/>
    </xf>
    <xf numFmtId="0" fontId="2" fillId="0" borderId="148" xfId="4" applyFont="1" applyBorder="1" applyAlignment="1" applyProtection="1">
      <protection locked="0"/>
    </xf>
    <xf numFmtId="0" fontId="17" fillId="0" borderId="149" xfId="4" applyFont="1" applyBorder="1" applyAlignment="1" applyProtection="1">
      <alignment horizontal="right"/>
      <protection locked="0"/>
    </xf>
    <xf numFmtId="183" fontId="2" fillId="0" borderId="150" xfId="4" applyNumberFormat="1" applyFont="1" applyFill="1" applyBorder="1" applyAlignment="1" applyProtection="1">
      <alignment horizontal="right"/>
      <protection hidden="1"/>
    </xf>
    <xf numFmtId="180" fontId="17" fillId="0" borderId="151" xfId="4" applyNumberFormat="1" applyFont="1" applyFill="1" applyBorder="1" applyAlignment="1" applyProtection="1">
      <alignment horizontal="right"/>
      <protection hidden="1"/>
    </xf>
    <xf numFmtId="177" fontId="2" fillId="0" borderId="150" xfId="4" applyNumberFormat="1" applyFont="1" applyFill="1" applyBorder="1" applyAlignment="1" applyProtection="1">
      <alignment horizontal="right"/>
      <protection hidden="1"/>
    </xf>
    <xf numFmtId="0" fontId="17" fillId="0" borderId="148" xfId="4" applyFont="1" applyFill="1" applyBorder="1" applyAlignment="1" applyProtection="1">
      <alignment horizontal="right"/>
      <protection hidden="1"/>
    </xf>
    <xf numFmtId="0" fontId="17" fillId="0" borderId="149" xfId="4" applyFont="1" applyFill="1" applyBorder="1" applyAlignment="1" applyProtection="1">
      <alignment horizontal="right"/>
      <protection hidden="1"/>
    </xf>
    <xf numFmtId="0" fontId="2" fillId="0" borderId="148" xfId="4" applyFont="1" applyBorder="1" applyAlignment="1" applyProtection="1">
      <alignment horizontal="center" vertical="center"/>
      <protection locked="0"/>
    </xf>
    <xf numFmtId="180" fontId="17" fillId="0" borderId="151" xfId="4" applyNumberFormat="1" applyFont="1" applyBorder="1" applyAlignment="1" applyProtection="1">
      <alignment horizontal="right"/>
      <protection locked="0"/>
    </xf>
    <xf numFmtId="0" fontId="2" fillId="0" borderId="148" xfId="4" applyFont="1" applyFill="1" applyBorder="1" applyAlignment="1" applyProtection="1">
      <alignment horizontal="right" vertical="center"/>
      <protection hidden="1"/>
    </xf>
    <xf numFmtId="0" fontId="2" fillId="0" borderId="152" xfId="4" applyFont="1" applyFill="1" applyBorder="1" applyAlignment="1" applyProtection="1">
      <alignment horizontal="center" vertical="center"/>
      <protection hidden="1"/>
    </xf>
    <xf numFmtId="0" fontId="17" fillId="0" borderId="152" xfId="4" applyFont="1" applyFill="1" applyBorder="1" applyAlignment="1" applyProtection="1">
      <alignment horizontal="center"/>
      <protection hidden="1"/>
    </xf>
    <xf numFmtId="0" fontId="2" fillId="0" borderId="148" xfId="4" applyFont="1" applyBorder="1" applyAlignment="1" applyProtection="1">
      <alignment horizontal="right"/>
      <protection locked="0"/>
    </xf>
    <xf numFmtId="0" fontId="17" fillId="0" borderId="149" xfId="4" applyFont="1" applyBorder="1" applyAlignment="1">
      <alignment horizontal="right"/>
    </xf>
    <xf numFmtId="0" fontId="17" fillId="0" borderId="148" xfId="4" applyFont="1" applyFill="1" applyBorder="1" applyAlignment="1" applyProtection="1">
      <alignment horizontal="center"/>
      <protection locked="0"/>
    </xf>
    <xf numFmtId="0" fontId="17" fillId="0" borderId="153" xfId="4" applyFont="1" applyFill="1" applyBorder="1" applyAlignment="1" applyProtection="1">
      <alignment horizontal="center"/>
      <protection locked="0"/>
    </xf>
    <xf numFmtId="0" fontId="2" fillId="0" borderId="148" xfId="4" applyFont="1" applyFill="1" applyBorder="1" applyAlignment="1" applyProtection="1">
      <protection hidden="1"/>
    </xf>
    <xf numFmtId="0" fontId="17" fillId="0" borderId="149" xfId="4" applyFont="1" applyFill="1" applyBorder="1" applyAlignment="1">
      <alignment horizontal="right"/>
    </xf>
    <xf numFmtId="0" fontId="17" fillId="0" borderId="153" xfId="4" applyFont="1" applyBorder="1" applyAlignment="1" applyProtection="1">
      <alignment horizontal="right"/>
      <protection locked="0"/>
    </xf>
    <xf numFmtId="0" fontId="2" fillId="0" borderId="150" xfId="4" applyFont="1" applyFill="1" applyBorder="1" applyAlignment="1" applyProtection="1">
      <alignment horizontal="right" vertical="center"/>
      <protection hidden="1"/>
    </xf>
    <xf numFmtId="0" fontId="17" fillId="0" borderId="151" xfId="4" applyFont="1" applyFill="1" applyBorder="1" applyAlignment="1" applyProtection="1">
      <alignment horizontal="right"/>
      <protection hidden="1"/>
    </xf>
    <xf numFmtId="0" fontId="17" fillId="0" borderId="148" xfId="4" applyFont="1" applyFill="1" applyBorder="1" applyAlignment="1" applyProtection="1">
      <alignment horizontal="center"/>
      <protection hidden="1"/>
    </xf>
    <xf numFmtId="0" fontId="17" fillId="0" borderId="152" xfId="4" applyFont="1" applyFill="1" applyBorder="1" applyAlignment="1">
      <alignment horizontal="right"/>
    </xf>
    <xf numFmtId="0" fontId="12" fillId="0" borderId="8" xfId="4" applyFont="1" applyBorder="1" applyAlignment="1" applyProtection="1">
      <alignment horizontal="left"/>
      <protection locked="0"/>
    </xf>
    <xf numFmtId="0" fontId="2" fillId="0" borderId="8" xfId="4" applyFont="1" applyBorder="1" applyAlignment="1" applyProtection="1">
      <alignment horizontal="left"/>
      <protection locked="0"/>
    </xf>
    <xf numFmtId="0" fontId="21" fillId="0" borderId="79" xfId="4" applyFont="1" applyBorder="1" applyAlignment="1" applyProtection="1">
      <alignment horizontal="center" vertical="center"/>
      <protection locked="0"/>
    </xf>
    <xf numFmtId="0" fontId="12" fillId="0" borderId="154" xfId="4" applyFont="1" applyBorder="1" applyAlignment="1" applyProtection="1">
      <alignment horizontal="left"/>
      <protection locked="0"/>
    </xf>
    <xf numFmtId="0" fontId="21" fillId="0" borderId="155" xfId="4" applyFont="1" applyBorder="1" applyAlignment="1" applyProtection="1">
      <alignment horizontal="center" vertical="center"/>
      <protection locked="0"/>
    </xf>
    <xf numFmtId="0" fontId="19" fillId="0" borderId="0" xfId="4" applyFont="1" applyAlignment="1">
      <alignment horizontal="center" vertical="center"/>
    </xf>
    <xf numFmtId="0" fontId="2" fillId="0" borderId="137" xfId="4" applyFont="1" applyBorder="1" applyAlignment="1">
      <alignment horizontal="center" vertical="center"/>
    </xf>
    <xf numFmtId="0" fontId="2" fillId="3" borderId="137" xfId="4" applyFont="1" applyFill="1" applyBorder="1" applyAlignment="1" applyProtection="1">
      <protection hidden="1"/>
    </xf>
    <xf numFmtId="0" fontId="17" fillId="3" borderId="138" xfId="4" applyFont="1" applyFill="1" applyBorder="1" applyAlignment="1">
      <alignment horizontal="right"/>
    </xf>
    <xf numFmtId="0" fontId="2" fillId="0" borderId="137" xfId="4" applyFont="1" applyFill="1" applyBorder="1" applyAlignment="1" applyProtection="1">
      <protection locked="0"/>
    </xf>
    <xf numFmtId="183" fontId="2" fillId="0" borderId="139" xfId="4" applyNumberFormat="1" applyFont="1" applyFill="1" applyBorder="1" applyAlignment="1" applyProtection="1">
      <alignment horizontal="right"/>
      <protection locked="0"/>
    </xf>
    <xf numFmtId="180" fontId="17" fillId="0" borderId="140" xfId="4" applyNumberFormat="1" applyFont="1" applyFill="1" applyBorder="1" applyAlignment="1" applyProtection="1">
      <alignment horizontal="right"/>
      <protection locked="0"/>
    </xf>
    <xf numFmtId="177" fontId="2" fillId="0" borderId="139" xfId="4" applyNumberFormat="1" applyFont="1" applyFill="1" applyBorder="1" applyAlignment="1" applyProtection="1">
      <alignment horizontal="right"/>
      <protection hidden="1"/>
    </xf>
    <xf numFmtId="180" fontId="17" fillId="0" borderId="140" xfId="4" applyNumberFormat="1" applyFont="1" applyFill="1" applyBorder="1" applyAlignment="1" applyProtection="1">
      <alignment horizontal="right"/>
      <protection hidden="1"/>
    </xf>
    <xf numFmtId="0" fontId="17" fillId="0" borderId="137" xfId="4" applyFont="1" applyFill="1" applyBorder="1" applyAlignment="1" applyProtection="1">
      <alignment horizontal="right"/>
      <protection hidden="1"/>
    </xf>
    <xf numFmtId="0" fontId="2" fillId="0" borderId="137" xfId="4" applyFont="1" applyBorder="1" applyAlignment="1" applyProtection="1">
      <alignment horizontal="center" vertical="center"/>
      <protection locked="0"/>
    </xf>
    <xf numFmtId="180" fontId="17" fillId="0" borderId="140" xfId="4" applyNumberFormat="1" applyFont="1" applyBorder="1" applyAlignment="1" applyProtection="1">
      <alignment horizontal="right"/>
      <protection locked="0"/>
    </xf>
    <xf numFmtId="0" fontId="17" fillId="0" borderId="137" xfId="4" applyFont="1" applyFill="1" applyBorder="1" applyAlignment="1" applyProtection="1">
      <alignment horizontal="center"/>
      <protection locked="0"/>
    </xf>
    <xf numFmtId="0" fontId="17" fillId="0" borderId="142" xfId="4" applyFont="1" applyBorder="1" applyAlignment="1" applyProtection="1">
      <alignment horizontal="right"/>
      <protection locked="0"/>
    </xf>
    <xf numFmtId="0" fontId="2" fillId="0" borderId="139" xfId="4" applyFont="1" applyFill="1" applyBorder="1" applyAlignment="1" applyProtection="1">
      <alignment horizontal="right" vertical="center"/>
      <protection hidden="1"/>
    </xf>
    <xf numFmtId="0" fontId="17" fillId="0" borderId="140" xfId="4" applyFont="1" applyFill="1" applyBorder="1" applyAlignment="1" applyProtection="1">
      <alignment horizontal="right"/>
      <protection hidden="1"/>
    </xf>
    <xf numFmtId="0" fontId="17" fillId="0" borderId="137" xfId="4" applyFont="1" applyFill="1" applyBorder="1" applyAlignment="1" applyProtection="1">
      <alignment horizontal="center"/>
      <protection hidden="1"/>
    </xf>
    <xf numFmtId="183" fontId="2" fillId="0" borderId="143" xfId="4" applyNumberFormat="1" applyFont="1" applyFill="1" applyBorder="1" applyAlignment="1" applyProtection="1">
      <alignment horizontal="right"/>
      <protection hidden="1"/>
    </xf>
    <xf numFmtId="180" fontId="17" fillId="0" borderId="144" xfId="4" applyNumberFormat="1" applyFont="1" applyFill="1" applyBorder="1" applyAlignment="1" applyProtection="1">
      <alignment horizontal="right"/>
      <protection hidden="1"/>
    </xf>
    <xf numFmtId="177" fontId="2" fillId="0" borderId="143" xfId="4" applyNumberFormat="1" applyFont="1" applyFill="1" applyBorder="1" applyAlignment="1" applyProtection="1">
      <alignment horizontal="right"/>
      <protection hidden="1"/>
    </xf>
    <xf numFmtId="0" fontId="17" fillId="0" borderId="41" xfId="4" applyFont="1" applyFill="1" applyBorder="1" applyAlignment="1" applyProtection="1">
      <alignment horizontal="right"/>
      <protection hidden="1"/>
    </xf>
    <xf numFmtId="0" fontId="2" fillId="0" borderId="41" xfId="4" applyFont="1" applyBorder="1" applyAlignment="1" applyProtection="1">
      <alignment horizontal="center" vertical="center"/>
      <protection locked="0"/>
    </xf>
    <xf numFmtId="180" fontId="17" fillId="0" borderId="144" xfId="4" applyNumberFormat="1" applyFont="1" applyBorder="1" applyAlignment="1" applyProtection="1">
      <alignment horizontal="right"/>
      <protection locked="0"/>
    </xf>
    <xf numFmtId="0" fontId="2" fillId="0" borderId="41" xfId="4" applyFont="1" applyFill="1" applyBorder="1" applyAlignment="1" applyProtection="1">
      <alignment horizontal="right" vertical="center"/>
      <protection hidden="1"/>
    </xf>
    <xf numFmtId="0" fontId="2" fillId="0" borderId="40" xfId="4" applyFont="1" applyFill="1" applyBorder="1" applyAlignment="1" applyProtection="1">
      <alignment horizontal="center" vertical="center"/>
      <protection hidden="1"/>
    </xf>
    <xf numFmtId="0" fontId="17" fillId="0" borderId="40" xfId="4" applyFont="1" applyFill="1" applyBorder="1" applyAlignment="1" applyProtection="1">
      <alignment horizontal="center"/>
      <protection hidden="1"/>
    </xf>
    <xf numFmtId="0" fontId="17" fillId="0" borderId="41" xfId="4" applyFont="1" applyFill="1" applyBorder="1" applyAlignment="1" applyProtection="1">
      <alignment horizontal="center"/>
      <protection locked="0"/>
    </xf>
    <xf numFmtId="0" fontId="17" fillId="0" borderId="39" xfId="4" applyFont="1" applyBorder="1" applyAlignment="1" applyProtection="1">
      <alignment horizontal="right"/>
      <protection locked="0"/>
    </xf>
    <xf numFmtId="0" fontId="2" fillId="0" borderId="143" xfId="4" applyFont="1" applyFill="1" applyBorder="1" applyAlignment="1" applyProtection="1">
      <alignment horizontal="right" vertical="center"/>
      <protection hidden="1"/>
    </xf>
    <xf numFmtId="0" fontId="17" fillId="0" borderId="144" xfId="4" applyFont="1" applyFill="1" applyBorder="1" applyAlignment="1" applyProtection="1">
      <alignment horizontal="right"/>
      <protection hidden="1"/>
    </xf>
    <xf numFmtId="0" fontId="17" fillId="0" borderId="41" xfId="4" applyFont="1" applyFill="1" applyBorder="1" applyAlignment="1" applyProtection="1">
      <alignment horizontal="center"/>
      <protection hidden="1"/>
    </xf>
    <xf numFmtId="183" fontId="2" fillId="0" borderId="146" xfId="4" applyNumberFormat="1" applyFont="1" applyFill="1" applyBorder="1" applyAlignment="1" applyProtection="1">
      <alignment horizontal="right"/>
      <protection hidden="1"/>
    </xf>
    <xf numFmtId="180" fontId="17" fillId="0" borderId="147" xfId="4" applyNumberFormat="1" applyFont="1" applyFill="1" applyBorder="1" applyAlignment="1" applyProtection="1">
      <alignment horizontal="right"/>
      <protection hidden="1"/>
    </xf>
    <xf numFmtId="177" fontId="2" fillId="0" borderId="146" xfId="4" applyNumberFormat="1" applyFont="1" applyFill="1" applyBorder="1" applyAlignment="1" applyProtection="1">
      <alignment horizontal="right"/>
      <protection hidden="1"/>
    </xf>
    <xf numFmtId="0" fontId="17" fillId="0" borderId="43" xfId="4" applyFont="1" applyFill="1" applyBorder="1" applyAlignment="1" applyProtection="1">
      <alignment horizontal="right"/>
      <protection hidden="1"/>
    </xf>
    <xf numFmtId="0" fontId="2" fillId="0" borderId="43" xfId="4" applyFont="1" applyBorder="1" applyAlignment="1" applyProtection="1">
      <alignment horizontal="center" vertical="center"/>
      <protection locked="0"/>
    </xf>
    <xf numFmtId="180" fontId="17" fillId="0" borderId="147" xfId="4" applyNumberFormat="1" applyFont="1" applyBorder="1" applyAlignment="1" applyProtection="1">
      <alignment horizontal="right"/>
      <protection locked="0"/>
    </xf>
    <xf numFmtId="0" fontId="17" fillId="0" borderId="121" xfId="4" applyFont="1" applyFill="1" applyBorder="1" applyAlignment="1" applyProtection="1">
      <alignment horizontal="center"/>
      <protection hidden="1"/>
    </xf>
    <xf numFmtId="0" fontId="2" fillId="0" borderId="146" xfId="4" applyFont="1" applyFill="1" applyBorder="1" applyAlignment="1" applyProtection="1">
      <alignment horizontal="right" vertical="center"/>
      <protection hidden="1"/>
    </xf>
    <xf numFmtId="0" fontId="17" fillId="0" borderId="147" xfId="4" applyFont="1" applyFill="1" applyBorder="1" applyAlignment="1" applyProtection="1">
      <alignment horizontal="right"/>
      <protection hidden="1"/>
    </xf>
    <xf numFmtId="0" fontId="17" fillId="0" borderId="43" xfId="4" applyFont="1" applyFill="1" applyBorder="1" applyAlignment="1" applyProtection="1">
      <alignment horizontal="center"/>
      <protection hidden="1"/>
    </xf>
    <xf numFmtId="0" fontId="18" fillId="0" borderId="35" xfId="4" applyFont="1" applyBorder="1" applyAlignment="1" applyProtection="1">
      <alignment horizontal="center" vertical="center" wrapText="1"/>
      <protection locked="0"/>
    </xf>
    <xf numFmtId="181" fontId="2" fillId="0" borderId="3" xfId="0" applyNumberFormat="1" applyFont="1" applyBorder="1" applyAlignment="1">
      <alignment horizontal="center" vertical="center"/>
    </xf>
    <xf numFmtId="181" fontId="2" fillId="0" borderId="4" xfId="0" applyNumberFormat="1" applyFont="1" applyBorder="1" applyAlignment="1">
      <alignment horizontal="center" vertical="center"/>
    </xf>
    <xf numFmtId="0" fontId="18" fillId="0" borderId="28" xfId="4" applyFont="1" applyBorder="1" applyAlignment="1" applyProtection="1">
      <alignment horizontal="center" vertical="center"/>
      <protection locked="0"/>
    </xf>
    <xf numFmtId="0" fontId="2" fillId="0" borderId="154" xfId="4" applyFont="1" applyBorder="1" applyAlignment="1" applyProtection="1">
      <alignment horizontal="left"/>
      <protection locked="0"/>
    </xf>
    <xf numFmtId="0" fontId="2" fillId="0" borderId="37" xfId="4" applyFont="1" applyBorder="1" applyAlignment="1" applyProtection="1">
      <protection locked="0"/>
    </xf>
    <xf numFmtId="0" fontId="17" fillId="0" borderId="38" xfId="4" applyFont="1" applyBorder="1" applyAlignment="1" applyProtection="1">
      <alignment horizontal="right"/>
      <protection locked="0"/>
    </xf>
    <xf numFmtId="0" fontId="18" fillId="0" borderId="32" xfId="4" applyFont="1" applyBorder="1" applyAlignment="1" applyProtection="1">
      <alignment horizontal="center" vertical="center"/>
      <protection locked="0"/>
    </xf>
    <xf numFmtId="0" fontId="2" fillId="0" borderId="28" xfId="4" applyFont="1" applyBorder="1" applyAlignment="1" applyProtection="1">
      <alignment horizontal="left"/>
      <protection locked="0"/>
    </xf>
    <xf numFmtId="0" fontId="2" fillId="0" borderId="157" xfId="4" applyFont="1" applyBorder="1" applyAlignment="1">
      <alignment horizontal="center" vertical="center" textRotation="255"/>
    </xf>
    <xf numFmtId="0" fontId="2" fillId="0" borderId="133" xfId="4" applyFont="1" applyBorder="1" applyAlignment="1">
      <alignment horizontal="center"/>
    </xf>
    <xf numFmtId="0" fontId="2" fillId="0" borderId="133" xfId="4" applyFont="1" applyBorder="1" applyAlignment="1"/>
    <xf numFmtId="0" fontId="2" fillId="0" borderId="133" xfId="4" applyFont="1" applyBorder="1" applyAlignment="1">
      <alignment horizontal="right"/>
    </xf>
    <xf numFmtId="0" fontId="17" fillId="0" borderId="133" xfId="4" applyFont="1" applyBorder="1" applyAlignment="1">
      <alignment horizontal="right"/>
    </xf>
    <xf numFmtId="0" fontId="12" fillId="0" borderId="133" xfId="4" applyFont="1" applyBorder="1" applyAlignment="1">
      <alignment horizontal="left"/>
    </xf>
    <xf numFmtId="0" fontId="17" fillId="0" borderId="133" xfId="4" applyFont="1" applyBorder="1" applyAlignment="1">
      <alignment horizontal="center"/>
    </xf>
    <xf numFmtId="0" fontId="2" fillId="0" borderId="133" xfId="4" applyFont="1" applyBorder="1"/>
    <xf numFmtId="0" fontId="2" fillId="0" borderId="133" xfId="4" applyFont="1" applyBorder="1" applyAlignment="1">
      <alignment horizontal="center" vertical="center"/>
    </xf>
    <xf numFmtId="0" fontId="2" fillId="0" borderId="134" xfId="4" applyFont="1" applyBorder="1"/>
    <xf numFmtId="0" fontId="2" fillId="0" borderId="35" xfId="4" applyFont="1" applyBorder="1" applyAlignment="1" applyProtection="1">
      <alignment horizontal="left"/>
      <protection locked="0"/>
    </xf>
    <xf numFmtId="0" fontId="12" fillId="0" borderId="3" xfId="4" applyFont="1" applyBorder="1" applyAlignment="1" applyProtection="1">
      <alignment horizontal="left"/>
      <protection locked="0"/>
    </xf>
    <xf numFmtId="0" fontId="2" fillId="0" borderId="3" xfId="4" applyFont="1" applyBorder="1" applyAlignment="1" applyProtection="1">
      <alignment horizontal="left"/>
      <protection locked="0"/>
    </xf>
    <xf numFmtId="0" fontId="2" fillId="0" borderId="158" xfId="4" applyFont="1" applyBorder="1" applyAlignment="1" applyProtection="1">
      <alignment horizontal="left"/>
      <protection locked="0"/>
    </xf>
    <xf numFmtId="0" fontId="17" fillId="0" borderId="0" xfId="4" applyFont="1" applyBorder="1" applyAlignment="1" applyProtection="1">
      <alignment vertical="center" wrapText="1"/>
      <protection locked="0"/>
    </xf>
    <xf numFmtId="0" fontId="17" fillId="0" borderId="0" xfId="4" applyFont="1" applyBorder="1" applyAlignment="1">
      <alignment vertical="center" wrapText="1"/>
    </xf>
    <xf numFmtId="0" fontId="22" fillId="0" borderId="0" xfId="0" applyFont="1">
      <alignment vertical="center"/>
    </xf>
    <xf numFmtId="0" fontId="2" fillId="0" borderId="0" xfId="0" applyFont="1" applyAlignment="1">
      <alignment vertical="center" shrinkToFit="1"/>
    </xf>
    <xf numFmtId="0" fontId="2" fillId="0" borderId="6" xfId="5" applyFont="1" applyBorder="1" applyAlignment="1">
      <alignment horizontal="center" vertical="center"/>
    </xf>
    <xf numFmtId="0" fontId="2" fillId="0" borderId="6" xfId="5" applyFont="1" applyBorder="1" applyAlignment="1">
      <alignment vertical="center"/>
    </xf>
    <xf numFmtId="0" fontId="2" fillId="0" borderId="0" xfId="5" applyFont="1" applyAlignment="1" applyProtection="1">
      <alignment horizontal="center" vertical="center" shrinkToFit="1"/>
      <protection locked="0"/>
    </xf>
    <xf numFmtId="20" fontId="22" fillId="0" borderId="0" xfId="0" applyNumberFormat="1" applyFont="1">
      <alignment vertical="center"/>
    </xf>
    <xf numFmtId="0" fontId="2" fillId="0" borderId="6" xfId="0" applyFont="1" applyBorder="1" applyAlignment="1">
      <alignment horizontal="center" vertical="center"/>
    </xf>
    <xf numFmtId="0" fontId="23" fillId="0" borderId="0" xfId="4" applyFont="1" applyBorder="1" applyAlignment="1">
      <alignment vertical="center" wrapText="1"/>
    </xf>
    <xf numFmtId="0" fontId="2" fillId="0" borderId="0" xfId="4" applyFont="1" applyBorder="1" applyAlignment="1">
      <alignment vertical="top"/>
    </xf>
    <xf numFmtId="0" fontId="2" fillId="0" borderId="0" xfId="0" applyNumberFormat="1" applyFont="1" applyAlignment="1">
      <alignment horizontal="center" vertical="center" shrinkToFit="1"/>
    </xf>
    <xf numFmtId="0" fontId="2" fillId="0" borderId="1" xfId="0" applyFont="1" applyBorder="1">
      <alignment vertical="center"/>
    </xf>
    <xf numFmtId="0" fontId="2" fillId="0" borderId="14" xfId="0" applyFont="1" applyBorder="1">
      <alignment vertical="center"/>
    </xf>
    <xf numFmtId="20" fontId="2" fillId="0" borderId="14" xfId="0" applyNumberFormat="1" applyFont="1" applyBorder="1">
      <alignment vertical="center"/>
    </xf>
    <xf numFmtId="0" fontId="22" fillId="0" borderId="13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6" xfId="5" applyFont="1" applyBorder="1" applyAlignment="1">
      <alignment horizontal="center" vertical="center" shrinkToFit="1"/>
    </xf>
    <xf numFmtId="0" fontId="2" fillId="0" borderId="2" xfId="0" applyFont="1" applyBorder="1">
      <alignment vertical="center"/>
    </xf>
    <xf numFmtId="0" fontId="2" fillId="0" borderId="0" xfId="0" applyFont="1" applyBorder="1">
      <alignment vertical="center"/>
    </xf>
    <xf numFmtId="20" fontId="2" fillId="0" borderId="0" xfId="0" applyNumberFormat="1" applyFont="1" applyBorder="1">
      <alignment vertical="center"/>
    </xf>
    <xf numFmtId="0" fontId="22" fillId="0" borderId="9" xfId="0" applyFont="1" applyBorder="1">
      <alignment vertical="center"/>
    </xf>
    <xf numFmtId="0" fontId="2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0" xfId="5" applyFont="1" applyAlignment="1">
      <alignment horizontal="left" vertical="center" shrinkToFit="1"/>
    </xf>
    <xf numFmtId="179" fontId="2" fillId="0" borderId="0" xfId="5" applyNumberFormat="1" applyFont="1" applyAlignment="1">
      <alignment horizontal="center" vertical="center" shrinkToFit="1"/>
    </xf>
    <xf numFmtId="0" fontId="13" fillId="0" borderId="0" xfId="5" applyFont="1" applyAlignment="1">
      <alignment horizontal="left" vertical="center"/>
    </xf>
    <xf numFmtId="0" fontId="2" fillId="0" borderId="0" xfId="5" applyNumberFormat="1" applyFont="1" applyAlignment="1">
      <alignment horizontal="left" vertical="center"/>
    </xf>
    <xf numFmtId="0" fontId="2" fillId="0" borderId="0" xfId="5" applyFont="1" applyAlignment="1">
      <alignment horizontal="left" vertical="center"/>
    </xf>
    <xf numFmtId="0" fontId="2" fillId="0" borderId="0" xfId="5" quotePrefix="1" applyFont="1" applyAlignment="1">
      <alignment horizontal="center" vertical="center" wrapText="1" shrinkToFit="1"/>
    </xf>
    <xf numFmtId="0" fontId="2" fillId="2" borderId="0" xfId="5" applyFont="1" applyFill="1" applyAlignment="1">
      <alignment horizontal="center" vertical="center" shrinkToFit="1"/>
    </xf>
    <xf numFmtId="20" fontId="2" fillId="0" borderId="0" xfId="5" applyNumberFormat="1" applyFont="1" applyAlignment="1">
      <alignment vertical="center"/>
    </xf>
    <xf numFmtId="20" fontId="2" fillId="0" borderId="0" xfId="5" applyNumberFormat="1" applyFont="1" applyAlignment="1">
      <alignment horizontal="center" vertical="center"/>
    </xf>
    <xf numFmtId="0" fontId="2" fillId="0" borderId="0" xfId="5" applyFont="1" applyFill="1" applyAlignment="1">
      <alignment horizontal="center" vertical="center" shrinkToFit="1"/>
    </xf>
    <xf numFmtId="0" fontId="2" fillId="0" borderId="160" xfId="5" applyFont="1" applyBorder="1" applyAlignment="1">
      <alignment vertical="center"/>
    </xf>
    <xf numFmtId="0" fontId="2" fillId="0" borderId="0" xfId="5" quotePrefix="1" applyFont="1" applyAlignment="1">
      <alignment horizontal="center" vertical="center"/>
    </xf>
    <xf numFmtId="184" fontId="2" fillId="0" borderId="0" xfId="5" applyNumberFormat="1" applyFont="1" applyAlignment="1">
      <alignment horizontal="center" vertical="center" shrinkToFit="1"/>
    </xf>
    <xf numFmtId="185" fontId="2" fillId="0" borderId="160" xfId="5" applyNumberFormat="1" applyFont="1" applyBorder="1" applyAlignment="1">
      <alignment horizontal="center" vertical="center" shrinkToFit="1"/>
    </xf>
    <xf numFmtId="186" fontId="2" fillId="0" borderId="160" xfId="5" applyNumberFormat="1" applyFont="1" applyBorder="1" applyAlignment="1">
      <alignment horizontal="center" vertical="center" shrinkToFit="1"/>
    </xf>
    <xf numFmtId="187" fontId="2" fillId="0" borderId="160" xfId="5" applyNumberFormat="1" applyFont="1" applyBorder="1" applyAlignment="1">
      <alignment horizontal="center" vertical="center" shrinkToFit="1"/>
    </xf>
    <xf numFmtId="187" fontId="2" fillId="0" borderId="0" xfId="5" applyNumberFormat="1" applyFont="1" applyAlignment="1">
      <alignment horizontal="center" vertical="center" shrinkToFit="1"/>
    </xf>
    <xf numFmtId="188" fontId="2" fillId="0" borderId="160" xfId="5" applyNumberFormat="1" applyFont="1" applyBorder="1" applyAlignment="1">
      <alignment horizontal="center" vertical="center" shrinkToFit="1"/>
    </xf>
    <xf numFmtId="189" fontId="2" fillId="0" borderId="0" xfId="5" applyNumberFormat="1" applyFont="1" applyAlignment="1">
      <alignment horizontal="center" vertical="center" shrinkToFit="1"/>
    </xf>
    <xf numFmtId="0" fontId="25" fillId="0" borderId="0" xfId="5" applyFont="1" applyAlignment="1">
      <alignment horizontal="right" vertical="center"/>
    </xf>
    <xf numFmtId="0" fontId="25" fillId="0" borderId="161" xfId="5" applyFont="1" applyBorder="1" applyAlignment="1">
      <alignment vertical="center"/>
    </xf>
    <xf numFmtId="0" fontId="2" fillId="0" borderId="160" xfId="5" applyNumberFormat="1" applyFont="1" applyBorder="1" applyAlignment="1">
      <alignment vertical="center"/>
    </xf>
    <xf numFmtId="0" fontId="2" fillId="0" borderId="2" xfId="4" applyFont="1" applyBorder="1"/>
    <xf numFmtId="0" fontId="13" fillId="0" borderId="0" xfId="5" applyFont="1" applyAlignment="1">
      <alignment horizontal="center" vertical="center" wrapText="1" shrinkToFit="1"/>
    </xf>
    <xf numFmtId="0" fontId="2" fillId="0" borderId="0" xfId="5" applyFont="1" applyBorder="1" applyAlignment="1">
      <alignment horizontal="right" vertical="center"/>
    </xf>
    <xf numFmtId="0" fontId="2" fillId="0" borderId="162" xfId="5" applyFont="1" applyBorder="1" applyAlignment="1">
      <alignment vertical="center"/>
    </xf>
    <xf numFmtId="0" fontId="2" fillId="0" borderId="163" xfId="5" applyFont="1" applyBorder="1" applyAlignment="1">
      <alignment horizontal="center" vertical="center" shrinkToFit="1"/>
    </xf>
    <xf numFmtId="188" fontId="2" fillId="0" borderId="0" xfId="5" applyNumberFormat="1" applyFont="1" applyAlignment="1">
      <alignment horizontal="center" vertical="center" shrinkToFit="1"/>
    </xf>
    <xf numFmtId="0" fontId="9" fillId="0" borderId="6" xfId="5" applyFont="1" applyBorder="1" applyAlignment="1">
      <alignment horizontal="right" vertical="center"/>
    </xf>
    <xf numFmtId="0" fontId="9" fillId="0" borderId="0" xfId="5" applyFont="1" applyAlignment="1">
      <alignment horizontal="center" vertical="center" shrinkToFit="1"/>
    </xf>
    <xf numFmtId="0" fontId="2" fillId="0" borderId="10" xfId="4" applyFont="1" applyBorder="1"/>
    <xf numFmtId="20" fontId="2" fillId="0" borderId="3" xfId="0" applyNumberFormat="1" applyFont="1" applyBorder="1">
      <alignment vertical="center"/>
    </xf>
    <xf numFmtId="0" fontId="2" fillId="0" borderId="3" xfId="0" applyFont="1" applyBorder="1">
      <alignment vertical="center"/>
    </xf>
    <xf numFmtId="0" fontId="22" fillId="0" borderId="4" xfId="0" applyFont="1" applyBorder="1">
      <alignment vertical="center"/>
    </xf>
    <xf numFmtId="189" fontId="2" fillId="0" borderId="0" xfId="5" applyNumberFormat="1" applyFont="1" applyFill="1" applyAlignment="1">
      <alignment horizontal="center" vertical="center" shrinkToFit="1"/>
    </xf>
    <xf numFmtId="0" fontId="9" fillId="0" borderId="0" xfId="5" applyFont="1" applyAlignment="1">
      <alignment horizontal="right" vertical="center"/>
    </xf>
    <xf numFmtId="0" fontId="4" fillId="0" borderId="0" xfId="0" quotePrefix="1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0" xfId="0" applyFont="1" applyBorder="1" applyAlignment="1">
      <alignment horizontal="center" vertical="center" shrinkToFit="1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78" fontId="4" fillId="0" borderId="0" xfId="0" applyNumberFormat="1" applyFont="1" applyAlignment="1">
      <alignment horizontal="right" vertical="center"/>
    </xf>
    <xf numFmtId="0" fontId="4" fillId="0" borderId="1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20" fontId="4" fillId="0" borderId="2" xfId="1" applyNumberFormat="1" applyFont="1" applyBorder="1" applyAlignment="1">
      <alignment horizontal="center" vertical="center"/>
    </xf>
    <xf numFmtId="20" fontId="4" fillId="0" borderId="9" xfId="1" applyNumberFormat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 textRotation="255"/>
    </xf>
    <xf numFmtId="0" fontId="4" fillId="0" borderId="9" xfId="1" applyFont="1" applyBorder="1" applyAlignment="1">
      <alignment horizontal="center" vertical="center" textRotation="255"/>
    </xf>
    <xf numFmtId="20" fontId="4" fillId="0" borderId="1" xfId="1" applyNumberFormat="1" applyFont="1" applyBorder="1" applyAlignment="1">
      <alignment horizontal="center" vertical="center"/>
    </xf>
    <xf numFmtId="20" fontId="4" fillId="0" borderId="13" xfId="1" applyNumberFormat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4" fillId="0" borderId="13" xfId="1" applyFont="1" applyBorder="1" applyAlignment="1">
      <alignment horizontal="center" vertical="center"/>
    </xf>
    <xf numFmtId="0" fontId="4" fillId="0" borderId="20" xfId="1" applyFont="1" applyBorder="1" applyAlignment="1">
      <alignment horizontal="center" vertical="center" textRotation="255"/>
    </xf>
    <xf numFmtId="0" fontId="4" fillId="0" borderId="2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4" fillId="0" borderId="21" xfId="1" applyFont="1" applyBorder="1" applyAlignment="1">
      <alignment horizontal="center"/>
    </xf>
    <xf numFmtId="0" fontId="4" fillId="0" borderId="20" xfId="1" applyFont="1" applyBorder="1" applyAlignment="1">
      <alignment horizontal="center" vertical="center"/>
    </xf>
    <xf numFmtId="0" fontId="4" fillId="0" borderId="21" xfId="1" applyFont="1" applyBorder="1" applyAlignment="1">
      <alignment horizontal="center" vertical="center"/>
    </xf>
    <xf numFmtId="20" fontId="4" fillId="0" borderId="22" xfId="1" applyNumberFormat="1" applyFont="1" applyBorder="1" applyAlignment="1">
      <alignment horizontal="center" vertical="center"/>
    </xf>
    <xf numFmtId="0" fontId="4" fillId="0" borderId="23" xfId="1" applyFont="1" applyBorder="1" applyAlignment="1">
      <alignment horizontal="center" vertical="center"/>
    </xf>
    <xf numFmtId="0" fontId="4" fillId="0" borderId="24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0" fontId="4" fillId="0" borderId="26" xfId="1" applyFont="1" applyBorder="1" applyAlignment="1">
      <alignment horizontal="center" vertical="center"/>
    </xf>
    <xf numFmtId="20" fontId="4" fillId="0" borderId="20" xfId="1" applyNumberFormat="1" applyFont="1" applyBorder="1" applyAlignment="1">
      <alignment horizontal="center" vertical="center"/>
    </xf>
    <xf numFmtId="20" fontId="4" fillId="0" borderId="15" xfId="1" applyNumberFormat="1" applyFont="1" applyBorder="1" applyAlignment="1">
      <alignment horizontal="center" vertical="center"/>
    </xf>
    <xf numFmtId="20" fontId="4" fillId="0" borderId="16" xfId="1" applyNumberFormat="1" applyFont="1" applyBorder="1" applyAlignment="1">
      <alignment horizontal="center" vertical="center"/>
    </xf>
    <xf numFmtId="0" fontId="4" fillId="0" borderId="17" xfId="1" applyFont="1" applyBorder="1" applyAlignment="1">
      <alignment horizontal="center" vertical="center"/>
    </xf>
    <xf numFmtId="0" fontId="4" fillId="0" borderId="18" xfId="1" applyFont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/>
    </xf>
    <xf numFmtId="0" fontId="8" fillId="0" borderId="14" xfId="1" applyFont="1" applyBorder="1" applyAlignment="1">
      <alignment horizontal="left" vertical="center"/>
    </xf>
    <xf numFmtId="0" fontId="8" fillId="0" borderId="13" xfId="1" applyFont="1" applyBorder="1" applyAlignment="1">
      <alignment horizontal="left" vertical="center"/>
    </xf>
    <xf numFmtId="0" fontId="4" fillId="0" borderId="0" xfId="1" quotePrefix="1" applyFont="1" applyBorder="1" applyAlignment="1">
      <alignment horizontal="center" vertical="center"/>
    </xf>
    <xf numFmtId="0" fontId="4" fillId="0" borderId="9" xfId="1" quotePrefix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8" fillId="0" borderId="0" xfId="1" quotePrefix="1" applyFont="1" applyBorder="1" applyAlignment="1">
      <alignment horizontal="center" vertical="center"/>
    </xf>
    <xf numFmtId="0" fontId="8" fillId="0" borderId="9" xfId="1" quotePrefix="1" applyFont="1" applyBorder="1" applyAlignment="1">
      <alignment horizontal="center" vertical="center"/>
    </xf>
    <xf numFmtId="0" fontId="2" fillId="0" borderId="0" xfId="4" applyFont="1" applyBorder="1" applyAlignment="1">
      <alignment horizontal="left"/>
    </xf>
    <xf numFmtId="0" fontId="12" fillId="0" borderId="107" xfId="4" applyFont="1" applyBorder="1" applyAlignment="1" applyProtection="1">
      <alignment horizontal="center" vertical="center" wrapText="1"/>
      <protection locked="0"/>
    </xf>
    <xf numFmtId="0" fontId="12" fillId="0" borderId="27" xfId="4" applyFont="1" applyBorder="1" applyAlignment="1" applyProtection="1">
      <alignment horizontal="center" vertical="center" wrapText="1"/>
      <protection locked="0"/>
    </xf>
    <xf numFmtId="0" fontId="17" fillId="0" borderId="27" xfId="4" applyFont="1" applyBorder="1" applyAlignment="1">
      <alignment horizontal="left" vertical="center" wrapText="1"/>
    </xf>
    <xf numFmtId="0" fontId="2" fillId="0" borderId="27" xfId="4" applyFont="1" applyBorder="1" applyAlignment="1">
      <alignment horizontal="left"/>
    </xf>
    <xf numFmtId="0" fontId="2" fillId="0" borderId="159" xfId="4" applyFont="1" applyBorder="1" applyAlignment="1">
      <alignment horizontal="left"/>
    </xf>
    <xf numFmtId="0" fontId="2" fillId="0" borderId="127" xfId="4" applyFont="1" applyBorder="1" applyAlignment="1">
      <alignment horizontal="center" vertical="center" textRotation="255"/>
    </xf>
    <xf numFmtId="0" fontId="2" fillId="0" borderId="128" xfId="4" applyFont="1" applyBorder="1" applyAlignment="1">
      <alignment horizontal="center" vertical="center" textRotation="255"/>
    </xf>
    <xf numFmtId="0" fontId="2" fillId="0" borderId="55" xfId="4" applyFont="1" applyBorder="1" applyAlignment="1">
      <alignment horizontal="center" vertical="center" textRotation="255"/>
    </xf>
    <xf numFmtId="0" fontId="2" fillId="0" borderId="0" xfId="4" applyFont="1" applyBorder="1" applyAlignment="1">
      <alignment horizontal="center" vertical="center" textRotation="255"/>
    </xf>
    <xf numFmtId="0" fontId="2" fillId="0" borderId="124" xfId="4" applyFont="1" applyBorder="1" applyAlignment="1">
      <alignment horizontal="center" vertical="center" textRotation="255"/>
    </xf>
    <xf numFmtId="0" fontId="2" fillId="0" borderId="125" xfId="4" applyFont="1" applyBorder="1" applyAlignment="1">
      <alignment horizontal="center" vertical="center" textRotation="255"/>
    </xf>
    <xf numFmtId="0" fontId="20" fillId="3" borderId="137" xfId="4" applyFont="1" applyFill="1" applyBorder="1" applyAlignment="1" applyProtection="1">
      <protection locked="0"/>
    </xf>
    <xf numFmtId="0" fontId="20" fillId="3" borderId="138" xfId="4" applyFont="1" applyFill="1" applyBorder="1" applyAlignment="1" applyProtection="1">
      <protection locked="0"/>
    </xf>
    <xf numFmtId="0" fontId="2" fillId="4" borderId="29" xfId="4" applyFont="1" applyFill="1" applyBorder="1" applyAlignment="1" applyProtection="1">
      <alignment horizontal="center"/>
      <protection hidden="1"/>
    </xf>
    <xf numFmtId="0" fontId="2" fillId="4" borderId="31" xfId="4" applyFont="1" applyFill="1" applyBorder="1" applyAlignment="1" applyProtection="1">
      <alignment horizontal="center"/>
      <protection hidden="1"/>
    </xf>
    <xf numFmtId="0" fontId="2" fillId="0" borderId="41" xfId="4" applyFont="1" applyBorder="1" applyAlignment="1" applyProtection="1">
      <alignment horizontal="center"/>
      <protection locked="0"/>
    </xf>
    <xf numFmtId="0" fontId="2" fillId="0" borderId="42" xfId="4" applyFont="1" applyBorder="1" applyAlignment="1" applyProtection="1">
      <alignment horizontal="center"/>
      <protection locked="0"/>
    </xf>
    <xf numFmtId="0" fontId="2" fillId="0" borderId="41" xfId="4" applyFont="1" applyFill="1" applyBorder="1" applyAlignment="1" applyProtection="1">
      <alignment horizontal="center"/>
      <protection hidden="1"/>
    </xf>
    <xf numFmtId="0" fontId="2" fillId="0" borderId="42" xfId="4" applyFont="1" applyFill="1" applyBorder="1" applyAlignment="1" applyProtection="1">
      <alignment horizontal="center"/>
      <protection hidden="1"/>
    </xf>
    <xf numFmtId="0" fontId="2" fillId="0" borderId="148" xfId="4" applyFont="1" applyBorder="1" applyAlignment="1" applyProtection="1">
      <alignment horizontal="center"/>
      <protection locked="0"/>
    </xf>
    <xf numFmtId="0" fontId="2" fillId="0" borderId="149" xfId="4" applyFont="1" applyBorder="1" applyAlignment="1" applyProtection="1">
      <alignment horizontal="center"/>
      <protection locked="0"/>
    </xf>
    <xf numFmtId="0" fontId="2" fillId="0" borderId="148" xfId="4" applyFont="1" applyFill="1" applyBorder="1" applyAlignment="1" applyProtection="1">
      <alignment horizontal="center"/>
      <protection hidden="1"/>
    </xf>
    <xf numFmtId="0" fontId="2" fillId="0" borderId="149" xfId="4" applyFont="1" applyFill="1" applyBorder="1" applyAlignment="1" applyProtection="1">
      <alignment horizontal="center"/>
      <protection hidden="1"/>
    </xf>
    <xf numFmtId="0" fontId="2" fillId="0" borderId="32" xfId="4" applyFont="1" applyBorder="1" applyAlignment="1" applyProtection="1">
      <alignment horizontal="center" vertical="center" wrapText="1"/>
      <protection locked="0"/>
    </xf>
    <xf numFmtId="0" fontId="2" fillId="0" borderId="156" xfId="4" applyFont="1" applyBorder="1" applyAlignment="1" applyProtection="1">
      <alignment horizontal="center" vertical="center" wrapText="1"/>
      <protection locked="0"/>
    </xf>
    <xf numFmtId="0" fontId="2" fillId="0" borderId="35" xfId="4" applyFont="1" applyBorder="1" applyAlignment="1" applyProtection="1">
      <alignment horizontal="center" vertical="center" wrapText="1"/>
      <protection locked="0"/>
    </xf>
    <xf numFmtId="0" fontId="2" fillId="3" borderId="29" xfId="4" applyFont="1" applyFill="1" applyBorder="1" applyAlignment="1" applyProtection="1">
      <alignment horizontal="center"/>
      <protection hidden="1"/>
    </xf>
    <xf numFmtId="0" fontId="2" fillId="3" borderId="31" xfId="4" applyFont="1" applyFill="1" applyBorder="1" applyAlignment="1" applyProtection="1">
      <alignment horizontal="center"/>
      <protection hidden="1"/>
    </xf>
    <xf numFmtId="0" fontId="21" fillId="0" borderId="52" xfId="4" applyFont="1" applyBorder="1" applyAlignment="1" applyProtection="1">
      <alignment horizontal="center"/>
      <protection locked="0"/>
    </xf>
    <xf numFmtId="0" fontId="2" fillId="0" borderId="59" xfId="4" applyFont="1" applyBorder="1" applyAlignment="1" applyProtection="1">
      <alignment horizontal="center"/>
      <protection locked="0"/>
    </xf>
    <xf numFmtId="0" fontId="2" fillId="0" borderId="68" xfId="4" applyFont="1" applyBorder="1" applyAlignment="1" applyProtection="1">
      <alignment horizontal="center"/>
      <protection locked="0"/>
    </xf>
    <xf numFmtId="0" fontId="2" fillId="0" borderId="41" xfId="4" applyFont="1" applyBorder="1" applyAlignment="1" applyProtection="1">
      <alignment horizontal="left"/>
      <protection locked="0"/>
    </xf>
    <xf numFmtId="0" fontId="2" fillId="0" borderId="40" xfId="4" applyFont="1" applyBorder="1" applyAlignment="1" applyProtection="1">
      <alignment horizontal="left"/>
      <protection locked="0"/>
    </xf>
    <xf numFmtId="0" fontId="2" fillId="0" borderId="119" xfId="4" applyFont="1" applyBorder="1" applyAlignment="1" applyProtection="1">
      <alignment horizontal="left"/>
      <protection locked="0"/>
    </xf>
    <xf numFmtId="0" fontId="0" fillId="0" borderId="41" xfId="4" applyFont="1" applyBorder="1" applyAlignment="1" applyProtection="1">
      <alignment horizontal="center"/>
      <protection locked="0"/>
    </xf>
    <xf numFmtId="0" fontId="0" fillId="0" borderId="41" xfId="4" applyFont="1" applyFill="1" applyBorder="1" applyAlignment="1" applyProtection="1">
      <alignment horizontal="center"/>
      <protection hidden="1"/>
    </xf>
    <xf numFmtId="0" fontId="2" fillId="0" borderId="40" xfId="4" applyFont="1" applyFill="1" applyBorder="1" applyAlignment="1" applyProtection="1">
      <alignment horizontal="center"/>
      <protection hidden="1"/>
    </xf>
    <xf numFmtId="0" fontId="2" fillId="0" borderId="43" xfId="4" applyFont="1" applyBorder="1" applyAlignment="1" applyProtection="1">
      <alignment horizontal="left"/>
      <protection locked="0"/>
    </xf>
    <xf numFmtId="0" fontId="2" fillId="0" borderId="121" xfId="4" applyFont="1" applyBorder="1" applyAlignment="1" applyProtection="1">
      <alignment horizontal="left"/>
      <protection locked="0"/>
    </xf>
    <xf numFmtId="0" fontId="2" fillId="0" borderId="122" xfId="4" applyFont="1" applyBorder="1" applyAlignment="1" applyProtection="1">
      <alignment horizontal="left"/>
      <protection locked="0"/>
    </xf>
    <xf numFmtId="0" fontId="20" fillId="3" borderId="37" xfId="4" applyFont="1" applyFill="1" applyBorder="1" applyAlignment="1" applyProtection="1">
      <protection locked="0"/>
    </xf>
    <xf numFmtId="0" fontId="20" fillId="3" borderId="38" xfId="4" applyFont="1" applyFill="1" applyBorder="1" applyAlignment="1" applyProtection="1">
      <protection locked="0"/>
    </xf>
    <xf numFmtId="0" fontId="2" fillId="3" borderId="37" xfId="4" applyFont="1" applyFill="1" applyBorder="1" applyAlignment="1" applyProtection="1">
      <alignment horizontal="center"/>
      <protection hidden="1"/>
    </xf>
    <xf numFmtId="0" fontId="2" fillId="3" borderId="38" xfId="4" applyFont="1" applyFill="1" applyBorder="1" applyAlignment="1" applyProtection="1">
      <alignment horizontal="center"/>
      <protection hidden="1"/>
    </xf>
    <xf numFmtId="0" fontId="2" fillId="0" borderId="1" xfId="4" applyFont="1" applyBorder="1" applyAlignment="1">
      <alignment horizontal="center"/>
    </xf>
    <xf numFmtId="0" fontId="2" fillId="0" borderId="13" xfId="4" applyFont="1" applyBorder="1" applyAlignment="1">
      <alignment horizontal="center"/>
    </xf>
    <xf numFmtId="0" fontId="2" fillId="0" borderId="136" xfId="4" applyFont="1" applyBorder="1" applyAlignment="1">
      <alignment horizontal="center"/>
    </xf>
    <xf numFmtId="0" fontId="2" fillId="0" borderId="126" xfId="4" applyFont="1" applyBorder="1" applyAlignment="1">
      <alignment horizontal="center"/>
    </xf>
    <xf numFmtId="0" fontId="2" fillId="0" borderId="1" xfId="4" applyFont="1" applyBorder="1" applyAlignment="1">
      <alignment horizontal="center" wrapText="1"/>
    </xf>
    <xf numFmtId="0" fontId="2" fillId="0" borderId="13" xfId="4" applyFont="1" applyBorder="1" applyAlignment="1">
      <alignment horizontal="center" wrapText="1"/>
    </xf>
    <xf numFmtId="0" fontId="2" fillId="0" borderId="136" xfId="4" applyFont="1" applyBorder="1" applyAlignment="1">
      <alignment horizontal="center" wrapText="1"/>
    </xf>
    <xf numFmtId="0" fontId="2" fillId="0" borderId="126" xfId="4" applyFont="1" applyBorder="1" applyAlignment="1">
      <alignment horizontal="center" wrapText="1"/>
    </xf>
    <xf numFmtId="0" fontId="2" fillId="0" borderId="2" xfId="4" applyFont="1" applyBorder="1" applyAlignment="1">
      <alignment horizontal="center" vertical="center"/>
    </xf>
    <xf numFmtId="0" fontId="2" fillId="0" borderId="9" xfId="4" applyFont="1" applyBorder="1" applyAlignment="1">
      <alignment horizontal="center" vertical="center"/>
    </xf>
    <xf numFmtId="0" fontId="2" fillId="0" borderId="10" xfId="4" applyFont="1" applyBorder="1" applyAlignment="1">
      <alignment horizontal="center" vertical="center"/>
    </xf>
    <xf numFmtId="0" fontId="2" fillId="0" borderId="4" xfId="4" applyFont="1" applyBorder="1" applyAlignment="1">
      <alignment horizontal="center" vertical="center"/>
    </xf>
    <xf numFmtId="0" fontId="2" fillId="0" borderId="37" xfId="4" applyFont="1" applyBorder="1" applyAlignment="1">
      <alignment horizontal="center" vertical="center" wrapText="1"/>
    </xf>
    <xf numFmtId="0" fontId="2" fillId="0" borderId="38" xfId="4" applyFont="1" applyBorder="1" applyAlignment="1">
      <alignment horizontal="center" vertical="center" wrapText="1"/>
    </xf>
    <xf numFmtId="0" fontId="2" fillId="0" borderId="5" xfId="4" applyFont="1" applyBorder="1" applyAlignment="1">
      <alignment horizontal="center" vertical="center" wrapText="1"/>
    </xf>
    <xf numFmtId="0" fontId="2" fillId="0" borderId="7" xfId="4" applyFont="1" applyBorder="1" applyAlignment="1">
      <alignment horizontal="center" vertical="center" wrapText="1"/>
    </xf>
    <xf numFmtId="0" fontId="2" fillId="0" borderId="5" xfId="4" applyFont="1" applyBorder="1" applyAlignment="1">
      <alignment horizontal="center"/>
    </xf>
    <xf numFmtId="0" fontId="2" fillId="0" borderId="135" xfId="4" applyFont="1" applyBorder="1" applyAlignment="1">
      <alignment horizontal="center"/>
    </xf>
    <xf numFmtId="0" fontId="2" fillId="0" borderId="14" xfId="4" applyFont="1" applyBorder="1" applyAlignment="1">
      <alignment horizontal="center" wrapText="1"/>
    </xf>
    <xf numFmtId="0" fontId="2" fillId="0" borderId="125" xfId="4" applyFont="1" applyBorder="1" applyAlignment="1">
      <alignment horizontal="center" wrapText="1"/>
    </xf>
    <xf numFmtId="0" fontId="2" fillId="0" borderId="1" xfId="4" applyFont="1" applyBorder="1" applyAlignment="1">
      <alignment horizontal="center" vertical="center" wrapText="1"/>
    </xf>
    <xf numFmtId="0" fontId="2" fillId="0" borderId="10" xfId="4" applyFont="1" applyBorder="1" applyAlignment="1">
      <alignment horizontal="center" vertical="center" wrapText="1"/>
    </xf>
    <xf numFmtId="0" fontId="18" fillId="0" borderId="45" xfId="4" applyFont="1" applyBorder="1" applyAlignment="1">
      <alignment horizontal="center" vertical="center" wrapText="1"/>
    </xf>
    <xf numFmtId="0" fontId="2" fillId="0" borderId="46" xfId="4" applyFont="1" applyBorder="1" applyAlignment="1">
      <alignment horizontal="center" vertical="center"/>
    </xf>
    <xf numFmtId="0" fontId="18" fillId="0" borderId="130" xfId="4" applyFont="1" applyBorder="1" applyAlignment="1">
      <alignment horizontal="center" vertical="center" wrapText="1"/>
    </xf>
    <xf numFmtId="0" fontId="2" fillId="0" borderId="131" xfId="4" applyFont="1" applyBorder="1" applyAlignment="1">
      <alignment horizontal="center" vertical="center" wrapText="1"/>
    </xf>
    <xf numFmtId="0" fontId="2" fillId="0" borderId="4" xfId="4" applyFont="1" applyBorder="1" applyAlignment="1">
      <alignment horizontal="center" vertical="center" wrapText="1"/>
    </xf>
    <xf numFmtId="0" fontId="2" fillId="0" borderId="133" xfId="4" applyFont="1" applyBorder="1" applyAlignment="1">
      <alignment horizontal="center" vertical="center"/>
    </xf>
    <xf numFmtId="0" fontId="2" fillId="0" borderId="134" xfId="4" applyFont="1" applyBorder="1" applyAlignment="1">
      <alignment horizontal="center" vertical="center"/>
    </xf>
    <xf numFmtId="0" fontId="2" fillId="0" borderId="132" xfId="4" applyFont="1" applyBorder="1" applyAlignment="1">
      <alignment horizontal="center" vertical="center" wrapText="1"/>
    </xf>
    <xf numFmtId="0" fontId="13" fillId="0" borderId="133" xfId="4" applyFont="1" applyBorder="1" applyAlignment="1">
      <alignment horizontal="center" vertical="center" wrapText="1"/>
    </xf>
    <xf numFmtId="0" fontId="2" fillId="0" borderId="70" xfId="4" applyFont="1" applyBorder="1" applyAlignment="1">
      <alignment horizontal="center" vertical="center"/>
    </xf>
    <xf numFmtId="0" fontId="2" fillId="0" borderId="12" xfId="4" applyFont="1" applyBorder="1" applyAlignment="1">
      <alignment horizontal="center" vertical="center"/>
    </xf>
    <xf numFmtId="0" fontId="2" fillId="0" borderId="70" xfId="4" applyFont="1" applyBorder="1" applyAlignment="1">
      <alignment horizontal="center" vertical="center" wrapText="1" shrinkToFit="1"/>
    </xf>
    <xf numFmtId="0" fontId="2" fillId="0" borderId="12" xfId="4" applyFont="1" applyBorder="1" applyAlignment="1">
      <alignment horizontal="center" vertical="center" wrapText="1" shrinkToFit="1"/>
    </xf>
    <xf numFmtId="0" fontId="2" fillId="0" borderId="120" xfId="4" applyFont="1" applyBorder="1" applyAlignment="1">
      <alignment horizontal="center" vertical="center" textRotation="255"/>
    </xf>
    <xf numFmtId="0" fontId="2" fillId="0" borderId="129" xfId="4" applyFont="1" applyBorder="1" applyAlignment="1">
      <alignment horizontal="center" vertical="center" textRotation="255"/>
    </xf>
    <xf numFmtId="0" fontId="2" fillId="0" borderId="47" xfId="4" applyFont="1" applyBorder="1" applyAlignment="1">
      <alignment horizontal="center" vertical="center" textRotation="255"/>
    </xf>
    <xf numFmtId="0" fontId="2" fillId="0" borderId="7" xfId="4" applyFont="1" applyBorder="1" applyAlignment="1">
      <alignment horizontal="center" vertical="center" textRotation="255"/>
    </xf>
    <xf numFmtId="0" fontId="2" fillId="0" borderId="130" xfId="4" applyFont="1" applyBorder="1" applyAlignment="1">
      <alignment horizontal="center" vertical="center" wrapText="1"/>
    </xf>
    <xf numFmtId="0" fontId="2" fillId="0" borderId="131" xfId="4" applyFont="1" applyBorder="1" applyAlignment="1">
      <alignment horizontal="center"/>
    </xf>
    <xf numFmtId="0" fontId="18" fillId="0" borderId="2" xfId="4" applyFont="1" applyBorder="1" applyAlignment="1">
      <alignment horizontal="center" vertical="center" wrapText="1"/>
    </xf>
    <xf numFmtId="0" fontId="2" fillId="0" borderId="9" xfId="4" applyFont="1" applyBorder="1" applyAlignment="1">
      <alignment horizontal="center"/>
    </xf>
    <xf numFmtId="0" fontId="18" fillId="0" borderId="10" xfId="4" applyFont="1" applyBorder="1" applyAlignment="1">
      <alignment horizontal="center" vertical="center" wrapText="1"/>
    </xf>
    <xf numFmtId="0" fontId="2" fillId="0" borderId="4" xfId="4" applyFont="1" applyBorder="1" applyAlignment="1">
      <alignment horizontal="center"/>
    </xf>
    <xf numFmtId="0" fontId="2" fillId="0" borderId="5" xfId="4" applyFont="1" applyBorder="1" applyAlignment="1">
      <alignment horizontal="center" vertical="center" textRotation="255"/>
    </xf>
    <xf numFmtId="0" fontId="2" fillId="0" borderId="135" xfId="4" applyFont="1" applyBorder="1" applyAlignment="1">
      <alignment horizontal="center" vertical="center" textRotation="255"/>
    </xf>
    <xf numFmtId="0" fontId="2" fillId="0" borderId="13" xfId="4" applyFont="1" applyBorder="1" applyAlignment="1">
      <alignment horizontal="center" vertical="center" wrapText="1"/>
    </xf>
    <xf numFmtId="0" fontId="2" fillId="0" borderId="136" xfId="4" applyFont="1" applyBorder="1" applyAlignment="1">
      <alignment horizontal="center" vertical="center" wrapText="1"/>
    </xf>
    <xf numFmtId="0" fontId="2" fillId="0" borderId="126" xfId="4" applyFont="1" applyBorder="1" applyAlignment="1">
      <alignment horizontal="center" vertical="center" wrapText="1"/>
    </xf>
    <xf numFmtId="0" fontId="2" fillId="0" borderId="58" xfId="4" applyFont="1" applyBorder="1" applyAlignment="1">
      <alignment horizontal="center" vertical="center"/>
    </xf>
    <xf numFmtId="0" fontId="2" fillId="0" borderId="59" xfId="4" applyFont="1" applyBorder="1" applyAlignment="1">
      <alignment horizontal="center" vertical="center"/>
    </xf>
    <xf numFmtId="0" fontId="2" fillId="0" borderId="60" xfId="4" applyFont="1" applyBorder="1" applyAlignment="1">
      <alignment horizontal="center" vertical="center"/>
    </xf>
    <xf numFmtId="0" fontId="2" fillId="0" borderId="61" xfId="4" applyFont="1" applyBorder="1" applyAlignment="1" applyProtection="1">
      <alignment horizontal="left" vertical="center"/>
      <protection locked="0"/>
    </xf>
    <xf numFmtId="0" fontId="2" fillId="0" borderId="59" xfId="4" applyFont="1" applyBorder="1" applyAlignment="1" applyProtection="1">
      <alignment horizontal="left" vertical="center"/>
      <protection locked="0"/>
    </xf>
    <xf numFmtId="0" fontId="2" fillId="0" borderId="62" xfId="4" applyFont="1" applyBorder="1" applyAlignment="1" applyProtection="1">
      <alignment horizontal="left" vertical="center"/>
      <protection locked="0"/>
    </xf>
    <xf numFmtId="0" fontId="2" fillId="0" borderId="29" xfId="4" applyFont="1" applyBorder="1" applyAlignment="1">
      <alignment horizontal="center" vertical="center"/>
    </xf>
    <xf numFmtId="0" fontId="2" fillId="0" borderId="31" xfId="4" applyFont="1" applyBorder="1" applyAlignment="1">
      <alignment horizontal="center" vertical="center"/>
    </xf>
    <xf numFmtId="0" fontId="2" fillId="0" borderId="1" xfId="4" applyFont="1" applyBorder="1" applyAlignment="1">
      <alignment horizontal="center" vertical="center"/>
    </xf>
    <xf numFmtId="0" fontId="2" fillId="0" borderId="13" xfId="4" applyFont="1" applyBorder="1" applyAlignment="1">
      <alignment horizontal="center" vertical="center"/>
    </xf>
    <xf numFmtId="0" fontId="2" fillId="0" borderId="13" xfId="4" applyFont="1" applyBorder="1" applyAlignment="1"/>
    <xf numFmtId="0" fontId="2" fillId="0" borderId="10" xfId="4" applyFont="1" applyBorder="1" applyAlignment="1"/>
    <xf numFmtId="0" fontId="2" fillId="0" borderId="4" xfId="4" applyFont="1" applyBorder="1" applyAlignment="1"/>
    <xf numFmtId="0" fontId="2" fillId="0" borderId="10" xfId="4" applyFont="1" applyBorder="1" applyAlignment="1">
      <alignment horizontal="center"/>
    </xf>
    <xf numFmtId="0" fontId="2" fillId="0" borderId="2" xfId="4" applyFont="1" applyBorder="1" applyAlignment="1">
      <alignment horizontal="center" vertical="center" wrapText="1"/>
    </xf>
    <xf numFmtId="0" fontId="2" fillId="0" borderId="9" xfId="4" applyFont="1" applyBorder="1" applyAlignment="1">
      <alignment horizontal="center" vertical="center" wrapText="1"/>
    </xf>
    <xf numFmtId="0" fontId="0" fillId="0" borderId="130" xfId="4" applyFont="1" applyBorder="1" applyAlignment="1">
      <alignment horizontal="center" vertical="center" wrapText="1"/>
    </xf>
    <xf numFmtId="0" fontId="13" fillId="0" borderId="131" xfId="4" applyFont="1" applyBorder="1" applyAlignment="1">
      <alignment horizontal="center" vertical="center" wrapText="1"/>
    </xf>
    <xf numFmtId="0" fontId="13" fillId="0" borderId="2" xfId="4" applyFont="1" applyBorder="1" applyAlignment="1">
      <alignment horizontal="center" vertical="center" wrapText="1"/>
    </xf>
    <xf numFmtId="0" fontId="13" fillId="0" borderId="9" xfId="4" applyFont="1" applyBorder="1" applyAlignment="1">
      <alignment horizontal="center" vertical="center" wrapText="1"/>
    </xf>
    <xf numFmtId="0" fontId="13" fillId="0" borderId="10" xfId="4" applyFont="1" applyBorder="1" applyAlignment="1">
      <alignment horizontal="center" vertical="center" wrapText="1"/>
    </xf>
    <xf numFmtId="0" fontId="13" fillId="0" borderId="4" xfId="4" applyFont="1" applyBorder="1" applyAlignment="1">
      <alignment horizontal="center" vertical="center" wrapText="1"/>
    </xf>
    <xf numFmtId="0" fontId="2" fillId="0" borderId="130" xfId="4" applyFont="1" applyBorder="1" applyAlignment="1">
      <alignment horizontal="center" vertical="center"/>
    </xf>
    <xf numFmtId="0" fontId="2" fillId="0" borderId="128" xfId="4" applyFont="1" applyBorder="1" applyAlignment="1">
      <alignment horizontal="center" vertical="center"/>
    </xf>
    <xf numFmtId="0" fontId="2" fillId="0" borderId="131" xfId="4" applyFont="1" applyBorder="1" applyAlignment="1">
      <alignment horizontal="center" vertical="center"/>
    </xf>
    <xf numFmtId="0" fontId="2" fillId="0" borderId="128" xfId="4" applyFont="1" applyBorder="1" applyAlignment="1">
      <alignment horizontal="center" vertical="center" wrapText="1"/>
    </xf>
    <xf numFmtId="0" fontId="2" fillId="0" borderId="0" xfId="4" applyFont="1" applyBorder="1" applyAlignment="1">
      <alignment horizontal="center" vertical="center" wrapText="1"/>
    </xf>
    <xf numFmtId="0" fontId="2" fillId="0" borderId="3" xfId="4" applyFont="1" applyBorder="1" applyAlignment="1">
      <alignment horizontal="center" vertical="center" wrapText="1"/>
    </xf>
    <xf numFmtId="0" fontId="2" fillId="0" borderId="132" xfId="4" applyFont="1" applyBorder="1" applyAlignment="1">
      <alignment horizontal="center" vertical="center"/>
    </xf>
    <xf numFmtId="0" fontId="2" fillId="0" borderId="3" xfId="4" applyFont="1" applyBorder="1" applyAlignment="1">
      <alignment horizontal="center" vertical="center"/>
    </xf>
    <xf numFmtId="0" fontId="2" fillId="0" borderId="111" xfId="4" applyFont="1" applyBorder="1" applyAlignment="1">
      <alignment horizontal="center" vertical="center"/>
    </xf>
    <xf numFmtId="0" fontId="2" fillId="0" borderId="112" xfId="4" applyFont="1" applyBorder="1" applyAlignment="1">
      <alignment horizontal="center" vertical="center"/>
    </xf>
    <xf numFmtId="0" fontId="2" fillId="0" borderId="113" xfId="4" applyFont="1" applyBorder="1" applyAlignment="1">
      <alignment horizontal="center" vertical="center"/>
    </xf>
    <xf numFmtId="0" fontId="2" fillId="0" borderId="50" xfId="4" applyFont="1" applyBorder="1" applyAlignment="1">
      <alignment horizontal="center" vertical="center" wrapText="1"/>
    </xf>
    <xf numFmtId="0" fontId="2" fillId="0" borderId="114" xfId="4" applyFont="1" applyBorder="1" applyAlignment="1"/>
    <xf numFmtId="0" fontId="2" fillId="0" borderId="3" xfId="4" applyFont="1" applyBorder="1" applyAlignment="1"/>
    <xf numFmtId="0" fontId="2" fillId="0" borderId="116" xfId="4" applyFont="1" applyBorder="1" applyAlignment="1"/>
    <xf numFmtId="0" fontId="16" fillId="0" borderId="111" xfId="4" applyFont="1" applyBorder="1" applyAlignment="1">
      <alignment horizontal="center" vertical="center"/>
    </xf>
    <xf numFmtId="0" fontId="2" fillId="0" borderId="115" xfId="4" applyFont="1" applyBorder="1" applyAlignment="1">
      <alignment horizontal="center" vertical="center"/>
    </xf>
    <xf numFmtId="0" fontId="2" fillId="0" borderId="45" xfId="4" applyFont="1" applyBorder="1" applyAlignment="1">
      <alignment horizontal="center" vertical="center"/>
    </xf>
    <xf numFmtId="0" fontId="2" fillId="0" borderId="44" xfId="4" applyFont="1" applyBorder="1" applyAlignment="1">
      <alignment horizontal="center" vertical="center"/>
    </xf>
    <xf numFmtId="0" fontId="2" fillId="0" borderId="117" xfId="4" applyFont="1" applyBorder="1" applyAlignment="1">
      <alignment horizontal="center" vertical="center"/>
    </xf>
    <xf numFmtId="0" fontId="2" fillId="0" borderId="8" xfId="4" applyFont="1" applyBorder="1" applyAlignment="1">
      <alignment horizontal="center" vertical="center"/>
    </xf>
    <xf numFmtId="0" fontId="2" fillId="0" borderId="71" xfId="4" applyFont="1" applyBorder="1" applyAlignment="1">
      <alignment horizontal="center" vertical="center"/>
    </xf>
    <xf numFmtId="0" fontId="2" fillId="0" borderId="72" xfId="4" applyFont="1" applyBorder="1" applyAlignment="1" applyProtection="1">
      <alignment horizontal="left" vertical="center"/>
      <protection locked="0"/>
    </xf>
    <xf numFmtId="0" fontId="2" fillId="0" borderId="8" xfId="4" applyFont="1" applyBorder="1" applyAlignment="1" applyProtection="1">
      <alignment horizontal="left" vertical="center"/>
      <protection locked="0"/>
    </xf>
    <xf numFmtId="0" fontId="2" fillId="0" borderId="12" xfId="4" applyFont="1" applyBorder="1" applyAlignment="1" applyProtection="1">
      <alignment horizontal="left" vertical="center"/>
      <protection locked="0"/>
    </xf>
    <xf numFmtId="0" fontId="2" fillId="0" borderId="105" xfId="4" applyFont="1" applyBorder="1" applyAlignment="1">
      <alignment horizontal="center" vertical="center"/>
    </xf>
    <xf numFmtId="0" fontId="2" fillId="0" borderId="94" xfId="4" applyFont="1" applyBorder="1" applyAlignment="1">
      <alignment horizontal="center" vertical="center"/>
    </xf>
    <xf numFmtId="0" fontId="2" fillId="0" borderId="106" xfId="4" applyFont="1" applyBorder="1" applyAlignment="1">
      <alignment horizontal="center" vertical="center"/>
    </xf>
    <xf numFmtId="0" fontId="2" fillId="0" borderId="107" xfId="4" applyFont="1" applyBorder="1" applyAlignment="1">
      <alignment horizontal="center" vertical="center"/>
    </xf>
    <xf numFmtId="0" fontId="2" fillId="0" borderId="108" xfId="4" applyFont="1" applyBorder="1" applyAlignment="1">
      <alignment horizontal="center" vertical="center"/>
    </xf>
    <xf numFmtId="0" fontId="2" fillId="0" borderId="103" xfId="4" applyFont="1" applyBorder="1" applyAlignment="1" applyProtection="1">
      <alignment horizontal="left"/>
      <protection locked="0"/>
    </xf>
    <xf numFmtId="0" fontId="2" fillId="0" borderId="94" xfId="4" applyFont="1" applyBorder="1" applyAlignment="1" applyProtection="1">
      <alignment horizontal="left"/>
      <protection locked="0"/>
    </xf>
    <xf numFmtId="0" fontId="2" fillId="0" borderId="106" xfId="4" applyFont="1" applyBorder="1" applyAlignment="1" applyProtection="1">
      <alignment horizontal="left"/>
      <protection locked="0"/>
    </xf>
    <xf numFmtId="0" fontId="14" fillId="0" borderId="109" xfId="4" applyFont="1" applyBorder="1" applyAlignment="1" applyProtection="1">
      <alignment horizontal="center" vertical="center" shrinkToFit="1"/>
      <protection hidden="1"/>
    </xf>
    <xf numFmtId="0" fontId="14" fillId="0" borderId="110" xfId="4" applyFont="1" applyBorder="1" applyAlignment="1" applyProtection="1">
      <alignment horizontal="center" vertical="center" shrinkToFit="1"/>
      <protection hidden="1"/>
    </xf>
    <xf numFmtId="0" fontId="2" fillId="0" borderId="11" xfId="4" applyFont="1" applyBorder="1" applyAlignment="1">
      <alignment horizontal="center" vertical="center"/>
    </xf>
    <xf numFmtId="0" fontId="2" fillId="0" borderId="78" xfId="4" applyFont="1" applyBorder="1" applyAlignment="1">
      <alignment horizontal="center" vertical="center"/>
    </xf>
    <xf numFmtId="0" fontId="2" fillId="0" borderId="79" xfId="4" applyFont="1" applyBorder="1" applyAlignment="1">
      <alignment horizontal="center" vertical="center"/>
    </xf>
    <xf numFmtId="0" fontId="2" fillId="0" borderId="81" xfId="4" applyFont="1" applyBorder="1" applyAlignment="1">
      <alignment horizontal="center" vertical="center"/>
    </xf>
    <xf numFmtId="0" fontId="2" fillId="0" borderId="87" xfId="4" applyFont="1" applyBorder="1" applyAlignment="1">
      <alignment horizontal="center" vertical="center"/>
    </xf>
    <xf numFmtId="0" fontId="2" fillId="0" borderId="6" xfId="4" applyFont="1" applyBorder="1" applyAlignment="1">
      <alignment horizontal="center" vertical="center"/>
    </xf>
    <xf numFmtId="0" fontId="2" fillId="0" borderId="11" xfId="4" applyFont="1" applyBorder="1" applyAlignment="1" applyProtection="1">
      <alignment horizontal="left"/>
      <protection locked="0"/>
    </xf>
    <xf numFmtId="0" fontId="2" fillId="0" borderId="8" xfId="4" applyFont="1" applyBorder="1" applyAlignment="1" applyProtection="1">
      <alignment horizontal="left"/>
      <protection locked="0"/>
    </xf>
    <xf numFmtId="0" fontId="2" fillId="0" borderId="81" xfId="4" applyFont="1" applyBorder="1" applyAlignment="1" applyProtection="1">
      <alignment horizontal="left"/>
      <protection locked="0"/>
    </xf>
    <xf numFmtId="0" fontId="0" fillId="0" borderId="93" xfId="4" applyFont="1" applyBorder="1" applyAlignment="1">
      <alignment horizontal="center" vertical="center"/>
    </xf>
    <xf numFmtId="0" fontId="2" fillId="0" borderId="95" xfId="4" applyFont="1" applyBorder="1" applyAlignment="1">
      <alignment horizontal="center" vertical="center"/>
    </xf>
    <xf numFmtId="0" fontId="0" fillId="0" borderId="96" xfId="4" applyFont="1" applyBorder="1" applyAlignment="1" applyProtection="1">
      <alignment vertical="center"/>
      <protection locked="0"/>
    </xf>
    <xf numFmtId="0" fontId="2" fillId="0" borderId="94" xfId="4" applyFont="1" applyBorder="1" applyAlignment="1" applyProtection="1">
      <alignment vertical="center"/>
      <protection locked="0"/>
    </xf>
    <xf numFmtId="0" fontId="2" fillId="0" borderId="97" xfId="4" applyFont="1" applyBorder="1" applyAlignment="1" applyProtection="1">
      <alignment vertical="center"/>
      <protection locked="0"/>
    </xf>
    <xf numFmtId="0" fontId="13" fillId="0" borderId="94" xfId="4" applyFont="1" applyBorder="1" applyAlignment="1">
      <alignment horizontal="center" vertical="center"/>
    </xf>
    <xf numFmtId="0" fontId="13" fillId="0" borderId="95" xfId="4" applyFont="1" applyBorder="1" applyAlignment="1">
      <alignment horizontal="center" vertical="center"/>
    </xf>
    <xf numFmtId="0" fontId="13" fillId="0" borderId="96" xfId="4" applyFont="1" applyBorder="1" applyAlignment="1" applyProtection="1">
      <alignment horizontal="center" vertical="center"/>
      <protection locked="0"/>
    </xf>
    <xf numFmtId="0" fontId="13" fillId="0" borderId="94" xfId="4" applyFont="1" applyBorder="1" applyAlignment="1" applyProtection="1">
      <alignment horizontal="center" vertical="center"/>
      <protection locked="0"/>
    </xf>
    <xf numFmtId="0" fontId="13" fillId="0" borderId="97" xfId="4" applyFont="1" applyBorder="1" applyAlignment="1" applyProtection="1">
      <alignment horizontal="center" vertical="center"/>
      <protection locked="0"/>
    </xf>
    <xf numFmtId="0" fontId="2" fillId="0" borderId="99" xfId="4" applyFont="1" applyBorder="1" applyAlignment="1">
      <alignment horizontal="center" vertical="center"/>
    </xf>
    <xf numFmtId="0" fontId="2" fillId="0" borderId="103" xfId="4" applyFont="1" applyBorder="1" applyAlignment="1">
      <alignment horizontal="center" vertical="center"/>
    </xf>
    <xf numFmtId="0" fontId="2" fillId="0" borderId="104" xfId="4" applyFont="1" applyBorder="1" applyAlignment="1">
      <alignment horizontal="center" vertical="center"/>
    </xf>
    <xf numFmtId="0" fontId="0" fillId="0" borderId="70" xfId="4" applyFont="1" applyBorder="1" applyAlignment="1">
      <alignment horizontal="center" vertical="center"/>
    </xf>
    <xf numFmtId="0" fontId="2" fillId="0" borderId="72" xfId="4" applyFont="1" applyBorder="1" applyAlignment="1" applyProtection="1">
      <alignment vertical="center"/>
      <protection locked="0"/>
    </xf>
    <xf numFmtId="0" fontId="2" fillId="0" borderId="8" xfId="4" applyFont="1" applyBorder="1" applyAlignment="1" applyProtection="1">
      <alignment vertical="center"/>
      <protection locked="0"/>
    </xf>
    <xf numFmtId="0" fontId="2" fillId="0" borderId="12" xfId="4" applyFont="1" applyBorder="1" applyAlignment="1" applyProtection="1">
      <alignment vertical="center"/>
      <protection locked="0"/>
    </xf>
    <xf numFmtId="0" fontId="0" fillId="0" borderId="72" xfId="4" applyFont="1" applyBorder="1" applyAlignment="1" applyProtection="1">
      <alignment horizontal="left" vertical="center"/>
      <protection locked="0"/>
    </xf>
    <xf numFmtId="0" fontId="2" fillId="0" borderId="88" xfId="4" applyFont="1" applyBorder="1" applyAlignment="1">
      <alignment horizontal="center" vertical="center"/>
    </xf>
    <xf numFmtId="0" fontId="2" fillId="0" borderId="89" xfId="4" applyFont="1" applyBorder="1" applyAlignment="1">
      <alignment horizontal="center" vertical="center"/>
    </xf>
    <xf numFmtId="0" fontId="2" fillId="0" borderId="98" xfId="4" applyFont="1" applyBorder="1" applyAlignment="1">
      <alignment horizontal="center" vertical="center"/>
    </xf>
    <xf numFmtId="0" fontId="2" fillId="0" borderId="67" xfId="4" applyFont="1" applyBorder="1" applyAlignment="1" applyProtection="1">
      <alignment horizontal="center" vertical="center"/>
      <protection locked="0"/>
    </xf>
    <xf numFmtId="0" fontId="2" fillId="0" borderId="59" xfId="4" applyFont="1" applyBorder="1" applyAlignment="1" applyProtection="1">
      <alignment horizontal="center" vertical="center"/>
      <protection locked="0"/>
    </xf>
    <xf numFmtId="0" fontId="2" fillId="0" borderId="68" xfId="4" applyFont="1" applyBorder="1" applyAlignment="1" applyProtection="1">
      <alignment horizontal="center" vertical="center"/>
      <protection locked="0"/>
    </xf>
    <xf numFmtId="0" fontId="2" fillId="0" borderId="49" xfId="4" applyFont="1" applyBorder="1" applyAlignment="1">
      <alignment horizontal="center" vertical="center"/>
    </xf>
    <xf numFmtId="0" fontId="2" fillId="0" borderId="69" xfId="4" applyFont="1" applyBorder="1" applyAlignment="1">
      <alignment horizontal="center" vertical="center"/>
    </xf>
    <xf numFmtId="0" fontId="2" fillId="0" borderId="80" xfId="4" applyFont="1" applyBorder="1" applyAlignment="1">
      <alignment horizontal="center" vertical="center"/>
    </xf>
    <xf numFmtId="0" fontId="2" fillId="0" borderId="79" xfId="4" applyFont="1" applyBorder="1" applyAlignment="1" applyProtection="1">
      <alignment horizontal="center" vertical="center"/>
      <protection locked="0"/>
    </xf>
    <xf numFmtId="0" fontId="2" fillId="0" borderId="8" xfId="4" applyFont="1" applyBorder="1" applyAlignment="1" applyProtection="1">
      <alignment horizontal="center" vertical="center"/>
      <protection locked="0"/>
    </xf>
    <xf numFmtId="0" fontId="13" fillId="0" borderId="72" xfId="4" applyFont="1" applyBorder="1" applyAlignment="1" applyProtection="1">
      <alignment horizontal="center" vertical="center"/>
      <protection locked="0"/>
    </xf>
    <xf numFmtId="0" fontId="13" fillId="0" borderId="8" xfId="4" applyFont="1" applyBorder="1" applyAlignment="1" applyProtection="1">
      <alignment horizontal="center" vertical="center"/>
      <protection locked="0"/>
    </xf>
    <xf numFmtId="0" fontId="13" fillId="0" borderId="12" xfId="4" applyFont="1" applyBorder="1" applyAlignment="1" applyProtection="1">
      <alignment horizontal="center" vertical="center"/>
      <protection locked="0"/>
    </xf>
    <xf numFmtId="0" fontId="0" fillId="0" borderId="8" xfId="4" applyFont="1" applyBorder="1" applyAlignment="1">
      <alignment horizontal="center" vertical="center"/>
    </xf>
    <xf numFmtId="0" fontId="12" fillId="0" borderId="72" xfId="4" applyFont="1" applyBorder="1" applyAlignment="1" applyProtection="1">
      <alignment horizontal="left" vertical="center"/>
      <protection locked="0"/>
    </xf>
    <xf numFmtId="0" fontId="12" fillId="0" borderId="8" xfId="4" applyFont="1" applyBorder="1" applyAlignment="1" applyProtection="1">
      <alignment horizontal="left" vertical="center"/>
      <protection locked="0"/>
    </xf>
    <xf numFmtId="0" fontId="12" fillId="0" borderId="12" xfId="4" applyFont="1" applyBorder="1" applyAlignment="1" applyProtection="1">
      <alignment horizontal="left" vertical="center"/>
      <protection locked="0"/>
    </xf>
    <xf numFmtId="0" fontId="2" fillId="0" borderId="83" xfId="4" applyFont="1" applyBorder="1" applyAlignment="1">
      <alignment horizontal="center" vertical="center"/>
    </xf>
    <xf numFmtId="0" fontId="2" fillId="0" borderId="84" xfId="4" applyFont="1" applyBorder="1" applyAlignment="1" applyProtection="1">
      <alignment horizontal="center" vertical="center"/>
      <protection locked="0"/>
    </xf>
    <xf numFmtId="0" fontId="2" fillId="0" borderId="85" xfId="4" applyFont="1" applyBorder="1" applyAlignment="1" applyProtection="1">
      <alignment horizontal="center" vertical="center"/>
      <protection locked="0"/>
    </xf>
    <xf numFmtId="0" fontId="2" fillId="0" borderId="86" xfId="4" applyFont="1" applyBorder="1" applyAlignment="1" applyProtection="1">
      <alignment horizontal="center" vertical="center"/>
      <protection locked="0"/>
    </xf>
    <xf numFmtId="0" fontId="11" fillId="0" borderId="50" xfId="4" applyFont="1" applyBorder="1" applyAlignment="1">
      <alignment horizontal="center"/>
    </xf>
    <xf numFmtId="0" fontId="11" fillId="0" borderId="0" xfId="4" applyFont="1" applyBorder="1" applyAlignment="1">
      <alignment horizontal="center"/>
    </xf>
    <xf numFmtId="0" fontId="2" fillId="0" borderId="51" xfId="4" applyFont="1" applyBorder="1" applyAlignment="1">
      <alignment horizontal="center" vertical="center" wrapText="1"/>
    </xf>
    <xf numFmtId="0" fontId="2" fillId="0" borderId="52" xfId="4" applyFont="1" applyBorder="1" applyAlignment="1">
      <alignment horizontal="center" vertical="center" wrapText="1"/>
    </xf>
    <xf numFmtId="0" fontId="2" fillId="0" borderId="6" xfId="4" applyFont="1" applyBorder="1" applyAlignment="1">
      <alignment horizontal="center" vertical="center" wrapText="1"/>
    </xf>
    <xf numFmtId="0" fontId="2" fillId="0" borderId="11" xfId="4" applyFont="1" applyBorder="1" applyAlignment="1">
      <alignment horizontal="center" vertical="center" wrapText="1"/>
    </xf>
    <xf numFmtId="0" fontId="2" fillId="0" borderId="53" xfId="4" applyFont="1" applyBorder="1" applyAlignment="1" applyProtection="1">
      <alignment horizontal="left"/>
      <protection locked="0"/>
    </xf>
    <xf numFmtId="0" fontId="2" fillId="0" borderId="50" xfId="4" applyFont="1" applyBorder="1" applyAlignment="1" applyProtection="1">
      <alignment horizontal="left"/>
      <protection locked="0"/>
    </xf>
    <xf numFmtId="0" fontId="2" fillId="0" borderId="54" xfId="4" applyFont="1" applyBorder="1" applyAlignment="1" applyProtection="1">
      <alignment horizontal="left"/>
      <protection locked="0"/>
    </xf>
    <xf numFmtId="0" fontId="2" fillId="0" borderId="10" xfId="4" applyFont="1" applyBorder="1" applyAlignment="1" applyProtection="1">
      <alignment horizontal="left"/>
      <protection locked="0"/>
    </xf>
    <xf numFmtId="0" fontId="2" fillId="0" borderId="3" xfId="4" applyFont="1" applyBorder="1" applyAlignment="1" applyProtection="1">
      <alignment horizontal="left"/>
      <protection locked="0"/>
    </xf>
    <xf numFmtId="0" fontId="2" fillId="0" borderId="56" xfId="4" applyFont="1" applyBorder="1" applyAlignment="1" applyProtection="1">
      <alignment horizontal="left"/>
      <protection locked="0"/>
    </xf>
    <xf numFmtId="0" fontId="0" fillId="0" borderId="3" xfId="4" applyFont="1" applyBorder="1" applyAlignment="1">
      <alignment horizontal="center"/>
    </xf>
    <xf numFmtId="0" fontId="2" fillId="0" borderId="3" xfId="4" applyFont="1" applyBorder="1" applyAlignment="1">
      <alignment horizontal="center"/>
    </xf>
    <xf numFmtId="0" fontId="0" fillId="0" borderId="59" xfId="4" applyFont="1" applyBorder="1" applyAlignment="1">
      <alignment horizontal="center" vertical="center"/>
    </xf>
    <xf numFmtId="0" fontId="12" fillId="0" borderId="61" xfId="4" applyFont="1" applyBorder="1" applyAlignment="1" applyProtection="1">
      <alignment horizontal="left" vertical="center"/>
      <protection locked="0"/>
    </xf>
    <xf numFmtId="0" fontId="12" fillId="0" borderId="59" xfId="4" applyFont="1" applyBorder="1" applyAlignment="1" applyProtection="1">
      <alignment horizontal="left" vertical="center"/>
      <protection locked="0"/>
    </xf>
    <xf numFmtId="0" fontId="12" fillId="0" borderId="62" xfId="4" applyFont="1" applyBorder="1" applyAlignment="1" applyProtection="1">
      <alignment horizontal="left" vertical="center"/>
      <protection locked="0"/>
    </xf>
    <xf numFmtId="0" fontId="2" fillId="0" borderId="63" xfId="4" applyFont="1" applyBorder="1" applyAlignment="1">
      <alignment horizontal="center" vertical="center"/>
    </xf>
    <xf numFmtId="0" fontId="2" fillId="0" borderId="64" xfId="4" applyFont="1" applyBorder="1" applyAlignment="1">
      <alignment horizontal="center" vertical="center"/>
    </xf>
    <xf numFmtId="0" fontId="2" fillId="0" borderId="73" xfId="4" applyFont="1" applyBorder="1" applyAlignment="1">
      <alignment horizontal="center" vertical="center"/>
    </xf>
    <xf numFmtId="0" fontId="2" fillId="0" borderId="74" xfId="4" applyFont="1" applyBorder="1" applyAlignment="1">
      <alignment horizontal="center" vertical="center"/>
    </xf>
    <xf numFmtId="0" fontId="2" fillId="0" borderId="82" xfId="4" applyFont="1" applyBorder="1" applyAlignment="1">
      <alignment horizontal="center" vertical="center"/>
    </xf>
    <xf numFmtId="0" fontId="2" fillId="0" borderId="52" xfId="4" applyFont="1" applyBorder="1" applyAlignment="1" applyProtection="1">
      <alignment horizontal="left"/>
      <protection locked="0"/>
    </xf>
    <xf numFmtId="0" fontId="2" fillId="0" borderId="59" xfId="4" applyFont="1" applyBorder="1" applyAlignment="1" applyProtection="1">
      <alignment horizontal="left"/>
      <protection locked="0"/>
    </xf>
    <xf numFmtId="0" fontId="2" fillId="0" borderId="68" xfId="4" applyFont="1" applyBorder="1" applyAlignment="1" applyProtection="1">
      <alignment horizontal="left"/>
      <protection locked="0"/>
    </xf>
    <xf numFmtId="0" fontId="0" fillId="0" borderId="72" xfId="4" applyFont="1" applyBorder="1" applyAlignment="1" applyProtection="1">
      <alignment vertical="center"/>
      <protection locked="0"/>
    </xf>
    <xf numFmtId="0" fontId="2" fillId="0" borderId="65" xfId="4" applyFont="1" applyBorder="1" applyAlignment="1">
      <alignment horizontal="center" vertical="center"/>
    </xf>
    <xf numFmtId="0" fontId="2" fillId="0" borderId="52" xfId="4" applyFont="1" applyBorder="1" applyAlignment="1">
      <alignment horizontal="center" vertical="center"/>
    </xf>
    <xf numFmtId="0" fontId="2" fillId="0" borderId="66" xfId="4" applyFont="1" applyBorder="1" applyAlignment="1">
      <alignment horizontal="center" vertical="center"/>
    </xf>
    <xf numFmtId="0" fontId="2" fillId="0" borderId="62" xfId="4" applyFont="1" applyBorder="1" applyAlignment="1" applyProtection="1">
      <alignment horizontal="center" vertical="center"/>
      <protection locked="0"/>
    </xf>
  </cellXfs>
  <cellStyles count="6">
    <cellStyle name="桁区切り 2" xfId="3"/>
    <cellStyle name="標準" xfId="0" builtinId="0"/>
    <cellStyle name="標準 14" xfId="5"/>
    <cellStyle name="標準 15" xfId="4"/>
    <cellStyle name="標準 2" xfId="2"/>
    <cellStyle name="標準_潜水作業手順" xfId="1"/>
  </cellStyles>
  <dxfs count="12"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133253009837246E-2"/>
          <c:y val="6.7653276955602581E-2"/>
          <c:w val="0.94969235740423963"/>
          <c:h val="0.89852008456659649"/>
        </c:manualLayout>
      </c:layout>
      <c:scatterChart>
        <c:scatterStyle val="lineMarker"/>
        <c:ser>
          <c:idx val="12"/>
          <c:order val="0"/>
          <c:tx>
            <c:v>0ｍライン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[1]例!$BI$48:$BI$49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[1]例!$BJ$48:$BJ$49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</c:ser>
        <c:ser>
          <c:idx val="9"/>
          <c:order val="1"/>
          <c:tx>
            <c:v>3mライン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[1]例!$BI$50:$BI$51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[1]例!$BJ$50:$BJ$51</c:f>
              <c:numCache>
                <c:formatCode>General</c:formatCode>
                <c:ptCount val="2"/>
                <c:pt idx="0">
                  <c:v>-3</c:v>
                </c:pt>
                <c:pt idx="1">
                  <c:v>-3</c:v>
                </c:pt>
              </c:numCache>
            </c:numRef>
          </c:yVal>
        </c:ser>
        <c:ser>
          <c:idx val="10"/>
          <c:order val="2"/>
          <c:tx>
            <c:v>6ｍライン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[1]例!$BI$52:$BI$53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[1]例!$BJ$52:$BJ$53</c:f>
              <c:numCache>
                <c:formatCode>General</c:formatCode>
                <c:ptCount val="2"/>
                <c:pt idx="0">
                  <c:v>-6</c:v>
                </c:pt>
                <c:pt idx="1">
                  <c:v>-6</c:v>
                </c:pt>
              </c:numCache>
            </c:numRef>
          </c:yVal>
        </c:ser>
        <c:ser>
          <c:idx val="11"/>
          <c:order val="3"/>
          <c:tx>
            <c:v>9ｍライン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[1]例!$BI$54:$BI$55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[1]例!$BJ$54:$BJ$55</c:f>
              <c:numCache>
                <c:formatCode>General</c:formatCode>
                <c:ptCount val="2"/>
                <c:pt idx="0">
                  <c:v>-9</c:v>
                </c:pt>
                <c:pt idx="1">
                  <c:v>-9</c:v>
                </c:pt>
              </c:numCache>
            </c:numRef>
          </c:yVal>
        </c:ser>
        <c:ser>
          <c:idx val="13"/>
          <c:order val="4"/>
          <c:tx>
            <c:v>12mライン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[1]例!$BI$56:$BI$57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[1]例!$BJ$56:$BJ$57</c:f>
              <c:numCache>
                <c:formatCode>General</c:formatCode>
                <c:ptCount val="2"/>
                <c:pt idx="0">
                  <c:v>-12</c:v>
                </c:pt>
                <c:pt idx="1">
                  <c:v>-12</c:v>
                </c:pt>
              </c:numCache>
            </c:numRef>
          </c:yVal>
        </c:ser>
        <c:ser>
          <c:idx val="14"/>
          <c:order val="5"/>
          <c:tx>
            <c:v>15mライン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[1]例!$BI$58:$BI$59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[1]例!$BJ$58:$BJ$59</c:f>
              <c:numCache>
                <c:formatCode>General</c:formatCode>
                <c:ptCount val="2"/>
                <c:pt idx="0">
                  <c:v>-15</c:v>
                </c:pt>
                <c:pt idx="1">
                  <c:v>-15</c:v>
                </c:pt>
              </c:numCache>
            </c:numRef>
          </c:yVal>
        </c:ser>
        <c:ser>
          <c:idx val="15"/>
          <c:order val="6"/>
          <c:tx>
            <c:v>18mライン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trendlineType val="linear"/>
          </c:trendline>
          <c:xVal>
            <c:numRef>
              <c:f>[1]例!$BI$60:$BI$61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[1]例!$BJ$60:$BJ$61</c:f>
              <c:numCache>
                <c:formatCode>General</c:formatCode>
                <c:ptCount val="2"/>
                <c:pt idx="0">
                  <c:v>-18</c:v>
                </c:pt>
                <c:pt idx="1">
                  <c:v>-18</c:v>
                </c:pt>
              </c:numCache>
            </c:numRef>
          </c:yVal>
        </c:ser>
        <c:ser>
          <c:idx val="16"/>
          <c:order val="7"/>
          <c:tx>
            <c:v>21mライン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[1]例!$BI$62:$BI$63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[1]例!$BJ$62:$BJ$63</c:f>
              <c:numCache>
                <c:formatCode>General</c:formatCode>
                <c:ptCount val="2"/>
                <c:pt idx="0">
                  <c:v>-21</c:v>
                </c:pt>
                <c:pt idx="1">
                  <c:v>-21</c:v>
                </c:pt>
              </c:numCache>
            </c:numRef>
          </c:yVal>
        </c:ser>
        <c:ser>
          <c:idx val="21"/>
          <c:order val="8"/>
          <c:tx>
            <c:v>24mライン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[1]例!$BI$64:$BI$65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[1]例!$BJ$64:$BJ$65</c:f>
              <c:numCache>
                <c:formatCode>General</c:formatCode>
                <c:ptCount val="2"/>
                <c:pt idx="0">
                  <c:v>-24</c:v>
                </c:pt>
                <c:pt idx="1">
                  <c:v>-24</c:v>
                </c:pt>
              </c:numCache>
            </c:numRef>
          </c:yVal>
        </c:ser>
        <c:ser>
          <c:idx val="22"/>
          <c:order val="9"/>
          <c:tx>
            <c:v>27mライン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[1]例!$BI$66:$BI$67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[1]例!$BJ$66:$BJ$67</c:f>
              <c:numCache>
                <c:formatCode>General</c:formatCode>
                <c:ptCount val="2"/>
                <c:pt idx="0">
                  <c:v>-27</c:v>
                </c:pt>
                <c:pt idx="1">
                  <c:v>-27</c:v>
                </c:pt>
              </c:numCache>
            </c:numRef>
          </c:yVal>
        </c:ser>
        <c:ser>
          <c:idx val="23"/>
          <c:order val="10"/>
          <c:tx>
            <c:v>30mライン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[1]例!$BI$68:$BI$69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[1]例!$BJ$68:$BJ$69</c:f>
              <c:numCache>
                <c:formatCode>General</c:formatCode>
                <c:ptCount val="2"/>
                <c:pt idx="0">
                  <c:v>-30</c:v>
                </c:pt>
                <c:pt idx="1">
                  <c:v>-30</c:v>
                </c:pt>
              </c:numCache>
            </c:numRef>
          </c:yVal>
        </c:ser>
        <c:ser>
          <c:idx val="24"/>
          <c:order val="11"/>
          <c:tx>
            <c:v>33mライン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[1]例!$BI$70:$BI$71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[1]例!$BJ$70:$BJ$71</c:f>
              <c:numCache>
                <c:formatCode>General</c:formatCode>
                <c:ptCount val="2"/>
                <c:pt idx="0">
                  <c:v>-33</c:v>
                </c:pt>
                <c:pt idx="1">
                  <c:v>-33</c:v>
                </c:pt>
              </c:numCache>
            </c:numRef>
          </c:yVal>
        </c:ser>
        <c:ser>
          <c:idx val="25"/>
          <c:order val="12"/>
          <c:tx>
            <c:v>36mライン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[1]例!$BI$72:$BI$73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[1]例!$BJ$72:$BJ$73</c:f>
              <c:numCache>
                <c:formatCode>General</c:formatCode>
                <c:ptCount val="2"/>
                <c:pt idx="0">
                  <c:v>-36</c:v>
                </c:pt>
                <c:pt idx="1">
                  <c:v>-36</c:v>
                </c:pt>
              </c:numCache>
            </c:numRef>
          </c:yVal>
        </c:ser>
        <c:ser>
          <c:idx val="26"/>
          <c:order val="13"/>
          <c:tx>
            <c:v>39mライン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l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[1]例!$BI$74:$BI$75</c:f>
              <c:numCache>
                <c:formatCode>General</c:formatCode>
                <c:ptCount val="2"/>
                <c:pt idx="0">
                  <c:v>0.20833333333333334</c:v>
                </c:pt>
                <c:pt idx="1">
                  <c:v>0.77083333333333337</c:v>
                </c:pt>
              </c:numCache>
            </c:numRef>
          </c:xVal>
          <c:yVal>
            <c:numRef>
              <c:f>[1]例!$BJ$74:$BJ$75</c:f>
              <c:numCache>
                <c:formatCode>General</c:formatCode>
                <c:ptCount val="2"/>
                <c:pt idx="0">
                  <c:v>-39</c:v>
                </c:pt>
                <c:pt idx="1">
                  <c:v>-39</c:v>
                </c:pt>
              </c:numCache>
            </c:numRef>
          </c:yVal>
        </c:ser>
        <c:ser>
          <c:idx val="2"/>
          <c:order val="14"/>
          <c:tx>
            <c:v>計画３回目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strRef>
              <c:f>[1]例!$BM$115:$BM$130</c:f>
              <c:strCache>
                <c:ptCount val="16"/>
              </c:strCache>
            </c:strRef>
          </c:xVal>
          <c:yVal>
            <c:numRef>
              <c:f>[1]例!$BN$115:$BN$130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3"/>
          <c:order val="15"/>
          <c:tx>
            <c:v>計画４回目</c:v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strRef>
              <c:f>[1]例!$BM$133:$BM$148</c:f>
              <c:strCache>
                <c:ptCount val="16"/>
              </c:strCache>
            </c:strRef>
          </c:xVal>
          <c:yVal>
            <c:numRef>
              <c:f>[1]例!$BN$133:$BN$148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4"/>
          <c:order val="16"/>
          <c:tx>
            <c:v>始業時休憩</c:v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diamond"/>
            <c:size val="7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ln>
                <a:solidFill>
                  <a:srgbClr val="002060"/>
                </a:solidFill>
              </a:ln>
            </c:spPr>
          </c:marker>
          <c:xVal>
            <c:strRef>
              <c:f>[1]例!$BO$77:$BO$78</c:f>
              <c:strCache>
                <c:ptCount val="2"/>
                <c:pt idx="1">
                  <c:v>0.375</c:v>
                </c:pt>
              </c:strCache>
            </c:strRef>
          </c:xVal>
          <c:yVal>
            <c:numRef>
              <c:f>[1]例!$BP$77:$BP$78</c:f>
              <c:numCache>
                <c:formatCode>General</c:formatCode>
                <c:ptCount val="2"/>
                <c:pt idx="0">
                  <c:v>1.9</c:v>
                </c:pt>
                <c:pt idx="1">
                  <c:v>1.9</c:v>
                </c:pt>
              </c:numCache>
            </c:numRef>
          </c:yVal>
        </c:ser>
        <c:ser>
          <c:idx val="6"/>
          <c:order val="17"/>
          <c:tx>
            <c:v>２回目休憩</c:v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diamond"/>
            <c:size val="7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ln>
                <a:solidFill>
                  <a:srgbClr val="002060"/>
                </a:solidFill>
              </a:ln>
            </c:spPr>
          </c:marker>
          <c:xVal>
            <c:strRef>
              <c:f>[1]例!$BO$113:$BO$114</c:f>
              <c:strCache>
                <c:ptCount val="2"/>
                <c:pt idx="0">
                  <c:v>0.554027778</c:v>
                </c:pt>
              </c:strCache>
            </c:strRef>
          </c:xVal>
          <c:yVal>
            <c:numRef>
              <c:f>[1]例!$BP$131:$BP$132</c:f>
              <c:numCache>
                <c:formatCode>General</c:formatCode>
                <c:ptCount val="2"/>
                <c:pt idx="0">
                  <c:v>1.9</c:v>
                </c:pt>
                <c:pt idx="1">
                  <c:v>1.9</c:v>
                </c:pt>
              </c:numCache>
            </c:numRef>
          </c:yVal>
        </c:ser>
        <c:ser>
          <c:idx val="7"/>
          <c:order val="18"/>
          <c:tx>
            <c:v>３回目休憩</c:v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diamond"/>
            <c:size val="7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ln>
                <a:solidFill>
                  <a:srgbClr val="002060"/>
                </a:solidFill>
              </a:ln>
            </c:spPr>
          </c:marker>
          <c:xVal>
            <c:strRef>
              <c:f>[1]例!$BO$131:$BO$132</c:f>
              <c:strCache>
                <c:ptCount val="2"/>
              </c:strCache>
            </c:strRef>
          </c:xVal>
          <c:yVal>
            <c:numRef>
              <c:f>[1]例!$BP$131:$BP$132</c:f>
              <c:numCache>
                <c:formatCode>General</c:formatCode>
                <c:ptCount val="2"/>
                <c:pt idx="0">
                  <c:v>1.9</c:v>
                </c:pt>
                <c:pt idx="1">
                  <c:v>1.9</c:v>
                </c:pt>
              </c:numCache>
            </c:numRef>
          </c:yVal>
        </c:ser>
        <c:ser>
          <c:idx val="8"/>
          <c:order val="19"/>
          <c:tx>
            <c:v>４回目休憩</c:v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diamond"/>
            <c:size val="7"/>
            <c:spPr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  <a:ln>
                <a:solidFill>
                  <a:srgbClr val="002060"/>
                </a:solidFill>
              </a:ln>
            </c:spPr>
          </c:marker>
          <c:xVal>
            <c:strRef>
              <c:f>[1]例!$BO$149:$BO$150</c:f>
              <c:strCache>
                <c:ptCount val="2"/>
                <c:pt idx="0">
                  <c:v>0.554027778</c:v>
                </c:pt>
              </c:strCache>
            </c:strRef>
          </c:xVal>
          <c:yVal>
            <c:numRef>
              <c:f>[1]例!$BP$149:$BP$150</c:f>
              <c:numCache>
                <c:formatCode>General</c:formatCode>
                <c:ptCount val="2"/>
                <c:pt idx="0">
                  <c:v>1.9</c:v>
                </c:pt>
                <c:pt idx="1">
                  <c:v>1.9</c:v>
                </c:pt>
              </c:numCache>
            </c:numRef>
          </c:yVal>
        </c:ser>
        <c:ser>
          <c:idx val="17"/>
          <c:order val="20"/>
          <c:tx>
            <c:v>変更1回目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[1]例!$BR$79:$BR$94</c:f>
              <c:strCache>
                <c:ptCount val="16"/>
              </c:strCache>
            </c:strRef>
          </c:xVal>
          <c:yVal>
            <c:numRef>
              <c:f>[1]例!$BS$79:$BS$94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18"/>
          <c:order val="21"/>
          <c:tx>
            <c:v>変更2回目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[1]例!$BR$97:$BR$112</c:f>
              <c:strCache>
                <c:ptCount val="16"/>
              </c:strCache>
            </c:strRef>
          </c:xVal>
          <c:yVal>
            <c:numRef>
              <c:f>[1]例!$BS$97:$BS$112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19"/>
          <c:order val="22"/>
          <c:tx>
            <c:v>変更3回目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[1]例!$BR$115:$BR$130</c:f>
              <c:strCache>
                <c:ptCount val="16"/>
              </c:strCache>
            </c:strRef>
          </c:xVal>
          <c:yVal>
            <c:numRef>
              <c:f>[1]例!$BS$115:$BS$130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20"/>
          <c:order val="23"/>
          <c:tx>
            <c:v>変更4回目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[1]例!$BR$133:$BR$148</c:f>
              <c:strCache>
                <c:ptCount val="16"/>
              </c:strCache>
            </c:strRef>
          </c:xVal>
          <c:yVal>
            <c:numRef>
              <c:f>[1]例!$BS$133:$BS$148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29"/>
          <c:order val="24"/>
          <c:tx>
            <c:v>実施3回目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strRef>
              <c:f>[1]例!$BW$115:$BW$130</c:f>
              <c:strCache>
                <c:ptCount val="16"/>
              </c:strCache>
            </c:strRef>
          </c:xVal>
          <c:yVal>
            <c:numRef>
              <c:f>[1]例!$BX$115:$BX$130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30"/>
          <c:order val="25"/>
          <c:tx>
            <c:v>実施4回目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strRef>
              <c:f>[1]例!$BW$133:$BW$148</c:f>
              <c:strCache>
                <c:ptCount val="16"/>
              </c:strCache>
            </c:strRef>
          </c:xVal>
          <c:yVal>
            <c:numRef>
              <c:f>[1]例!$BX$133:$BX$148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yVal>
        </c:ser>
        <c:ser>
          <c:idx val="31"/>
          <c:order val="26"/>
          <c:tx>
            <c:v>実休憩開始</c:v>
          </c:tx>
          <c:spPr>
            <a:ln w="25400">
              <a:solidFill>
                <a:srgbClr val="FF0000"/>
              </a:solidFill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strRef>
              <c:f>[1]例!$BY$77:$BY$78</c:f>
              <c:strCache>
                <c:ptCount val="2"/>
                <c:pt idx="1">
                  <c:v>0.376388889</c:v>
                </c:pt>
              </c:strCache>
            </c:strRef>
          </c:xVal>
          <c:yVal>
            <c:numRef>
              <c:f>[1]例!$BZ$77:$BZ$78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2.2000000000000002</c:v>
                </c:pt>
              </c:numCache>
            </c:numRef>
          </c:yVal>
        </c:ser>
        <c:ser>
          <c:idx val="33"/>
          <c:order val="27"/>
          <c:tx>
            <c:v>実休憩2回目</c:v>
          </c:tx>
          <c:spPr>
            <a:ln w="25400">
              <a:solidFill>
                <a:srgbClr val="FF0000"/>
              </a:solidFill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strRef>
              <c:f>[1]例!$BY$113:$BY$114</c:f>
              <c:strCache>
                <c:ptCount val="2"/>
                <c:pt idx="0">
                  <c:v>0.563055556</c:v>
                </c:pt>
              </c:strCache>
            </c:strRef>
          </c:xVal>
          <c:yVal>
            <c:numRef>
              <c:f>[1]例!$BZ$113:$BZ$114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2.2000000000000002</c:v>
                </c:pt>
              </c:numCache>
            </c:numRef>
          </c:yVal>
        </c:ser>
        <c:ser>
          <c:idx val="34"/>
          <c:order val="28"/>
          <c:tx>
            <c:v>実休憩3回目</c:v>
          </c:tx>
          <c:spPr>
            <a:ln w="25400">
              <a:solidFill>
                <a:srgbClr val="FF0000"/>
              </a:solidFill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strRef>
              <c:f>[1]例!$BY$131:$BY$132</c:f>
              <c:strCache>
                <c:ptCount val="2"/>
              </c:strCache>
            </c:strRef>
          </c:xVal>
          <c:yVal>
            <c:numRef>
              <c:f>[1]例!$BZ$131:$BZ$132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2.2000000000000002</c:v>
                </c:pt>
              </c:numCache>
            </c:numRef>
          </c:yVal>
        </c:ser>
        <c:ser>
          <c:idx val="35"/>
          <c:order val="29"/>
          <c:tx>
            <c:v>実休憩4回目</c:v>
          </c:tx>
          <c:spPr>
            <a:ln w="25400">
              <a:solidFill>
                <a:srgbClr val="FF0000"/>
              </a:solidFill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strRef>
              <c:f>[1]例!$BY$149:$BY$150</c:f>
              <c:strCache>
                <c:ptCount val="2"/>
                <c:pt idx="0">
                  <c:v>0.563055556</c:v>
                </c:pt>
              </c:strCache>
            </c:strRef>
          </c:xVal>
          <c:yVal>
            <c:numRef>
              <c:f>[1]例!$BZ$149:$BZ$150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2.2000000000000002</c:v>
                </c:pt>
              </c:numCache>
            </c:numRef>
          </c:yVal>
        </c:ser>
        <c:dLbls/>
        <c:axId val="190159872"/>
        <c:axId val="190182144"/>
      </c:scatterChart>
      <c:valAx>
        <c:axId val="190159872"/>
        <c:scaling>
          <c:orientation val="minMax"/>
          <c:max val="0.77080000000000071"/>
          <c:min val="0.20833000000000004"/>
        </c:scaling>
        <c:axPos val="b"/>
        <c:majorGridlines>
          <c:spPr>
            <a:ln w="15875">
              <a:solidFill>
                <a:schemeClr val="tx1"/>
              </a:solidFill>
            </a:ln>
          </c:spPr>
        </c:majorGridlines>
        <c:minorGridlines>
          <c:spPr>
            <a:ln w="6350">
              <a:solidFill>
                <a:schemeClr val="tx1"/>
              </a:solidFill>
              <a:prstDash val="sysDot"/>
            </a:ln>
          </c:spPr>
        </c:minorGridlines>
        <c:numFmt formatCode="h:mm;@" sourceLinked="0"/>
        <c:minorTickMark val="in"/>
        <c:tickLblPos val="high"/>
        <c:spPr>
          <a:ln w="9525"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90182144"/>
        <c:crossesAt val="0"/>
        <c:crossBetween val="midCat"/>
        <c:majorUnit val="4.1700000000000022E-2"/>
        <c:minorUnit val="1.0425E-2"/>
      </c:valAx>
      <c:valAx>
        <c:axId val="190182144"/>
        <c:scaling>
          <c:orientation val="minMax"/>
          <c:max val="4"/>
          <c:min val="-40"/>
        </c:scaling>
        <c:axPos val="l"/>
        <c:majorGridlines/>
        <c:minorGridlines/>
        <c:numFmt formatCode="General" sourceLinked="1"/>
        <c:majorTickMark val="none"/>
        <c:tickLblPos val="none"/>
        <c:crossAx val="190159872"/>
        <c:crosses val="autoZero"/>
        <c:crossBetween val="midCat"/>
        <c:majorUnit val="30"/>
        <c:minorUnit val="1"/>
      </c:valAx>
      <c:spPr>
        <a:ln w="12700">
          <a:solidFill>
            <a:schemeClr val="tx1"/>
          </a:solidFill>
        </a:ln>
      </c:spPr>
    </c:plotArea>
    <c:dispBlanksAs val="gap"/>
  </c:chart>
  <c:spPr>
    <a:noFill/>
    <a:ln w="9525"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252413</xdr:colOff>
      <xdr:row>43</xdr:row>
      <xdr:rowOff>0</xdr:rowOff>
    </xdr:from>
    <xdr:to>
      <xdr:col>3</xdr:col>
      <xdr:colOff>28575</xdr:colOff>
      <xdr:row>43</xdr:row>
      <xdr:rowOff>1</xdr:rowOff>
    </xdr:to>
    <xdr:cxnSp macro="">
      <xdr:nvCxnSpPr>
        <xdr:cNvPr id="2" name="直線コネクタ 1"/>
        <xdr:cNvCxnSpPr/>
      </xdr:nvCxnSpPr>
      <xdr:spPr>
        <a:xfrm>
          <a:off x="938213" y="8229600"/>
          <a:ext cx="1147762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47625</xdr:colOff>
      <xdr:row>43</xdr:row>
      <xdr:rowOff>0</xdr:rowOff>
    </xdr:from>
    <xdr:to>
      <xdr:col>5</xdr:col>
      <xdr:colOff>590550</xdr:colOff>
      <xdr:row>43</xdr:row>
      <xdr:rowOff>0</xdr:rowOff>
    </xdr:to>
    <xdr:cxnSp macro="">
      <xdr:nvCxnSpPr>
        <xdr:cNvPr id="3" name="直線コネクタ 2"/>
        <xdr:cNvCxnSpPr/>
      </xdr:nvCxnSpPr>
      <xdr:spPr>
        <a:xfrm>
          <a:off x="2790825" y="8229600"/>
          <a:ext cx="1228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49</xdr:row>
      <xdr:rowOff>70481</xdr:rowOff>
    </xdr:from>
    <xdr:to>
      <xdr:col>9</xdr:col>
      <xdr:colOff>657225</xdr:colOff>
      <xdr:row>102</xdr:row>
      <xdr:rowOff>76200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8242931"/>
          <a:ext cx="6524625" cy="9673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114300</xdr:colOff>
      <xdr:row>52</xdr:row>
      <xdr:rowOff>19050</xdr:rowOff>
    </xdr:from>
    <xdr:to>
      <xdr:col>7</xdr:col>
      <xdr:colOff>647700</xdr:colOff>
      <xdr:row>54</xdr:row>
      <xdr:rowOff>0</xdr:rowOff>
    </xdr:to>
    <xdr:sp macro="" textlink="">
      <xdr:nvSpPr>
        <xdr:cNvPr id="3" name="フローチャート: 代替処理 5"/>
        <xdr:cNvSpPr/>
      </xdr:nvSpPr>
      <xdr:spPr>
        <a:xfrm>
          <a:off x="4648200" y="8705850"/>
          <a:ext cx="533400" cy="323850"/>
        </a:xfrm>
        <a:prstGeom prst="flowChartAlternateProcess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ln w="6350">
                <a:solidFill>
                  <a:schemeClr val="bg1">
                    <a:lumMod val="50000"/>
                  </a:schemeClr>
                </a:solidFill>
              </a:ln>
              <a:solidFill>
                <a:sysClr val="windowText" lastClr="000000"/>
              </a:solidFill>
            </a:rPr>
            <a:t>30</a:t>
          </a:r>
          <a:endParaRPr kumimoji="1" lang="ja-JP" altLang="en-US" sz="1600">
            <a:ln w="6350">
              <a:solidFill>
                <a:schemeClr val="bg1">
                  <a:lumMod val="50000"/>
                </a:schemeClr>
              </a:solidFill>
            </a:ln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6</xdr:col>
      <xdr:colOff>381000</xdr:colOff>
      <xdr:row>73</xdr:row>
      <xdr:rowOff>85725</xdr:rowOff>
    </xdr:from>
    <xdr:ext cx="184731" cy="264560"/>
    <xdr:sp macro="" textlink="">
      <xdr:nvSpPr>
        <xdr:cNvPr id="4" name="テキスト ボックス 3"/>
        <xdr:cNvSpPr txBox="1"/>
      </xdr:nvSpPr>
      <xdr:spPr>
        <a:xfrm>
          <a:off x="4229100" y="123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6</xdr:col>
      <xdr:colOff>295276</xdr:colOff>
      <xdr:row>72</xdr:row>
      <xdr:rowOff>152400</xdr:rowOff>
    </xdr:from>
    <xdr:ext cx="1114424" cy="400049"/>
    <xdr:sp macro="" textlink="">
      <xdr:nvSpPr>
        <xdr:cNvPr id="5" name="テキスト ボックス 4"/>
        <xdr:cNvSpPr txBox="1"/>
      </xdr:nvSpPr>
      <xdr:spPr>
        <a:xfrm>
          <a:off x="4143376" y="12220575"/>
          <a:ext cx="1114424" cy="400049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lvl="0" algn="l"/>
          <a:r>
            <a:rPr kumimoji="1" lang="ja-JP" altLang="en-US" sz="900"/>
            <a:t>予備空気槽</a:t>
          </a:r>
          <a:endParaRPr kumimoji="1" lang="en-US" altLang="ja-JP" sz="900"/>
        </a:p>
        <a:p>
          <a:pPr lvl="0" algn="l"/>
          <a:r>
            <a:rPr kumimoji="1" lang="en-US" altLang="ja-JP" sz="900"/>
            <a:t>1.0PMa</a:t>
          </a:r>
          <a:r>
            <a:rPr kumimoji="1" lang="ja-JP" altLang="en-US" sz="900"/>
            <a:t>　</a:t>
          </a:r>
          <a:r>
            <a:rPr kumimoji="1" lang="en-US" altLang="ja-JP" sz="900"/>
            <a:t>33L</a:t>
          </a:r>
          <a:r>
            <a:rPr kumimoji="1" lang="ja-JP" altLang="en-US" sz="900"/>
            <a:t>　</a:t>
          </a:r>
          <a:r>
            <a:rPr kumimoji="1" lang="ja-JP" altLang="en-US" sz="800"/>
            <a:t>　</a:t>
          </a:r>
        </a:p>
      </xdr:txBody>
    </xdr:sp>
    <xdr:clientData/>
  </xdr:oneCellAnchor>
  <xdr:twoCellAnchor>
    <xdr:from>
      <xdr:col>2</xdr:col>
      <xdr:colOff>352425</xdr:colOff>
      <xdr:row>72</xdr:row>
      <xdr:rowOff>123825</xdr:rowOff>
    </xdr:from>
    <xdr:to>
      <xdr:col>4</xdr:col>
      <xdr:colOff>676275</xdr:colOff>
      <xdr:row>75</xdr:row>
      <xdr:rowOff>28575</xdr:rowOff>
    </xdr:to>
    <xdr:sp macro="" textlink="">
      <xdr:nvSpPr>
        <xdr:cNvPr id="6" name="正方形/長方形 5"/>
        <xdr:cNvSpPr/>
      </xdr:nvSpPr>
      <xdr:spPr>
        <a:xfrm>
          <a:off x="1457325" y="12192000"/>
          <a:ext cx="1695450" cy="419100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潜水用エンジンコンプレッサ－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最高出力</a:t>
          </a:r>
          <a:r>
            <a:rPr kumimoji="1" lang="en-US" altLang="ja-JP" sz="900">
              <a:solidFill>
                <a:sysClr val="windowText" lastClr="000000"/>
              </a:solidFill>
            </a:rPr>
            <a:t>1.4PMa</a:t>
          </a:r>
          <a:r>
            <a:rPr kumimoji="1" lang="ja-JP" altLang="en-US" sz="900">
              <a:solidFill>
                <a:sysClr val="windowText" lastClr="000000"/>
              </a:solidFill>
            </a:rPr>
            <a:t>　空気槽</a:t>
          </a:r>
          <a:r>
            <a:rPr kumimoji="1" lang="en-US" altLang="ja-JP" sz="900">
              <a:solidFill>
                <a:sysClr val="windowText" lastClr="000000"/>
              </a:solidFill>
            </a:rPr>
            <a:t>165L</a:t>
          </a:r>
          <a:endParaRPr kumimoji="1" lang="ja-JP" altLang="en-US" sz="9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75</xdr:row>
      <xdr:rowOff>66675</xdr:rowOff>
    </xdr:from>
    <xdr:to>
      <xdr:col>4</xdr:col>
      <xdr:colOff>476250</xdr:colOff>
      <xdr:row>76</xdr:row>
      <xdr:rowOff>123825</xdr:rowOff>
    </xdr:to>
    <xdr:sp macro="" textlink="">
      <xdr:nvSpPr>
        <xdr:cNvPr id="7" name="正方形/長方形 6"/>
        <xdr:cNvSpPr/>
      </xdr:nvSpPr>
      <xdr:spPr>
        <a:xfrm>
          <a:off x="1704975" y="12649200"/>
          <a:ext cx="1247775" cy="2286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ln>
                <a:noFill/>
              </a:ln>
              <a:solidFill>
                <a:sysClr val="windowText" lastClr="000000"/>
              </a:solidFill>
            </a:rPr>
            <a:t>実吐出量　</a:t>
          </a:r>
          <a:r>
            <a:rPr kumimoji="1" lang="en-US" altLang="ja-JP" sz="900">
              <a:ln>
                <a:noFill/>
              </a:ln>
              <a:solidFill>
                <a:sysClr val="windowText" lastClr="000000"/>
              </a:solidFill>
            </a:rPr>
            <a:t>235L/</a:t>
          </a:r>
          <a:r>
            <a:rPr kumimoji="1" lang="ja-JP" altLang="en-US" sz="900">
              <a:ln>
                <a:noFill/>
              </a:ln>
              <a:solidFill>
                <a:sysClr val="windowText" lastClr="000000"/>
              </a:solidFill>
            </a:rPr>
            <a:t>毎分</a:t>
          </a:r>
        </a:p>
      </xdr:txBody>
    </xdr:sp>
    <xdr:clientData/>
  </xdr:twoCellAnchor>
  <xdr:twoCellAnchor>
    <xdr:from>
      <xdr:col>1</xdr:col>
      <xdr:colOff>609600</xdr:colOff>
      <xdr:row>79</xdr:row>
      <xdr:rowOff>9525</xdr:rowOff>
    </xdr:from>
    <xdr:to>
      <xdr:col>4</xdr:col>
      <xdr:colOff>133350</xdr:colOff>
      <xdr:row>82</xdr:row>
      <xdr:rowOff>28575</xdr:rowOff>
    </xdr:to>
    <xdr:sp macro="" textlink="">
      <xdr:nvSpPr>
        <xdr:cNvPr id="8" name="正方形/長方形 7"/>
        <xdr:cNvSpPr/>
      </xdr:nvSpPr>
      <xdr:spPr>
        <a:xfrm>
          <a:off x="866775" y="13277850"/>
          <a:ext cx="1743075" cy="533400"/>
        </a:xfrm>
        <a:prstGeom prst="rect">
          <a:avLst/>
        </a:prstGeom>
        <a:solidFill>
          <a:srgbClr val="FFFF00"/>
        </a:solidFill>
        <a:ln w="317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コンプレッサ－能力　　３０</a:t>
          </a:r>
          <a:r>
            <a:rPr kumimoji="1" lang="en-US" altLang="ja-JP" sz="900">
              <a:solidFill>
                <a:sysClr val="windowText" lastClr="000000"/>
              </a:solidFill>
            </a:rPr>
            <a:t>M</a:t>
          </a:r>
        </a:p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　 </a:t>
          </a:r>
          <a:endParaRPr kumimoji="1" lang="en-US" altLang="ja-JP" sz="900">
            <a:solidFill>
              <a:sysClr val="windowText" lastClr="000000"/>
            </a:solidFill>
          </a:endParaRPr>
        </a:p>
        <a:p>
          <a:pPr algn="l"/>
          <a:endParaRPr kumimoji="1" lang="ja-JP" altLang="en-US" sz="9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581026</xdr:colOff>
      <xdr:row>76</xdr:row>
      <xdr:rowOff>85726</xdr:rowOff>
    </xdr:from>
    <xdr:to>
      <xdr:col>6</xdr:col>
      <xdr:colOff>228600</xdr:colOff>
      <xdr:row>86</xdr:row>
      <xdr:rowOff>152400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57526" y="12839701"/>
          <a:ext cx="1019174" cy="1952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26</xdr:row>
      <xdr:rowOff>88900</xdr:rowOff>
    </xdr:from>
    <xdr:to>
      <xdr:col>8</xdr:col>
      <xdr:colOff>307975</xdr:colOff>
      <xdr:row>27</xdr:row>
      <xdr:rowOff>1</xdr:rowOff>
    </xdr:to>
    <xdr:sp macro="" textlink="">
      <xdr:nvSpPr>
        <xdr:cNvPr id="2" name="Text Box 12"/>
        <xdr:cNvSpPr txBox="1">
          <a:spLocks noChangeArrowheads="1"/>
        </xdr:cNvSpPr>
      </xdr:nvSpPr>
      <xdr:spPr bwMode="auto">
        <a:xfrm>
          <a:off x="1085850" y="7766050"/>
          <a:ext cx="1936750" cy="206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空気潜水限界深度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40m</a:t>
          </a:r>
        </a:p>
      </xdr:txBody>
    </xdr:sp>
    <xdr:clientData/>
  </xdr:twoCellAnchor>
  <xdr:twoCellAnchor>
    <xdr:from>
      <xdr:col>2</xdr:col>
      <xdr:colOff>56891</xdr:colOff>
      <xdr:row>10</xdr:row>
      <xdr:rowOff>256010</xdr:rowOff>
    </xdr:from>
    <xdr:to>
      <xdr:col>46</xdr:col>
      <xdr:colOff>160804</xdr:colOff>
      <xdr:row>26</xdr:row>
      <xdr:rowOff>253812</xdr:rowOff>
    </xdr:to>
    <xdr:graphicFrame macro="">
      <xdr:nvGraphicFramePr>
        <xdr:cNvPr id="3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8508;&#27700;&#26989;&#21209;\&#12467;&#12500;&#12540;&#28508;&#27700;&#20316;&#26989;&#35336;&#30011;&#8545;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例"/>
      <sheetName val="1人目"/>
      <sheetName val="2人目"/>
      <sheetName val="3人目"/>
      <sheetName val="1人目 (2)"/>
      <sheetName val="用紙"/>
    </sheetNames>
    <sheetDataSet>
      <sheetData sheetId="0">
        <row r="48">
          <cell r="BI48">
            <v>0.20833333333333334</v>
          </cell>
          <cell r="BJ48">
            <v>0</v>
          </cell>
        </row>
        <row r="49">
          <cell r="BI49">
            <v>0.77083333333333337</v>
          </cell>
          <cell r="BJ49">
            <v>0</v>
          </cell>
        </row>
        <row r="50">
          <cell r="BI50">
            <v>0.20833333333333334</v>
          </cell>
          <cell r="BJ50">
            <v>-3</v>
          </cell>
        </row>
        <row r="51">
          <cell r="BI51">
            <v>0.77083333333333337</v>
          </cell>
          <cell r="BJ51">
            <v>-3</v>
          </cell>
        </row>
        <row r="52">
          <cell r="BI52">
            <v>0.20833333333333334</v>
          </cell>
          <cell r="BJ52">
            <v>-6</v>
          </cell>
        </row>
        <row r="53">
          <cell r="BI53">
            <v>0.77083333333333337</v>
          </cell>
          <cell r="BJ53">
            <v>-6</v>
          </cell>
        </row>
        <row r="54">
          <cell r="BI54">
            <v>0.20833333333333334</v>
          </cell>
          <cell r="BJ54">
            <v>-9</v>
          </cell>
        </row>
        <row r="55">
          <cell r="BI55">
            <v>0.77083333333333337</v>
          </cell>
          <cell r="BJ55">
            <v>-9</v>
          </cell>
        </row>
        <row r="56">
          <cell r="BI56">
            <v>0.20833333333333334</v>
          </cell>
          <cell r="BJ56">
            <v>-12</v>
          </cell>
        </row>
        <row r="57">
          <cell r="BI57">
            <v>0.77083333333333337</v>
          </cell>
          <cell r="BJ57">
            <v>-12</v>
          </cell>
        </row>
        <row r="58">
          <cell r="BI58">
            <v>0.20833333333333334</v>
          </cell>
          <cell r="BJ58">
            <v>-15</v>
          </cell>
        </row>
        <row r="59">
          <cell r="BI59">
            <v>0.77083333333333337</v>
          </cell>
          <cell r="BJ59">
            <v>-15</v>
          </cell>
        </row>
        <row r="60">
          <cell r="BI60">
            <v>0.20833333333333334</v>
          </cell>
          <cell r="BJ60">
            <v>-18</v>
          </cell>
        </row>
        <row r="61">
          <cell r="BI61">
            <v>0.77083333333333337</v>
          </cell>
          <cell r="BJ61">
            <v>-18</v>
          </cell>
        </row>
        <row r="62">
          <cell r="BI62">
            <v>0.20833333333333334</v>
          </cell>
          <cell r="BJ62">
            <v>-21</v>
          </cell>
        </row>
        <row r="63">
          <cell r="BI63">
            <v>0.77083333333333337</v>
          </cell>
          <cell r="BJ63">
            <v>-21</v>
          </cell>
        </row>
        <row r="64">
          <cell r="BI64">
            <v>0.20833333333333334</v>
          </cell>
          <cell r="BJ64">
            <v>-24</v>
          </cell>
        </row>
        <row r="65">
          <cell r="BI65">
            <v>0.77083333333333337</v>
          </cell>
          <cell r="BJ65">
            <v>-24</v>
          </cell>
        </row>
        <row r="66">
          <cell r="BI66">
            <v>0.20833333333333334</v>
          </cell>
          <cell r="BJ66">
            <v>-27</v>
          </cell>
        </row>
        <row r="67">
          <cell r="BI67">
            <v>0.77083333333333337</v>
          </cell>
          <cell r="BJ67">
            <v>-27</v>
          </cell>
        </row>
        <row r="68">
          <cell r="BI68">
            <v>0.20833333333333334</v>
          </cell>
          <cell r="BJ68">
            <v>-30</v>
          </cell>
        </row>
        <row r="69">
          <cell r="BI69">
            <v>0.77083333333333337</v>
          </cell>
          <cell r="BJ69">
            <v>-30</v>
          </cell>
        </row>
        <row r="70">
          <cell r="BI70">
            <v>0.20833333333333334</v>
          </cell>
          <cell r="BJ70">
            <v>-33</v>
          </cell>
        </row>
        <row r="71">
          <cell r="BI71">
            <v>0.77083333333333337</v>
          </cell>
          <cell r="BJ71">
            <v>-33</v>
          </cell>
        </row>
        <row r="72">
          <cell r="BI72">
            <v>0.20833333333333334</v>
          </cell>
          <cell r="BJ72">
            <v>-36</v>
          </cell>
        </row>
        <row r="73">
          <cell r="BI73">
            <v>0.77083333333333337</v>
          </cell>
          <cell r="BJ73">
            <v>-36</v>
          </cell>
        </row>
        <row r="74">
          <cell r="BI74">
            <v>0.20833333333333334</v>
          </cell>
          <cell r="BJ74">
            <v>-39</v>
          </cell>
        </row>
        <row r="75">
          <cell r="BI75">
            <v>0.77083333333333337</v>
          </cell>
          <cell r="BJ75">
            <v>-39</v>
          </cell>
        </row>
        <row r="77">
          <cell r="BO77" t="str">
            <v/>
          </cell>
          <cell r="BP77">
            <v>1.9</v>
          </cell>
          <cell r="BY77" t="str">
            <v/>
          </cell>
          <cell r="BZ77">
            <v>2.2000000000000002</v>
          </cell>
        </row>
        <row r="78">
          <cell r="BO78">
            <v>0.37499999999999978</v>
          </cell>
          <cell r="BP78">
            <v>1.9</v>
          </cell>
          <cell r="BY78">
            <v>0.37638888888888866</v>
          </cell>
          <cell r="BZ78">
            <v>2.2000000000000002</v>
          </cell>
        </row>
        <row r="79">
          <cell r="BR79" t="str">
            <v/>
          </cell>
          <cell r="BS79">
            <v>0</v>
          </cell>
        </row>
        <row r="80">
          <cell r="BR80" t="str">
            <v/>
          </cell>
          <cell r="BS80">
            <v>0</v>
          </cell>
        </row>
        <row r="81">
          <cell r="BR81" t="str">
            <v/>
          </cell>
          <cell r="BS81">
            <v>0</v>
          </cell>
        </row>
        <row r="82">
          <cell r="BR82" t="str">
            <v/>
          </cell>
          <cell r="BS82">
            <v>0</v>
          </cell>
        </row>
        <row r="83">
          <cell r="BR83" t="str">
            <v/>
          </cell>
          <cell r="BS83">
            <v>0</v>
          </cell>
        </row>
        <row r="84">
          <cell r="BR84" t="str">
            <v/>
          </cell>
          <cell r="BS84">
            <v>0</v>
          </cell>
        </row>
        <row r="85">
          <cell r="BR85" t="str">
            <v/>
          </cell>
          <cell r="BS85">
            <v>0</v>
          </cell>
        </row>
        <row r="86">
          <cell r="BR86" t="str">
            <v/>
          </cell>
          <cell r="BS86">
            <v>0</v>
          </cell>
        </row>
        <row r="87">
          <cell r="BR87" t="str">
            <v/>
          </cell>
          <cell r="BS87">
            <v>0</v>
          </cell>
        </row>
        <row r="88">
          <cell r="BR88" t="str">
            <v/>
          </cell>
          <cell r="BS88">
            <v>0</v>
          </cell>
        </row>
        <row r="89">
          <cell r="BR89" t="str">
            <v/>
          </cell>
          <cell r="BS89">
            <v>0</v>
          </cell>
        </row>
        <row r="90">
          <cell r="BR90" t="str">
            <v/>
          </cell>
          <cell r="BS90">
            <v>0</v>
          </cell>
        </row>
        <row r="91">
          <cell r="BR91" t="str">
            <v/>
          </cell>
          <cell r="BS91">
            <v>0</v>
          </cell>
        </row>
        <row r="92">
          <cell r="BR92" t="str">
            <v/>
          </cell>
          <cell r="BS92">
            <v>0</v>
          </cell>
        </row>
        <row r="93">
          <cell r="BR93" t="str">
            <v/>
          </cell>
          <cell r="BS93">
            <v>0</v>
          </cell>
        </row>
        <row r="94">
          <cell r="BR94" t="str">
            <v/>
          </cell>
          <cell r="BS94">
            <v>0</v>
          </cell>
        </row>
        <row r="97">
          <cell r="BR97" t="str">
            <v/>
          </cell>
          <cell r="BS97">
            <v>0</v>
          </cell>
        </row>
        <row r="98">
          <cell r="BR98" t="str">
            <v/>
          </cell>
          <cell r="BS98">
            <v>0</v>
          </cell>
        </row>
        <row r="99">
          <cell r="BR99" t="str">
            <v/>
          </cell>
          <cell r="BS99">
            <v>0</v>
          </cell>
        </row>
        <row r="100">
          <cell r="BR100" t="str">
            <v/>
          </cell>
          <cell r="BS100">
            <v>0</v>
          </cell>
        </row>
        <row r="101">
          <cell r="BR101" t="str">
            <v/>
          </cell>
          <cell r="BS101">
            <v>0</v>
          </cell>
        </row>
        <row r="102">
          <cell r="BR102" t="str">
            <v/>
          </cell>
          <cell r="BS102">
            <v>0</v>
          </cell>
        </row>
        <row r="103">
          <cell r="BR103" t="str">
            <v/>
          </cell>
          <cell r="BS103">
            <v>0</v>
          </cell>
        </row>
        <row r="104">
          <cell r="BR104" t="str">
            <v/>
          </cell>
          <cell r="BS104">
            <v>0</v>
          </cell>
        </row>
        <row r="105">
          <cell r="BR105" t="str">
            <v/>
          </cell>
          <cell r="BS105">
            <v>0</v>
          </cell>
        </row>
        <row r="106">
          <cell r="BR106" t="str">
            <v/>
          </cell>
          <cell r="BS106">
            <v>0</v>
          </cell>
        </row>
        <row r="107">
          <cell r="BR107" t="str">
            <v/>
          </cell>
          <cell r="BS107">
            <v>0</v>
          </cell>
        </row>
        <row r="108">
          <cell r="BR108" t="str">
            <v/>
          </cell>
          <cell r="BS108">
            <v>0</v>
          </cell>
        </row>
        <row r="109">
          <cell r="BR109" t="str">
            <v/>
          </cell>
          <cell r="BS109">
            <v>0</v>
          </cell>
        </row>
        <row r="110">
          <cell r="BR110" t="str">
            <v/>
          </cell>
          <cell r="BS110">
            <v>0</v>
          </cell>
        </row>
        <row r="111">
          <cell r="BR111" t="str">
            <v/>
          </cell>
          <cell r="BS111">
            <v>0</v>
          </cell>
        </row>
        <row r="112">
          <cell r="BR112" t="str">
            <v/>
          </cell>
          <cell r="BS112">
            <v>0</v>
          </cell>
        </row>
        <row r="113">
          <cell r="BO113">
            <v>0.55402777777777767</v>
          </cell>
          <cell r="BY113">
            <v>0.56305555555555542</v>
          </cell>
          <cell r="BZ113">
            <v>2.2000000000000002</v>
          </cell>
        </row>
        <row r="114">
          <cell r="BO114" t="str">
            <v/>
          </cell>
          <cell r="BY114" t="str">
            <v/>
          </cell>
          <cell r="BZ114">
            <v>2.2000000000000002</v>
          </cell>
        </row>
        <row r="115">
          <cell r="BM115" t="str">
            <v/>
          </cell>
          <cell r="BN115">
            <v>0</v>
          </cell>
          <cell r="BR115" t="str">
            <v/>
          </cell>
          <cell r="BS115">
            <v>0</v>
          </cell>
          <cell r="BW115" t="str">
            <v/>
          </cell>
          <cell r="BX115">
            <v>0</v>
          </cell>
        </row>
        <row r="116">
          <cell r="BM116" t="str">
            <v/>
          </cell>
          <cell r="BN116">
            <v>0</v>
          </cell>
          <cell r="BR116" t="str">
            <v/>
          </cell>
          <cell r="BS116">
            <v>0</v>
          </cell>
          <cell r="BW116" t="str">
            <v/>
          </cell>
          <cell r="BX116">
            <v>0</v>
          </cell>
        </row>
        <row r="117">
          <cell r="BM117" t="str">
            <v/>
          </cell>
          <cell r="BN117">
            <v>0</v>
          </cell>
          <cell r="BR117" t="str">
            <v/>
          </cell>
          <cell r="BS117">
            <v>0</v>
          </cell>
          <cell r="BW117" t="str">
            <v/>
          </cell>
          <cell r="BX117">
            <v>0</v>
          </cell>
        </row>
        <row r="118">
          <cell r="BM118" t="str">
            <v/>
          </cell>
          <cell r="BN118">
            <v>0</v>
          </cell>
          <cell r="BR118" t="str">
            <v/>
          </cell>
          <cell r="BS118">
            <v>0</v>
          </cell>
          <cell r="BW118" t="str">
            <v/>
          </cell>
          <cell r="BX118">
            <v>0</v>
          </cell>
        </row>
        <row r="119">
          <cell r="BM119" t="str">
            <v/>
          </cell>
          <cell r="BN119">
            <v>0</v>
          </cell>
          <cell r="BR119" t="str">
            <v/>
          </cell>
          <cell r="BS119">
            <v>0</v>
          </cell>
          <cell r="BW119" t="str">
            <v/>
          </cell>
          <cell r="BX119">
            <v>0</v>
          </cell>
        </row>
        <row r="120">
          <cell r="BM120" t="str">
            <v/>
          </cell>
          <cell r="BN120">
            <v>0</v>
          </cell>
          <cell r="BR120" t="str">
            <v/>
          </cell>
          <cell r="BS120">
            <v>0</v>
          </cell>
          <cell r="BW120" t="str">
            <v/>
          </cell>
          <cell r="BX120">
            <v>0</v>
          </cell>
        </row>
        <row r="121">
          <cell r="BM121" t="str">
            <v/>
          </cell>
          <cell r="BN121">
            <v>0</v>
          </cell>
          <cell r="BR121" t="str">
            <v/>
          </cell>
          <cell r="BS121">
            <v>0</v>
          </cell>
          <cell r="BW121" t="str">
            <v/>
          </cell>
          <cell r="BX121">
            <v>0</v>
          </cell>
        </row>
        <row r="122">
          <cell r="BM122" t="str">
            <v/>
          </cell>
          <cell r="BN122">
            <v>0</v>
          </cell>
          <cell r="BR122" t="str">
            <v/>
          </cell>
          <cell r="BS122">
            <v>0</v>
          </cell>
          <cell r="BW122" t="str">
            <v/>
          </cell>
          <cell r="BX122">
            <v>0</v>
          </cell>
        </row>
        <row r="123">
          <cell r="BM123" t="str">
            <v/>
          </cell>
          <cell r="BN123">
            <v>0</v>
          </cell>
          <cell r="BR123" t="str">
            <v/>
          </cell>
          <cell r="BS123">
            <v>0</v>
          </cell>
          <cell r="BW123" t="str">
            <v/>
          </cell>
          <cell r="BX123">
            <v>0</v>
          </cell>
        </row>
        <row r="124">
          <cell r="BM124" t="str">
            <v/>
          </cell>
          <cell r="BN124">
            <v>0</v>
          </cell>
          <cell r="BR124" t="str">
            <v/>
          </cell>
          <cell r="BS124">
            <v>0</v>
          </cell>
          <cell r="BW124" t="str">
            <v/>
          </cell>
          <cell r="BX124">
            <v>0</v>
          </cell>
        </row>
        <row r="125">
          <cell r="BM125" t="str">
            <v/>
          </cell>
          <cell r="BN125">
            <v>0</v>
          </cell>
          <cell r="BR125" t="str">
            <v/>
          </cell>
          <cell r="BS125">
            <v>0</v>
          </cell>
          <cell r="BW125" t="str">
            <v/>
          </cell>
          <cell r="BX125">
            <v>0</v>
          </cell>
        </row>
        <row r="126">
          <cell r="BM126" t="str">
            <v/>
          </cell>
          <cell r="BN126">
            <v>0</v>
          </cell>
          <cell r="BR126" t="str">
            <v/>
          </cell>
          <cell r="BS126">
            <v>0</v>
          </cell>
          <cell r="BW126" t="str">
            <v/>
          </cell>
          <cell r="BX126">
            <v>0</v>
          </cell>
        </row>
        <row r="127">
          <cell r="BM127" t="str">
            <v/>
          </cell>
          <cell r="BN127">
            <v>0</v>
          </cell>
          <cell r="BR127" t="str">
            <v/>
          </cell>
          <cell r="BS127">
            <v>0</v>
          </cell>
          <cell r="BW127" t="str">
            <v/>
          </cell>
          <cell r="BX127">
            <v>0</v>
          </cell>
        </row>
        <row r="128">
          <cell r="BM128" t="str">
            <v/>
          </cell>
          <cell r="BN128">
            <v>0</v>
          </cell>
          <cell r="BR128" t="str">
            <v/>
          </cell>
          <cell r="BS128">
            <v>0</v>
          </cell>
          <cell r="BW128" t="str">
            <v/>
          </cell>
          <cell r="BX128">
            <v>0</v>
          </cell>
        </row>
        <row r="129">
          <cell r="BM129" t="str">
            <v/>
          </cell>
          <cell r="BN129">
            <v>0</v>
          </cell>
          <cell r="BR129" t="str">
            <v/>
          </cell>
          <cell r="BS129">
            <v>0</v>
          </cell>
          <cell r="BW129" t="str">
            <v/>
          </cell>
          <cell r="BX129">
            <v>0</v>
          </cell>
        </row>
        <row r="130">
          <cell r="BM130" t="str">
            <v/>
          </cell>
          <cell r="BN130">
            <v>0</v>
          </cell>
          <cell r="BR130" t="str">
            <v/>
          </cell>
          <cell r="BS130">
            <v>0</v>
          </cell>
          <cell r="BW130" t="str">
            <v/>
          </cell>
          <cell r="BX130">
            <v>0</v>
          </cell>
        </row>
        <row r="131">
          <cell r="BO131" t="str">
            <v/>
          </cell>
          <cell r="BP131">
            <v>1.9</v>
          </cell>
          <cell r="BY131" t="str">
            <v/>
          </cell>
          <cell r="BZ131">
            <v>2.2000000000000002</v>
          </cell>
        </row>
        <row r="132">
          <cell r="BO132" t="str">
            <v/>
          </cell>
          <cell r="BP132">
            <v>1.9</v>
          </cell>
          <cell r="BY132" t="str">
            <v/>
          </cell>
          <cell r="BZ132">
            <v>2.2000000000000002</v>
          </cell>
        </row>
        <row r="133">
          <cell r="BM133" t="str">
            <v/>
          </cell>
          <cell r="BN133">
            <v>0</v>
          </cell>
          <cell r="BR133" t="str">
            <v/>
          </cell>
          <cell r="BS133">
            <v>0</v>
          </cell>
          <cell r="BW133" t="str">
            <v/>
          </cell>
          <cell r="BX133">
            <v>0</v>
          </cell>
        </row>
        <row r="134">
          <cell r="BM134" t="str">
            <v/>
          </cell>
          <cell r="BN134">
            <v>0</v>
          </cell>
          <cell r="BR134" t="str">
            <v/>
          </cell>
          <cell r="BS134">
            <v>0</v>
          </cell>
          <cell r="BW134" t="str">
            <v/>
          </cell>
          <cell r="BX134">
            <v>0</v>
          </cell>
        </row>
        <row r="135">
          <cell r="BM135" t="str">
            <v/>
          </cell>
          <cell r="BN135">
            <v>0</v>
          </cell>
          <cell r="BR135" t="str">
            <v/>
          </cell>
          <cell r="BS135">
            <v>0</v>
          </cell>
          <cell r="BW135" t="str">
            <v/>
          </cell>
          <cell r="BX135">
            <v>0</v>
          </cell>
        </row>
        <row r="136">
          <cell r="BM136" t="str">
            <v/>
          </cell>
          <cell r="BN136">
            <v>0</v>
          </cell>
          <cell r="BR136" t="str">
            <v/>
          </cell>
          <cell r="BS136">
            <v>0</v>
          </cell>
          <cell r="BW136" t="str">
            <v/>
          </cell>
          <cell r="BX136">
            <v>0</v>
          </cell>
        </row>
        <row r="137">
          <cell r="BM137" t="str">
            <v/>
          </cell>
          <cell r="BN137">
            <v>0</v>
          </cell>
          <cell r="BR137" t="str">
            <v/>
          </cell>
          <cell r="BS137">
            <v>0</v>
          </cell>
          <cell r="BW137" t="str">
            <v/>
          </cell>
          <cell r="BX137">
            <v>0</v>
          </cell>
        </row>
        <row r="138">
          <cell r="BM138" t="str">
            <v/>
          </cell>
          <cell r="BN138">
            <v>0</v>
          </cell>
          <cell r="BR138" t="str">
            <v/>
          </cell>
          <cell r="BS138">
            <v>0</v>
          </cell>
          <cell r="BW138" t="str">
            <v/>
          </cell>
          <cell r="BX138">
            <v>0</v>
          </cell>
        </row>
        <row r="139">
          <cell r="BM139" t="str">
            <v/>
          </cell>
          <cell r="BN139">
            <v>0</v>
          </cell>
          <cell r="BR139" t="str">
            <v/>
          </cell>
          <cell r="BS139">
            <v>0</v>
          </cell>
          <cell r="BW139" t="str">
            <v/>
          </cell>
          <cell r="BX139">
            <v>0</v>
          </cell>
        </row>
        <row r="140">
          <cell r="BM140" t="str">
            <v/>
          </cell>
          <cell r="BN140">
            <v>0</v>
          </cell>
          <cell r="BR140" t="str">
            <v/>
          </cell>
          <cell r="BS140">
            <v>0</v>
          </cell>
          <cell r="BW140" t="str">
            <v/>
          </cell>
          <cell r="BX140">
            <v>0</v>
          </cell>
        </row>
        <row r="141">
          <cell r="BM141" t="str">
            <v/>
          </cell>
          <cell r="BN141">
            <v>0</v>
          </cell>
          <cell r="BR141" t="str">
            <v/>
          </cell>
          <cell r="BS141">
            <v>0</v>
          </cell>
          <cell r="BW141" t="str">
            <v/>
          </cell>
          <cell r="BX141">
            <v>0</v>
          </cell>
        </row>
        <row r="142">
          <cell r="BM142" t="str">
            <v/>
          </cell>
          <cell r="BN142">
            <v>0</v>
          </cell>
          <cell r="BR142" t="str">
            <v/>
          </cell>
          <cell r="BS142">
            <v>0</v>
          </cell>
          <cell r="BW142" t="str">
            <v/>
          </cell>
          <cell r="BX142">
            <v>0</v>
          </cell>
        </row>
        <row r="143">
          <cell r="BM143" t="str">
            <v/>
          </cell>
          <cell r="BN143">
            <v>0</v>
          </cell>
          <cell r="BR143" t="str">
            <v/>
          </cell>
          <cell r="BS143">
            <v>0</v>
          </cell>
          <cell r="BW143" t="str">
            <v/>
          </cell>
          <cell r="BX143">
            <v>0</v>
          </cell>
        </row>
        <row r="144">
          <cell r="BM144" t="str">
            <v/>
          </cell>
          <cell r="BN144">
            <v>0</v>
          </cell>
          <cell r="BR144" t="str">
            <v/>
          </cell>
          <cell r="BS144">
            <v>0</v>
          </cell>
          <cell r="BW144" t="str">
            <v/>
          </cell>
          <cell r="BX144">
            <v>0</v>
          </cell>
        </row>
        <row r="145">
          <cell r="BM145" t="str">
            <v/>
          </cell>
          <cell r="BN145">
            <v>0</v>
          </cell>
          <cell r="BR145" t="str">
            <v/>
          </cell>
          <cell r="BS145">
            <v>0</v>
          </cell>
          <cell r="BW145" t="str">
            <v/>
          </cell>
          <cell r="BX145">
            <v>0</v>
          </cell>
        </row>
        <row r="146">
          <cell r="BM146" t="str">
            <v/>
          </cell>
          <cell r="BN146">
            <v>0</v>
          </cell>
          <cell r="BR146" t="str">
            <v/>
          </cell>
          <cell r="BS146">
            <v>0</v>
          </cell>
          <cell r="BW146" t="str">
            <v/>
          </cell>
          <cell r="BX146">
            <v>0</v>
          </cell>
        </row>
        <row r="147">
          <cell r="BM147" t="str">
            <v/>
          </cell>
          <cell r="BN147">
            <v>0</v>
          </cell>
          <cell r="BR147" t="str">
            <v/>
          </cell>
          <cell r="BS147">
            <v>0</v>
          </cell>
          <cell r="BW147" t="str">
            <v/>
          </cell>
          <cell r="BX147">
            <v>0</v>
          </cell>
        </row>
        <row r="148">
          <cell r="BM148" t="str">
            <v/>
          </cell>
          <cell r="BN148">
            <v>0</v>
          </cell>
          <cell r="BR148" t="str">
            <v/>
          </cell>
          <cell r="BS148">
            <v>0</v>
          </cell>
          <cell r="BW148" t="str">
            <v/>
          </cell>
          <cell r="BX148">
            <v>0</v>
          </cell>
        </row>
        <row r="149">
          <cell r="BO149">
            <v>0.55402777777777767</v>
          </cell>
          <cell r="BP149">
            <v>1.9</v>
          </cell>
          <cell r="BY149">
            <v>0.56305555555555542</v>
          </cell>
          <cell r="BZ149">
            <v>2.2000000000000002</v>
          </cell>
        </row>
        <row r="150">
          <cell r="BO150" t="str">
            <v/>
          </cell>
          <cell r="BP150">
            <v>1.9</v>
          </cell>
          <cell r="BY150" t="str">
            <v/>
          </cell>
          <cell r="BZ150">
            <v>2.2000000000000002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9:I44"/>
  <sheetViews>
    <sheetView tabSelected="1" view="pageBreakPreview" topLeftCell="A4" zoomScale="60" zoomScaleNormal="100" workbookViewId="0">
      <selection activeCell="I21" sqref="I21"/>
    </sheetView>
  </sheetViews>
  <sheetFormatPr defaultRowHeight="13.5"/>
  <cols>
    <col min="1" max="16384" width="9" style="1"/>
  </cols>
  <sheetData>
    <row r="9" spans="1:9" ht="32.25" customHeight="1">
      <c r="A9" s="372" t="s">
        <v>2</v>
      </c>
      <c r="B9" s="372"/>
      <c r="C9" s="372"/>
      <c r="D9" s="372"/>
      <c r="E9" s="372"/>
      <c r="F9" s="372"/>
      <c r="G9" s="372"/>
      <c r="H9" s="372"/>
      <c r="I9" s="372"/>
    </row>
    <row r="10" spans="1:9">
      <c r="A10" s="372"/>
      <c r="B10" s="372"/>
      <c r="C10" s="372"/>
      <c r="D10" s="372"/>
      <c r="E10" s="372"/>
      <c r="F10" s="372"/>
      <c r="G10" s="372"/>
      <c r="H10" s="372"/>
      <c r="I10" s="372"/>
    </row>
    <row r="11" spans="1:9">
      <c r="A11" s="372"/>
      <c r="B11" s="372"/>
      <c r="C11" s="372"/>
      <c r="D11" s="372"/>
      <c r="E11" s="372"/>
      <c r="F11" s="372"/>
      <c r="G11" s="372"/>
      <c r="H11" s="372"/>
      <c r="I11" s="372"/>
    </row>
    <row r="32" spans="2:7">
      <c r="B32" s="2" t="s">
        <v>0</v>
      </c>
      <c r="C32" s="2"/>
      <c r="D32" s="2"/>
      <c r="E32" s="2"/>
      <c r="F32" s="2"/>
      <c r="G32" s="2"/>
    </row>
    <row r="34" spans="2:7">
      <c r="B34" s="2" t="s">
        <v>26</v>
      </c>
      <c r="C34" s="2"/>
      <c r="D34" s="2"/>
      <c r="E34" s="2"/>
      <c r="F34" s="2"/>
      <c r="G34" s="2"/>
    </row>
    <row r="36" spans="2:7">
      <c r="B36" s="2" t="s">
        <v>54</v>
      </c>
      <c r="C36" s="2"/>
      <c r="D36" s="2"/>
      <c r="E36" s="2"/>
      <c r="F36" s="2"/>
      <c r="G36" s="2"/>
    </row>
    <row r="38" spans="2:7">
      <c r="B38" s="2" t="s">
        <v>63</v>
      </c>
      <c r="C38" s="2"/>
      <c r="D38" s="2"/>
      <c r="E38" s="2"/>
      <c r="F38" s="2"/>
      <c r="G38" s="2"/>
    </row>
    <row r="40" spans="2:7">
      <c r="B40" s="1" t="s">
        <v>1</v>
      </c>
    </row>
    <row r="42" spans="2:7">
      <c r="C42" s="2" t="s">
        <v>640</v>
      </c>
      <c r="D42" s="2"/>
      <c r="E42" s="2"/>
      <c r="F42" s="2"/>
      <c r="G42" s="2"/>
    </row>
    <row r="44" spans="2:7">
      <c r="C44" s="2" t="s">
        <v>83</v>
      </c>
      <c r="D44" s="2"/>
      <c r="E44" s="2"/>
      <c r="F44" s="2"/>
      <c r="G44" s="2"/>
    </row>
  </sheetData>
  <mergeCells count="1">
    <mergeCell ref="A9:I11"/>
  </mergeCells>
  <phoneticPr fontId="1"/>
  <pageMargins left="0.74803149606299213" right="0.74803149606299213" top="0.98425196850393704" bottom="0.98425196850393704" header="0.51181102362204722" footer="0.31496062992125984"/>
  <pageSetup paperSize="9" orientation="portrait" r:id="rId1"/>
  <headerFooter alignWithMargins="0">
    <oddFooter>&amp;R&amp;"ＭＳ 明朝,標準"&amp;10(一社)北海道建設業協会　労務研究会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2:I94"/>
  <sheetViews>
    <sheetView view="pageBreakPreview" zoomScaleNormal="100" zoomScaleSheetLayoutView="100" workbookViewId="0"/>
  </sheetViews>
  <sheetFormatPr defaultRowHeight="13.5"/>
  <cols>
    <col min="1" max="1" width="3.375" style="1" customWidth="1"/>
    <col min="2" max="2" width="11.125" style="1" customWidth="1"/>
    <col min="3" max="16384" width="9" style="1"/>
  </cols>
  <sheetData>
    <row r="2" spans="1:2">
      <c r="A2" s="1" t="s">
        <v>3</v>
      </c>
    </row>
    <row r="4" spans="1:2">
      <c r="B4" s="1" t="s">
        <v>642</v>
      </c>
    </row>
    <row r="8" spans="1:2">
      <c r="A8" s="1" t="s">
        <v>4</v>
      </c>
    </row>
    <row r="10" spans="1:2">
      <c r="B10" s="1" t="s">
        <v>643</v>
      </c>
    </row>
    <row r="13" spans="1:2">
      <c r="B13" s="1" t="s">
        <v>644</v>
      </c>
    </row>
    <row r="15" spans="1:2">
      <c r="B15" s="1" t="s">
        <v>645</v>
      </c>
    </row>
    <row r="21" spans="1:9">
      <c r="A21" s="1" t="s">
        <v>5</v>
      </c>
    </row>
    <row r="23" spans="1:9" ht="27.75" customHeight="1">
      <c r="B23" s="379" t="s">
        <v>6</v>
      </c>
      <c r="C23" s="380"/>
      <c r="D23" s="3"/>
      <c r="E23" s="3"/>
      <c r="F23" s="4"/>
      <c r="H23" s="381"/>
      <c r="I23" s="381"/>
    </row>
    <row r="24" spans="1:9">
      <c r="C24" s="5"/>
      <c r="D24" s="4"/>
      <c r="E24" s="4"/>
      <c r="F24" s="4"/>
      <c r="H24" s="4"/>
      <c r="I24" s="4"/>
    </row>
    <row r="25" spans="1:9">
      <c r="C25" s="6"/>
      <c r="D25" s="4"/>
      <c r="E25" s="4"/>
      <c r="F25" s="4"/>
      <c r="G25" s="4"/>
      <c r="H25" s="4"/>
      <c r="I25" s="4"/>
    </row>
    <row r="26" spans="1:9">
      <c r="C26" s="6"/>
      <c r="D26" s="4"/>
      <c r="E26" s="4"/>
      <c r="F26" s="4"/>
      <c r="G26" s="4"/>
      <c r="H26" s="4"/>
      <c r="I26" s="4"/>
    </row>
    <row r="27" spans="1:9">
      <c r="C27" s="6"/>
      <c r="D27" s="4"/>
      <c r="E27" s="4"/>
      <c r="F27" s="4"/>
      <c r="G27" s="4"/>
      <c r="H27" s="4"/>
      <c r="I27" s="4"/>
    </row>
    <row r="28" spans="1:9">
      <c r="C28" s="7"/>
      <c r="E28" s="4"/>
      <c r="F28" s="4"/>
      <c r="G28" s="4"/>
      <c r="H28" s="4"/>
      <c r="I28" s="4"/>
    </row>
    <row r="29" spans="1:9" ht="27.75" customHeight="1">
      <c r="B29" s="373" t="s">
        <v>7</v>
      </c>
      <c r="C29" s="374"/>
      <c r="D29" s="8"/>
      <c r="E29" s="3" t="s">
        <v>15</v>
      </c>
      <c r="F29" s="3"/>
      <c r="G29" s="4"/>
      <c r="H29" s="376"/>
      <c r="I29" s="376"/>
    </row>
    <row r="30" spans="1:9">
      <c r="C30" s="5"/>
      <c r="E30" s="4"/>
      <c r="F30" s="4"/>
      <c r="G30" s="4"/>
      <c r="H30" s="4"/>
      <c r="I30" s="4"/>
    </row>
    <row r="31" spans="1:9" ht="26.25" customHeight="1">
      <c r="C31" s="6"/>
      <c r="E31" s="373" t="s">
        <v>9</v>
      </c>
      <c r="F31" s="374"/>
      <c r="G31" s="4"/>
      <c r="H31" s="4"/>
      <c r="I31" s="4"/>
    </row>
    <row r="32" spans="1:9" ht="26.25" customHeight="1">
      <c r="C32" s="6"/>
      <c r="D32" s="9"/>
      <c r="E32" s="10"/>
      <c r="F32" s="10"/>
      <c r="G32" s="6"/>
      <c r="H32" s="4"/>
      <c r="I32" s="4"/>
    </row>
    <row r="33" spans="1:9" ht="26.25" customHeight="1">
      <c r="B33" s="373" t="s">
        <v>16</v>
      </c>
      <c r="C33" s="374"/>
      <c r="D33" s="9"/>
      <c r="E33" s="10"/>
      <c r="F33" s="10"/>
      <c r="G33" s="6"/>
      <c r="H33" s="376"/>
      <c r="I33" s="376"/>
    </row>
    <row r="34" spans="1:9">
      <c r="C34" s="6"/>
      <c r="D34" s="9"/>
      <c r="E34" s="4"/>
      <c r="F34" s="4"/>
      <c r="G34" s="6"/>
      <c r="H34" s="4"/>
      <c r="I34" s="4"/>
    </row>
    <row r="35" spans="1:9">
      <c r="C35" s="6"/>
      <c r="D35" s="9"/>
      <c r="E35" s="4"/>
      <c r="F35" s="4"/>
      <c r="G35" s="6"/>
      <c r="H35" s="4"/>
      <c r="I35" s="4"/>
    </row>
    <row r="36" spans="1:9">
      <c r="C36" s="6"/>
      <c r="D36" s="9"/>
      <c r="E36" s="4"/>
      <c r="F36" s="4"/>
      <c r="G36" s="6"/>
      <c r="H36" s="4"/>
      <c r="I36" s="4"/>
    </row>
    <row r="37" spans="1:9">
      <c r="B37" s="383" t="s">
        <v>8</v>
      </c>
      <c r="C37" s="384"/>
      <c r="D37" s="11"/>
      <c r="E37" s="4"/>
      <c r="F37" s="4"/>
      <c r="G37" s="7"/>
      <c r="H37" s="383" t="s">
        <v>25</v>
      </c>
      <c r="I37" s="384"/>
    </row>
    <row r="38" spans="1:9" ht="13.5" customHeight="1">
      <c r="B38" s="385"/>
      <c r="C38" s="386"/>
      <c r="D38" s="3"/>
      <c r="E38" s="3"/>
      <c r="F38" s="3"/>
      <c r="G38" s="4"/>
      <c r="H38" s="385"/>
      <c r="I38" s="386"/>
    </row>
    <row r="39" spans="1:9">
      <c r="G39" s="4"/>
    </row>
    <row r="41" spans="1:9">
      <c r="A41" s="1" t="s">
        <v>10</v>
      </c>
      <c r="C41" s="1" t="s">
        <v>60</v>
      </c>
    </row>
    <row r="43" spans="1:9" ht="26.1" customHeight="1">
      <c r="B43" s="12" t="s">
        <v>14</v>
      </c>
      <c r="C43" s="373"/>
      <c r="D43" s="375"/>
      <c r="E43" s="375"/>
      <c r="F43" s="374"/>
    </row>
    <row r="44" spans="1:9" ht="26.1" customHeight="1">
      <c r="B44" s="13" t="s">
        <v>11</v>
      </c>
      <c r="C44" s="373" t="s">
        <v>641</v>
      </c>
      <c r="D44" s="375"/>
      <c r="E44" s="375"/>
      <c r="F44" s="374"/>
    </row>
    <row r="45" spans="1:9" ht="26.1" customHeight="1">
      <c r="B45" s="13" t="s">
        <v>12</v>
      </c>
      <c r="C45" s="373" t="s">
        <v>641</v>
      </c>
      <c r="D45" s="375"/>
      <c r="E45" s="375"/>
      <c r="F45" s="374"/>
    </row>
    <row r="46" spans="1:9" ht="26.1" customHeight="1">
      <c r="B46" s="14" t="s">
        <v>13</v>
      </c>
      <c r="C46" s="373" t="s">
        <v>641</v>
      </c>
      <c r="D46" s="375"/>
      <c r="E46" s="375"/>
      <c r="F46" s="374"/>
    </row>
    <row r="51" spans="1:6">
      <c r="A51" s="1" t="s">
        <v>27</v>
      </c>
    </row>
    <row r="53" spans="1:6">
      <c r="C53" s="382"/>
      <c r="D53" s="382"/>
      <c r="E53" s="382"/>
      <c r="F53" s="382"/>
    </row>
    <row r="54" spans="1:6">
      <c r="C54" s="382" t="s">
        <v>66</v>
      </c>
      <c r="D54" s="382"/>
      <c r="E54" s="382"/>
      <c r="F54" s="382"/>
    </row>
    <row r="55" spans="1:6">
      <c r="D55" s="15"/>
    </row>
    <row r="56" spans="1:6">
      <c r="C56" s="382"/>
      <c r="D56" s="382"/>
      <c r="E56" s="382"/>
      <c r="F56" s="382"/>
    </row>
    <row r="57" spans="1:6" ht="12.95" customHeight="1">
      <c r="B57" s="10"/>
      <c r="C57" s="382" t="s">
        <v>66</v>
      </c>
      <c r="D57" s="382"/>
      <c r="E57" s="382"/>
      <c r="F57" s="382"/>
    </row>
    <row r="58" spans="1:6" ht="12.95" customHeight="1">
      <c r="B58" s="10"/>
      <c r="C58" s="16"/>
      <c r="D58" s="17"/>
      <c r="E58" s="16"/>
      <c r="F58" s="16"/>
    </row>
    <row r="59" spans="1:6" ht="12.95" customHeight="1">
      <c r="B59" s="18"/>
      <c r="C59" s="382"/>
      <c r="D59" s="382"/>
      <c r="E59" s="382"/>
      <c r="F59" s="382"/>
    </row>
    <row r="60" spans="1:6" ht="12.95" customHeight="1">
      <c r="B60" s="18"/>
      <c r="C60" s="382" t="s">
        <v>646</v>
      </c>
      <c r="D60" s="382"/>
      <c r="E60" s="382"/>
      <c r="F60" s="382"/>
    </row>
    <row r="61" spans="1:6" ht="12.75" customHeight="1"/>
    <row r="63" spans="1:6">
      <c r="A63" s="1" t="s">
        <v>28</v>
      </c>
    </row>
    <row r="65" spans="1:2">
      <c r="B65" s="371" t="s">
        <v>647</v>
      </c>
    </row>
    <row r="68" spans="1:2">
      <c r="B68" s="371" t="s">
        <v>648</v>
      </c>
    </row>
    <row r="75" spans="1:2">
      <c r="A75" s="1" t="s">
        <v>55</v>
      </c>
    </row>
    <row r="77" spans="1:2">
      <c r="B77" s="1" t="s">
        <v>649</v>
      </c>
    </row>
    <row r="79" spans="1:2">
      <c r="B79" s="1" t="s">
        <v>650</v>
      </c>
    </row>
    <row r="82" spans="1:9">
      <c r="A82" s="1" t="s">
        <v>32</v>
      </c>
    </row>
    <row r="84" spans="1:9" ht="18" customHeight="1">
      <c r="B84" s="373" t="s">
        <v>24</v>
      </c>
      <c r="C84" s="375"/>
      <c r="D84" s="373" t="s">
        <v>23</v>
      </c>
      <c r="E84" s="375"/>
      <c r="F84" s="374"/>
      <c r="G84" s="16" t="s">
        <v>21</v>
      </c>
      <c r="H84" s="373" t="s">
        <v>22</v>
      </c>
      <c r="I84" s="374"/>
    </row>
    <row r="85" spans="1:9" ht="18" customHeight="1">
      <c r="B85" s="377" t="s">
        <v>17</v>
      </c>
      <c r="C85" s="376"/>
      <c r="D85" s="377"/>
      <c r="E85" s="376"/>
      <c r="F85" s="378"/>
      <c r="G85" s="19"/>
      <c r="H85" s="377"/>
      <c r="I85" s="378"/>
    </row>
    <row r="86" spans="1:9" ht="18" customHeight="1">
      <c r="B86" s="373" t="s">
        <v>7</v>
      </c>
      <c r="C86" s="375"/>
      <c r="D86" s="373"/>
      <c r="E86" s="375"/>
      <c r="F86" s="374"/>
      <c r="G86" s="19"/>
      <c r="H86" s="373"/>
      <c r="I86" s="374"/>
    </row>
    <row r="87" spans="1:9" ht="18" customHeight="1">
      <c r="B87" s="373" t="s">
        <v>16</v>
      </c>
      <c r="C87" s="374"/>
      <c r="D87" s="377"/>
      <c r="E87" s="376"/>
      <c r="F87" s="378"/>
      <c r="G87" s="19"/>
      <c r="H87" s="373"/>
      <c r="I87" s="374"/>
    </row>
    <row r="88" spans="1:9" ht="18" customHeight="1">
      <c r="B88" s="373" t="s">
        <v>18</v>
      </c>
      <c r="C88" s="374"/>
      <c r="D88" s="373"/>
      <c r="E88" s="375"/>
      <c r="F88" s="374"/>
      <c r="G88" s="19"/>
      <c r="H88" s="373"/>
      <c r="I88" s="374"/>
    </row>
    <row r="89" spans="1:9" ht="18" customHeight="1">
      <c r="B89" s="373" t="s">
        <v>19</v>
      </c>
      <c r="C89" s="374"/>
      <c r="D89" s="373"/>
      <c r="E89" s="375"/>
      <c r="F89" s="374"/>
      <c r="G89" s="19"/>
      <c r="H89" s="373"/>
      <c r="I89" s="374"/>
    </row>
    <row r="90" spans="1:9" ht="18" customHeight="1">
      <c r="B90" s="373" t="s">
        <v>20</v>
      </c>
      <c r="C90" s="374"/>
      <c r="D90" s="7"/>
      <c r="E90" s="2"/>
      <c r="F90" s="20"/>
      <c r="G90" s="19"/>
      <c r="H90" s="7"/>
      <c r="I90" s="20"/>
    </row>
    <row r="91" spans="1:9" ht="18" customHeight="1"/>
    <row r="92" spans="1:9" ht="18" customHeight="1"/>
    <row r="93" spans="1:9" ht="18" customHeight="1"/>
    <row r="94" spans="1:9" ht="18" customHeight="1"/>
  </sheetData>
  <mergeCells count="38">
    <mergeCell ref="B89:C89"/>
    <mergeCell ref="B90:C90"/>
    <mergeCell ref="B84:C84"/>
    <mergeCell ref="D84:F84"/>
    <mergeCell ref="B87:C87"/>
    <mergeCell ref="B88:C88"/>
    <mergeCell ref="B85:C85"/>
    <mergeCell ref="D88:F88"/>
    <mergeCell ref="B23:C23"/>
    <mergeCell ref="H23:I23"/>
    <mergeCell ref="C59:F59"/>
    <mergeCell ref="C60:F60"/>
    <mergeCell ref="H33:I33"/>
    <mergeCell ref="B33:C33"/>
    <mergeCell ref="B37:C38"/>
    <mergeCell ref="H37:I38"/>
    <mergeCell ref="C57:F57"/>
    <mergeCell ref="C43:F43"/>
    <mergeCell ref="C44:F44"/>
    <mergeCell ref="C45:F45"/>
    <mergeCell ref="C46:F46"/>
    <mergeCell ref="C53:F53"/>
    <mergeCell ref="C54:F54"/>
    <mergeCell ref="C56:F56"/>
    <mergeCell ref="B29:C29"/>
    <mergeCell ref="D87:F87"/>
    <mergeCell ref="H87:I87"/>
    <mergeCell ref="H86:I86"/>
    <mergeCell ref="H85:I85"/>
    <mergeCell ref="B86:C86"/>
    <mergeCell ref="D85:F85"/>
    <mergeCell ref="D86:F86"/>
    <mergeCell ref="H84:I84"/>
    <mergeCell ref="H88:I88"/>
    <mergeCell ref="D89:F89"/>
    <mergeCell ref="H89:I89"/>
    <mergeCell ref="E31:F31"/>
    <mergeCell ref="H29:I29"/>
  </mergeCells>
  <phoneticPr fontId="1"/>
  <pageMargins left="0.74803149606299213" right="0.74803149606299213" top="0.98425196850393704" bottom="0.98425196850393704" header="0.51181102362204722" footer="0.51181102362204722"/>
  <pageSetup paperSize="9" scale="98" orientation="portrait" r:id="rId1"/>
  <headerFooter alignWithMargins="0">
    <oddFooter>&amp;R&amp;"ＭＳ 明朝,標準"&amp;10(一社)北海道建設業協会　労務研究会</oddFooter>
  </headerFooter>
  <rowBreaks count="1" manualBreakCount="1">
    <brk id="4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J83"/>
  <sheetViews>
    <sheetView zoomScaleNormal="100" workbookViewId="0"/>
  </sheetViews>
  <sheetFormatPr defaultRowHeight="13.5"/>
  <cols>
    <col min="1" max="16384" width="9" style="1"/>
  </cols>
  <sheetData>
    <row r="1" spans="1:9" ht="17.25">
      <c r="A1" s="21" t="s">
        <v>33</v>
      </c>
      <c r="B1" s="22" t="s">
        <v>38</v>
      </c>
    </row>
    <row r="2" spans="1:9" ht="17.25">
      <c r="B2" s="22"/>
      <c r="I2" s="23"/>
    </row>
    <row r="3" spans="1:9">
      <c r="B3" s="388"/>
      <c r="C3" s="388"/>
      <c r="D3" s="388"/>
      <c r="E3" s="388"/>
      <c r="F3" s="388"/>
      <c r="I3" s="23"/>
    </row>
    <row r="4" spans="1:9" ht="15" customHeight="1">
      <c r="A4" s="23" t="s">
        <v>44</v>
      </c>
      <c r="B4" s="388" t="s">
        <v>74</v>
      </c>
      <c r="C4" s="388"/>
      <c r="D4" s="388"/>
      <c r="E4" s="388"/>
      <c r="F4" s="388"/>
      <c r="I4" s="23"/>
    </row>
    <row r="5" spans="1:9" ht="15" customHeight="1">
      <c r="B5" s="41"/>
      <c r="C5" s="41"/>
      <c r="D5" s="41"/>
      <c r="E5" s="41"/>
      <c r="F5" s="41"/>
      <c r="I5" s="23"/>
    </row>
    <row r="6" spans="1:9" ht="15" customHeight="1">
      <c r="C6" s="1" t="s">
        <v>84</v>
      </c>
    </row>
    <row r="7" spans="1:9" ht="15" customHeight="1"/>
    <row r="8" spans="1:9" ht="15" customHeight="1">
      <c r="B8" s="1" t="s">
        <v>85</v>
      </c>
    </row>
    <row r="9" spans="1:9" ht="15" customHeight="1"/>
    <row r="10" spans="1:9" ht="15" customHeight="1">
      <c r="A10" s="23" t="s">
        <v>29</v>
      </c>
      <c r="B10" s="1" t="s">
        <v>30</v>
      </c>
      <c r="F10" s="1" t="s">
        <v>46</v>
      </c>
    </row>
    <row r="11" spans="1:9" ht="15" customHeight="1">
      <c r="A11" s="23"/>
    </row>
    <row r="12" spans="1:9" ht="15" customHeight="1">
      <c r="B12" s="1" t="s">
        <v>31</v>
      </c>
    </row>
    <row r="13" spans="1:9" ht="15" customHeight="1"/>
    <row r="14" spans="1:9" ht="15" customHeight="1">
      <c r="B14" s="1" t="s">
        <v>75</v>
      </c>
    </row>
    <row r="15" spans="1:9" ht="15" customHeight="1"/>
    <row r="16" spans="1:9" ht="15" customHeight="1">
      <c r="C16" s="1" t="s">
        <v>86</v>
      </c>
      <c r="D16" s="42"/>
      <c r="E16" s="42"/>
      <c r="F16" s="24"/>
      <c r="G16" s="25"/>
    </row>
    <row r="17" spans="1:10" ht="15" customHeight="1"/>
    <row r="18" spans="1:10" ht="15" customHeight="1">
      <c r="A18" s="23" t="s">
        <v>29</v>
      </c>
      <c r="B18" s="1" t="s">
        <v>39</v>
      </c>
    </row>
    <row r="19" spans="1:10" ht="15" customHeight="1">
      <c r="A19" s="23"/>
    </row>
    <row r="20" spans="1:10" ht="15" customHeight="1">
      <c r="B20" s="1" t="s">
        <v>76</v>
      </c>
    </row>
    <row r="21" spans="1:10" ht="15" customHeight="1"/>
    <row r="22" spans="1:10" ht="15" customHeight="1">
      <c r="B22" s="1" t="s">
        <v>45</v>
      </c>
    </row>
    <row r="23" spans="1:10" ht="15" customHeight="1"/>
    <row r="24" spans="1:10" ht="15" customHeight="1">
      <c r="A24" s="23"/>
      <c r="B24" s="1" t="s">
        <v>87</v>
      </c>
      <c r="F24" s="1" t="s">
        <v>52</v>
      </c>
    </row>
    <row r="25" spans="1:10" ht="15" customHeight="1">
      <c r="A25" s="23"/>
      <c r="B25" s="1" t="s">
        <v>40</v>
      </c>
      <c r="I25" s="26"/>
      <c r="J25" s="26"/>
    </row>
    <row r="26" spans="1:10" ht="15" customHeight="1">
      <c r="A26" s="23"/>
      <c r="I26" s="26"/>
      <c r="J26" s="26"/>
    </row>
    <row r="27" spans="1:10" ht="15" customHeight="1">
      <c r="A27" s="23"/>
      <c r="B27" s="1" t="s">
        <v>88</v>
      </c>
      <c r="I27" s="26"/>
      <c r="J27" s="26"/>
    </row>
    <row r="28" spans="1:10" ht="15" customHeight="1">
      <c r="I28" s="26"/>
      <c r="J28" s="26"/>
    </row>
    <row r="29" spans="1:10" ht="15" customHeight="1">
      <c r="A29" s="23"/>
      <c r="B29" s="1" t="s">
        <v>77</v>
      </c>
    </row>
    <row r="30" spans="1:10" ht="15" customHeight="1"/>
    <row r="31" spans="1:10" ht="15" customHeight="1">
      <c r="A31" s="23"/>
      <c r="B31" s="1" t="s">
        <v>41</v>
      </c>
    </row>
    <row r="32" spans="1:10" ht="15" customHeight="1"/>
    <row r="33" spans="1:8" ht="15" customHeight="1">
      <c r="B33" s="1" t="s">
        <v>78</v>
      </c>
      <c r="F33" s="1" t="s">
        <v>47</v>
      </c>
    </row>
    <row r="34" spans="1:8" ht="15" customHeight="1"/>
    <row r="35" spans="1:8" ht="15" customHeight="1">
      <c r="B35" s="1" t="s">
        <v>53</v>
      </c>
    </row>
    <row r="36" spans="1:8" ht="15" customHeight="1"/>
    <row r="37" spans="1:8" ht="15" customHeight="1">
      <c r="B37" s="27" t="s">
        <v>79</v>
      </c>
      <c r="C37" s="27"/>
      <c r="D37" s="27"/>
      <c r="E37" s="27"/>
      <c r="F37" s="27" t="s">
        <v>56</v>
      </c>
      <c r="G37" s="27"/>
      <c r="H37" s="27"/>
    </row>
    <row r="38" spans="1:8" ht="15" customHeight="1"/>
    <row r="39" spans="1:8" ht="15" customHeight="1">
      <c r="A39" s="23"/>
      <c r="B39" s="1" t="s">
        <v>80</v>
      </c>
      <c r="F39" s="1" t="s">
        <v>57</v>
      </c>
    </row>
    <row r="40" spans="1:8" ht="15" customHeight="1"/>
    <row r="41" spans="1:8" ht="15" customHeight="1">
      <c r="A41" s="23"/>
      <c r="B41" s="1" t="s">
        <v>42</v>
      </c>
      <c r="E41" s="1" t="s">
        <v>48</v>
      </c>
    </row>
    <row r="42" spans="1:8" ht="15" customHeight="1">
      <c r="H42" s="1" t="s">
        <v>49</v>
      </c>
    </row>
    <row r="43" spans="1:8" ht="15" customHeight="1">
      <c r="B43" s="1" t="s">
        <v>81</v>
      </c>
      <c r="H43" s="1" t="s">
        <v>50</v>
      </c>
    </row>
    <row r="44" spans="1:8" ht="15" customHeight="1">
      <c r="B44" s="389" t="s">
        <v>43</v>
      </c>
      <c r="C44" s="389"/>
      <c r="D44" s="390">
        <v>1</v>
      </c>
      <c r="E44" s="390"/>
      <c r="H44" s="1" t="s">
        <v>51</v>
      </c>
    </row>
    <row r="45" spans="1:8" ht="15" customHeight="1"/>
    <row r="46" spans="1:8" ht="15" customHeight="1">
      <c r="D46" s="1" t="s">
        <v>618</v>
      </c>
    </row>
    <row r="47" spans="1:8" ht="15" customHeight="1"/>
    <row r="48" spans="1:8" ht="15" customHeight="1">
      <c r="C48" s="1" t="s">
        <v>638</v>
      </c>
      <c r="G48" s="1" t="s">
        <v>639</v>
      </c>
    </row>
    <row r="55" spans="1:2">
      <c r="A55" s="23" t="s">
        <v>633</v>
      </c>
      <c r="B55" s="1" t="s">
        <v>636</v>
      </c>
    </row>
    <row r="56" spans="1:2">
      <c r="B56" s="1" t="s">
        <v>637</v>
      </c>
    </row>
    <row r="58" spans="1:2">
      <c r="B58" s="1" t="s">
        <v>619</v>
      </c>
    </row>
    <row r="63" spans="1:2">
      <c r="A63" s="23" t="s">
        <v>633</v>
      </c>
      <c r="B63" s="1" t="s">
        <v>634</v>
      </c>
    </row>
    <row r="64" spans="1:2">
      <c r="B64" s="1" t="s">
        <v>635</v>
      </c>
    </row>
    <row r="66" spans="2:9">
      <c r="B66" s="1" t="s">
        <v>621</v>
      </c>
      <c r="E66" s="1" t="s">
        <v>624</v>
      </c>
      <c r="F66" s="387" t="s">
        <v>626</v>
      </c>
      <c r="G66" s="387"/>
      <c r="H66" s="387"/>
      <c r="I66" s="387"/>
    </row>
    <row r="68" spans="2:9">
      <c r="B68" s="1" t="s">
        <v>620</v>
      </c>
    </row>
    <row r="70" spans="2:9">
      <c r="B70" s="1" t="s">
        <v>623</v>
      </c>
      <c r="E70" s="1" t="s">
        <v>625</v>
      </c>
      <c r="F70" s="387" t="s">
        <v>627</v>
      </c>
      <c r="G70" s="387"/>
      <c r="H70" s="387"/>
      <c r="I70" s="387"/>
    </row>
    <row r="72" spans="2:9">
      <c r="B72" s="1" t="s">
        <v>622</v>
      </c>
    </row>
    <row r="74" spans="2:9">
      <c r="B74" s="1" t="s">
        <v>628</v>
      </c>
      <c r="G74" s="387" t="s">
        <v>629</v>
      </c>
      <c r="H74" s="387"/>
    </row>
    <row r="77" spans="2:9">
      <c r="B77" s="1" t="s">
        <v>630</v>
      </c>
    </row>
    <row r="78" spans="2:9">
      <c r="B78" s="1" t="s">
        <v>631</v>
      </c>
    </row>
    <row r="80" spans="2:9">
      <c r="D80" s="1" t="s">
        <v>632</v>
      </c>
    </row>
    <row r="83" spans="2:6">
      <c r="B83" s="1" t="s">
        <v>638</v>
      </c>
      <c r="F83" s="1" t="s">
        <v>639</v>
      </c>
    </row>
  </sheetData>
  <mergeCells count="7">
    <mergeCell ref="G74:H74"/>
    <mergeCell ref="F66:I66"/>
    <mergeCell ref="F70:I70"/>
    <mergeCell ref="B3:F3"/>
    <mergeCell ref="B4:F4"/>
    <mergeCell ref="B44:C44"/>
    <mergeCell ref="D44:E44"/>
  </mergeCells>
  <phoneticPr fontI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&amp;R&amp;"ＭＳ 明朝,標準"&amp;10(一社)北海道建設業協会　労務研究会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I94"/>
  <sheetViews>
    <sheetView view="pageBreakPreview" zoomScaleNormal="100" zoomScaleSheetLayoutView="100" workbookViewId="0"/>
  </sheetViews>
  <sheetFormatPr defaultRowHeight="13.5"/>
  <cols>
    <col min="1" max="1" width="3.375" style="1" customWidth="1"/>
    <col min="2" max="2" width="11.125" style="1" customWidth="1"/>
    <col min="3" max="16384" width="9" style="1"/>
  </cols>
  <sheetData>
    <row r="2" spans="1:8">
      <c r="A2" s="1" t="s">
        <v>82</v>
      </c>
    </row>
    <row r="4" spans="1:8">
      <c r="C4" s="383" t="s">
        <v>59</v>
      </c>
      <c r="D4" s="391"/>
      <c r="E4" s="391"/>
      <c r="F4" s="384"/>
      <c r="G4" s="377"/>
      <c r="H4" s="389"/>
    </row>
    <row r="5" spans="1:8">
      <c r="C5" s="385"/>
      <c r="D5" s="392"/>
      <c r="E5" s="392"/>
      <c r="F5" s="386"/>
    </row>
    <row r="6" spans="1:8">
      <c r="D6" s="28"/>
    </row>
    <row r="7" spans="1:8">
      <c r="C7" s="35"/>
      <c r="D7" s="37"/>
      <c r="E7" s="35"/>
      <c r="F7" s="35"/>
    </row>
    <row r="8" spans="1:8">
      <c r="C8" s="383" t="s">
        <v>89</v>
      </c>
      <c r="D8" s="391"/>
      <c r="E8" s="391"/>
      <c r="F8" s="384"/>
      <c r="G8" s="377"/>
      <c r="H8" s="389"/>
    </row>
    <row r="9" spans="1:8">
      <c r="C9" s="385"/>
      <c r="D9" s="392"/>
      <c r="E9" s="392"/>
      <c r="F9" s="386"/>
    </row>
    <row r="10" spans="1:8">
      <c r="C10" s="35"/>
      <c r="D10" s="39"/>
      <c r="E10" s="35"/>
      <c r="F10" s="35"/>
    </row>
    <row r="11" spans="1:8">
      <c r="C11" s="35"/>
      <c r="D11" s="40"/>
      <c r="E11" s="35"/>
      <c r="F11" s="35"/>
    </row>
    <row r="12" spans="1:8">
      <c r="C12" s="383" t="s">
        <v>61</v>
      </c>
      <c r="D12" s="391"/>
      <c r="E12" s="391"/>
      <c r="F12" s="384"/>
      <c r="G12" s="377"/>
      <c r="H12" s="389"/>
    </row>
    <row r="13" spans="1:8">
      <c r="C13" s="385"/>
      <c r="D13" s="392"/>
      <c r="E13" s="392"/>
      <c r="F13" s="386"/>
      <c r="G13" s="5"/>
      <c r="H13" s="6"/>
    </row>
    <row r="14" spans="1:8">
      <c r="D14" s="28"/>
      <c r="H14" s="6"/>
    </row>
    <row r="15" spans="1:8">
      <c r="D15" s="20"/>
      <c r="H15" s="6"/>
    </row>
    <row r="16" spans="1:8">
      <c r="C16" s="383" t="s">
        <v>34</v>
      </c>
      <c r="D16" s="391"/>
      <c r="E16" s="391"/>
      <c r="F16" s="384"/>
      <c r="G16" s="36"/>
      <c r="H16" s="36" t="s">
        <v>67</v>
      </c>
    </row>
    <row r="17" spans="1:9">
      <c r="C17" s="385"/>
      <c r="D17" s="392"/>
      <c r="E17" s="392"/>
      <c r="F17" s="386"/>
      <c r="H17" s="6"/>
    </row>
    <row r="18" spans="1:9">
      <c r="D18" s="28"/>
      <c r="H18" s="6"/>
    </row>
    <row r="19" spans="1:9">
      <c r="C19" s="35"/>
      <c r="D19" s="37"/>
      <c r="E19" s="35"/>
      <c r="F19" s="35"/>
      <c r="H19" s="6"/>
    </row>
    <row r="20" spans="1:9">
      <c r="C20" s="383" t="s">
        <v>62</v>
      </c>
      <c r="D20" s="391"/>
      <c r="E20" s="391"/>
      <c r="F20" s="384"/>
      <c r="G20" s="36"/>
      <c r="H20" s="36"/>
    </row>
    <row r="21" spans="1:9">
      <c r="C21" s="385"/>
      <c r="D21" s="392"/>
      <c r="E21" s="392"/>
      <c r="F21" s="386"/>
      <c r="G21" s="46"/>
    </row>
    <row r="22" spans="1:9">
      <c r="C22" s="35"/>
      <c r="D22" s="39"/>
      <c r="E22" s="35"/>
      <c r="F22" s="35"/>
      <c r="G22" s="9"/>
    </row>
    <row r="23" spans="1:9" ht="12.95" customHeight="1">
      <c r="A23" s="4"/>
      <c r="B23" s="38"/>
      <c r="C23" s="35"/>
      <c r="D23" s="40"/>
      <c r="E23" s="35"/>
      <c r="F23" s="35"/>
      <c r="G23" s="47"/>
      <c r="H23" s="38"/>
      <c r="I23" s="38"/>
    </row>
    <row r="24" spans="1:9" ht="12.95" customHeight="1">
      <c r="A24" s="4"/>
      <c r="B24" s="4"/>
      <c r="C24" s="383" t="s">
        <v>34</v>
      </c>
      <c r="D24" s="391"/>
      <c r="E24" s="391"/>
      <c r="F24" s="384"/>
      <c r="G24" s="48"/>
      <c r="H24" s="43" t="s">
        <v>67</v>
      </c>
      <c r="I24" s="4"/>
    </row>
    <row r="25" spans="1:9" ht="12.95" customHeight="1">
      <c r="A25" s="4"/>
      <c r="B25" s="4"/>
      <c r="C25" s="385"/>
      <c r="D25" s="392"/>
      <c r="E25" s="392"/>
      <c r="F25" s="386"/>
      <c r="G25" s="9"/>
      <c r="H25" s="4"/>
      <c r="I25" s="4"/>
    </row>
    <row r="26" spans="1:9" ht="12.95" customHeight="1">
      <c r="A26" s="4"/>
      <c r="B26" s="4"/>
      <c r="C26" s="4"/>
      <c r="D26" s="28"/>
      <c r="E26" s="4"/>
      <c r="F26" s="4"/>
      <c r="G26" s="9"/>
      <c r="H26" s="4"/>
      <c r="I26" s="4"/>
    </row>
    <row r="27" spans="1:9" ht="12.95" customHeight="1">
      <c r="A27" s="4"/>
      <c r="B27" s="4"/>
      <c r="C27" s="4"/>
      <c r="D27" s="20"/>
      <c r="E27" s="4"/>
      <c r="F27" s="4"/>
      <c r="G27" s="9"/>
      <c r="H27" s="4"/>
      <c r="I27" s="4"/>
    </row>
    <row r="28" spans="1:9" ht="12.95" customHeight="1">
      <c r="A28" s="4"/>
      <c r="B28" s="3"/>
      <c r="C28" s="383" t="s">
        <v>90</v>
      </c>
      <c r="D28" s="391"/>
      <c r="E28" s="391"/>
      <c r="F28" s="384"/>
      <c r="G28" s="14"/>
      <c r="H28" s="45"/>
      <c r="I28" s="3"/>
    </row>
    <row r="29" spans="1:9" ht="12.95" customHeight="1">
      <c r="A29" s="4"/>
      <c r="B29" s="35"/>
      <c r="C29" s="385"/>
      <c r="D29" s="392"/>
      <c r="E29" s="392"/>
      <c r="F29" s="386"/>
      <c r="G29" s="3"/>
      <c r="H29" s="35"/>
      <c r="I29" s="35"/>
    </row>
    <row r="30" spans="1:9" ht="12.95" customHeight="1">
      <c r="A30" s="4"/>
      <c r="B30" s="3"/>
      <c r="D30" s="28"/>
      <c r="G30" s="3"/>
      <c r="H30" s="3"/>
      <c r="I30" s="3"/>
    </row>
    <row r="31" spans="1:9" ht="12.95" customHeight="1">
      <c r="A31" s="4"/>
      <c r="B31" s="3"/>
      <c r="C31" s="35"/>
      <c r="D31" s="44"/>
      <c r="E31" s="35"/>
      <c r="F31" s="35"/>
      <c r="G31" s="3"/>
      <c r="H31" s="3"/>
      <c r="I31" s="3"/>
    </row>
    <row r="32" spans="1:9" ht="12.95" customHeight="1">
      <c r="A32" s="4"/>
      <c r="B32" s="3"/>
      <c r="C32" s="383" t="s">
        <v>35</v>
      </c>
      <c r="D32" s="391"/>
      <c r="E32" s="391"/>
      <c r="F32" s="384"/>
      <c r="G32" s="3"/>
      <c r="H32" s="3"/>
      <c r="I32" s="3"/>
    </row>
    <row r="33" spans="1:9" ht="12.95" customHeight="1">
      <c r="A33" s="4"/>
      <c r="B33" s="35"/>
      <c r="C33" s="385"/>
      <c r="D33" s="392"/>
      <c r="E33" s="392"/>
      <c r="F33" s="386"/>
      <c r="G33" s="3"/>
      <c r="H33" s="35"/>
      <c r="I33" s="35"/>
    </row>
    <row r="34" spans="1:9" ht="12.95" customHeight="1">
      <c r="A34" s="4"/>
      <c r="B34" s="3"/>
      <c r="C34" s="35"/>
      <c r="D34" s="35"/>
      <c r="E34" s="35"/>
      <c r="F34" s="35"/>
      <c r="G34" s="3"/>
      <c r="H34" s="3"/>
      <c r="I34" s="3"/>
    </row>
    <row r="35" spans="1:9" ht="12.95" customHeight="1">
      <c r="A35" s="4"/>
      <c r="B35" s="3"/>
      <c r="C35" s="35"/>
      <c r="D35" s="35"/>
      <c r="E35" s="35"/>
      <c r="F35" s="35"/>
      <c r="G35" s="3"/>
      <c r="H35" s="3"/>
      <c r="I35" s="3"/>
    </row>
    <row r="36" spans="1:9" ht="12.95" customHeight="1">
      <c r="A36" s="4"/>
      <c r="B36" s="3"/>
      <c r="C36" s="35"/>
      <c r="D36" s="35"/>
      <c r="E36" s="35"/>
      <c r="F36" s="35"/>
      <c r="G36" s="3"/>
      <c r="H36" s="3"/>
      <c r="I36" s="3"/>
    </row>
    <row r="37" spans="1:9" ht="12.95" customHeight="1">
      <c r="A37" s="4"/>
      <c r="B37" s="35"/>
      <c r="C37" s="35"/>
      <c r="D37" s="35"/>
      <c r="E37" s="35"/>
      <c r="F37" s="35"/>
      <c r="G37" s="3"/>
      <c r="H37" s="35"/>
      <c r="I37" s="35"/>
    </row>
    <row r="38" spans="1:9" ht="12.95" customHeight="1">
      <c r="A38" s="4"/>
      <c r="B38" s="35"/>
      <c r="C38" s="35"/>
      <c r="D38" s="3"/>
      <c r="E38" s="3"/>
      <c r="F38" s="3"/>
      <c r="G38" s="3"/>
      <c r="H38" s="35"/>
      <c r="I38" s="35"/>
    </row>
    <row r="39" spans="1:9" ht="12.95" customHeight="1">
      <c r="A39" s="4"/>
      <c r="B39" s="3"/>
      <c r="C39" s="3"/>
      <c r="D39" s="3"/>
      <c r="E39" s="3"/>
      <c r="F39" s="3"/>
      <c r="G39" s="3"/>
      <c r="H39" s="3"/>
      <c r="I39" s="3"/>
    </row>
    <row r="40" spans="1:9" ht="12.95" customHeight="1">
      <c r="A40" s="4"/>
      <c r="B40" s="3"/>
      <c r="C40" s="3"/>
      <c r="D40" s="3"/>
      <c r="E40" s="3"/>
      <c r="F40" s="3"/>
      <c r="G40" s="3"/>
      <c r="H40" s="3"/>
      <c r="I40" s="3"/>
    </row>
    <row r="41" spans="1:9" ht="12.95" customHeight="1">
      <c r="A41" s="4"/>
      <c r="B41" s="3"/>
      <c r="C41" s="3"/>
      <c r="D41" s="3"/>
      <c r="E41" s="3"/>
      <c r="F41" s="3"/>
      <c r="G41" s="3"/>
      <c r="H41" s="3"/>
      <c r="I41" s="3"/>
    </row>
    <row r="42" spans="1:9" ht="12.95" customHeight="1">
      <c r="A42" s="4"/>
      <c r="B42" s="3"/>
      <c r="C42" s="3"/>
      <c r="D42" s="3"/>
      <c r="E42" s="3"/>
      <c r="F42" s="3"/>
      <c r="G42" s="3"/>
      <c r="H42" s="3"/>
      <c r="I42" s="3"/>
    </row>
    <row r="43" spans="1:9" ht="12.95" customHeight="1">
      <c r="A43" s="4"/>
      <c r="B43" s="35"/>
      <c r="C43" s="35"/>
      <c r="D43" s="35"/>
      <c r="E43" s="35"/>
      <c r="F43" s="35"/>
      <c r="G43" s="3"/>
      <c r="H43" s="3"/>
      <c r="I43" s="3"/>
    </row>
    <row r="44" spans="1:9" ht="12.95" customHeight="1">
      <c r="A44" s="4"/>
      <c r="B44" s="35"/>
      <c r="C44" s="35"/>
      <c r="D44" s="35"/>
      <c r="E44" s="35"/>
      <c r="F44" s="35"/>
      <c r="G44" s="3"/>
      <c r="H44" s="3"/>
      <c r="I44" s="3"/>
    </row>
    <row r="45" spans="1:9" ht="12.95" customHeight="1">
      <c r="A45" s="4"/>
      <c r="B45" s="35"/>
      <c r="C45" s="35"/>
      <c r="D45" s="35"/>
      <c r="E45" s="35"/>
      <c r="F45" s="35"/>
      <c r="G45" s="3"/>
      <c r="H45" s="3"/>
      <c r="I45" s="3"/>
    </row>
    <row r="46" spans="1:9" ht="12.95" customHeight="1">
      <c r="A46" s="4"/>
      <c r="B46" s="35"/>
      <c r="C46" s="35"/>
      <c r="D46" s="35"/>
      <c r="E46" s="35"/>
      <c r="F46" s="35"/>
      <c r="G46" s="3"/>
      <c r="H46" s="3"/>
      <c r="I46" s="3"/>
    </row>
    <row r="47" spans="1:9">
      <c r="A47" s="4"/>
      <c r="B47" s="3"/>
      <c r="C47" s="3"/>
      <c r="D47" s="3"/>
      <c r="E47" s="3"/>
      <c r="F47" s="3"/>
      <c r="G47" s="3"/>
      <c r="H47" s="3"/>
      <c r="I47" s="3"/>
    </row>
    <row r="48" spans="1:9">
      <c r="B48" s="26"/>
      <c r="C48" s="26"/>
      <c r="D48" s="26"/>
      <c r="E48" s="26"/>
      <c r="F48" s="26"/>
      <c r="G48" s="26"/>
      <c r="H48" s="26"/>
      <c r="I48" s="26"/>
    </row>
    <row r="53" spans="2:6">
      <c r="C53" s="382"/>
      <c r="D53" s="382"/>
      <c r="E53" s="382"/>
      <c r="F53" s="382"/>
    </row>
    <row r="54" spans="2:6">
      <c r="C54" s="382"/>
      <c r="D54" s="382"/>
      <c r="E54" s="382"/>
      <c r="F54" s="382"/>
    </row>
    <row r="55" spans="2:6">
      <c r="D55" s="15"/>
    </row>
    <row r="56" spans="2:6">
      <c r="C56" s="382"/>
      <c r="D56" s="382"/>
      <c r="E56" s="382"/>
      <c r="F56" s="382"/>
    </row>
    <row r="57" spans="2:6" ht="12.95" customHeight="1">
      <c r="B57" s="35"/>
      <c r="C57" s="382"/>
      <c r="D57" s="382"/>
      <c r="E57" s="382"/>
      <c r="F57" s="382"/>
    </row>
    <row r="58" spans="2:6" ht="12.95" customHeight="1">
      <c r="B58" s="35"/>
      <c r="C58" s="34"/>
      <c r="D58" s="33"/>
      <c r="E58" s="34"/>
      <c r="F58" s="34"/>
    </row>
    <row r="59" spans="2:6" ht="12.95" customHeight="1">
      <c r="B59" s="37"/>
      <c r="C59" s="373"/>
      <c r="D59" s="375"/>
      <c r="E59" s="375"/>
      <c r="F59" s="374"/>
    </row>
    <row r="60" spans="2:6" ht="12.95" customHeight="1">
      <c r="B60" s="37"/>
      <c r="C60" s="373"/>
      <c r="D60" s="375"/>
      <c r="E60" s="375"/>
      <c r="F60" s="374"/>
    </row>
    <row r="61" spans="2:6" ht="12.75" customHeight="1"/>
    <row r="84" spans="2:9" ht="18" customHeight="1">
      <c r="B84" s="376"/>
      <c r="C84" s="376"/>
      <c r="D84" s="376"/>
      <c r="E84" s="376"/>
      <c r="F84" s="376"/>
      <c r="G84" s="35"/>
      <c r="H84" s="376"/>
      <c r="I84" s="376"/>
    </row>
    <row r="85" spans="2:9" ht="18" customHeight="1">
      <c r="B85" s="376"/>
      <c r="C85" s="376"/>
      <c r="D85" s="376"/>
      <c r="E85" s="376"/>
      <c r="F85" s="376"/>
      <c r="G85" s="4"/>
      <c r="H85" s="376"/>
      <c r="I85" s="376"/>
    </row>
    <row r="86" spans="2:9" ht="18" customHeight="1">
      <c r="B86" s="376"/>
      <c r="C86" s="376"/>
      <c r="D86" s="376"/>
      <c r="E86" s="376"/>
      <c r="F86" s="376"/>
      <c r="G86" s="4"/>
      <c r="H86" s="4"/>
      <c r="I86" s="4"/>
    </row>
    <row r="87" spans="2:9" ht="18" customHeight="1">
      <c r="B87" s="376"/>
      <c r="C87" s="376"/>
      <c r="D87" s="35"/>
      <c r="E87" s="35"/>
      <c r="F87" s="35"/>
      <c r="G87" s="4"/>
      <c r="H87" s="4"/>
      <c r="I87" s="4"/>
    </row>
    <row r="88" spans="2:9" ht="18" customHeight="1">
      <c r="B88" s="376"/>
      <c r="C88" s="376"/>
      <c r="D88" s="4"/>
      <c r="E88" s="4"/>
      <c r="F88" s="4"/>
      <c r="G88" s="4"/>
      <c r="H88" s="4"/>
      <c r="I88" s="4"/>
    </row>
    <row r="89" spans="2:9" ht="18" customHeight="1">
      <c r="B89" s="376"/>
      <c r="C89" s="376"/>
      <c r="D89" s="4"/>
      <c r="E89" s="4"/>
      <c r="F89" s="4"/>
      <c r="G89" s="4"/>
      <c r="H89" s="4"/>
      <c r="I89" s="4"/>
    </row>
    <row r="90" spans="2:9" ht="18" customHeight="1">
      <c r="B90" s="376"/>
      <c r="C90" s="376"/>
      <c r="D90" s="4"/>
      <c r="E90" s="4"/>
      <c r="F90" s="4"/>
      <c r="G90" s="4"/>
      <c r="H90" s="4"/>
      <c r="I90" s="4"/>
    </row>
    <row r="91" spans="2:9" ht="18" customHeight="1"/>
    <row r="92" spans="2:9" ht="18" customHeight="1"/>
    <row r="93" spans="2:9" ht="18" customHeight="1"/>
    <row r="94" spans="2:9" ht="18" customHeight="1"/>
  </sheetData>
  <mergeCells count="29">
    <mergeCell ref="C4:F5"/>
    <mergeCell ref="G4:H4"/>
    <mergeCell ref="C8:F9"/>
    <mergeCell ref="G8:H8"/>
    <mergeCell ref="C12:F13"/>
    <mergeCell ref="G12:H12"/>
    <mergeCell ref="C60:F60"/>
    <mergeCell ref="C16:F17"/>
    <mergeCell ref="C20:F21"/>
    <mergeCell ref="C24:F25"/>
    <mergeCell ref="C28:F29"/>
    <mergeCell ref="C53:F53"/>
    <mergeCell ref="C54:F54"/>
    <mergeCell ref="C56:F56"/>
    <mergeCell ref="C57:F57"/>
    <mergeCell ref="C59:F59"/>
    <mergeCell ref="C32:F33"/>
    <mergeCell ref="B90:C90"/>
    <mergeCell ref="B84:C84"/>
    <mergeCell ref="D84:F84"/>
    <mergeCell ref="H84:I84"/>
    <mergeCell ref="B85:C85"/>
    <mergeCell ref="D85:F85"/>
    <mergeCell ref="H85:I85"/>
    <mergeCell ref="B86:C86"/>
    <mergeCell ref="D86:F86"/>
    <mergeCell ref="B87:C87"/>
    <mergeCell ref="B88:C88"/>
    <mergeCell ref="B89:C89"/>
  </mergeCells>
  <phoneticPr fontId="1"/>
  <pageMargins left="0.74803149606299213" right="0.74803149606299213" top="0.98425196850393704" bottom="0.98425196850393704" header="0.51181102362204722" footer="0.51181102362204722"/>
  <pageSetup paperSize="9" scale="98" orientation="portrait" r:id="rId1"/>
  <headerFooter alignWithMargins="0">
    <oddFooter>&amp;R(一社)北海道建設業協会　労務研究会</oddFooter>
  </headerFooter>
  <rowBreaks count="1" manualBreakCount="1">
    <brk id="4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13"/>
  </sheetPr>
  <dimension ref="B2:I58"/>
  <sheetViews>
    <sheetView workbookViewId="0"/>
  </sheetViews>
  <sheetFormatPr defaultRowHeight="13.5"/>
  <cols>
    <col min="1" max="3" width="9" style="30"/>
    <col min="4" max="5" width="10" style="30" customWidth="1"/>
    <col min="6" max="6" width="9" style="30"/>
    <col min="7" max="9" width="10" style="30" customWidth="1"/>
    <col min="10" max="259" width="9" style="30"/>
    <col min="260" max="261" width="10" style="30" customWidth="1"/>
    <col min="262" max="262" width="9" style="30"/>
    <col min="263" max="265" width="10" style="30" customWidth="1"/>
    <col min="266" max="515" width="9" style="30"/>
    <col min="516" max="517" width="10" style="30" customWidth="1"/>
    <col min="518" max="518" width="9" style="30"/>
    <col min="519" max="521" width="10" style="30" customWidth="1"/>
    <col min="522" max="771" width="9" style="30"/>
    <col min="772" max="773" width="10" style="30" customWidth="1"/>
    <col min="774" max="774" width="9" style="30"/>
    <col min="775" max="777" width="10" style="30" customWidth="1"/>
    <col min="778" max="1027" width="9" style="30"/>
    <col min="1028" max="1029" width="10" style="30" customWidth="1"/>
    <col min="1030" max="1030" width="9" style="30"/>
    <col min="1031" max="1033" width="10" style="30" customWidth="1"/>
    <col min="1034" max="1283" width="9" style="30"/>
    <col min="1284" max="1285" width="10" style="30" customWidth="1"/>
    <col min="1286" max="1286" width="9" style="30"/>
    <col min="1287" max="1289" width="10" style="30" customWidth="1"/>
    <col min="1290" max="1539" width="9" style="30"/>
    <col min="1540" max="1541" width="10" style="30" customWidth="1"/>
    <col min="1542" max="1542" width="9" style="30"/>
    <col min="1543" max="1545" width="10" style="30" customWidth="1"/>
    <col min="1546" max="1795" width="9" style="30"/>
    <col min="1796" max="1797" width="10" style="30" customWidth="1"/>
    <col min="1798" max="1798" width="9" style="30"/>
    <col min="1799" max="1801" width="10" style="30" customWidth="1"/>
    <col min="1802" max="2051" width="9" style="30"/>
    <col min="2052" max="2053" width="10" style="30" customWidth="1"/>
    <col min="2054" max="2054" width="9" style="30"/>
    <col min="2055" max="2057" width="10" style="30" customWidth="1"/>
    <col min="2058" max="2307" width="9" style="30"/>
    <col min="2308" max="2309" width="10" style="30" customWidth="1"/>
    <col min="2310" max="2310" width="9" style="30"/>
    <col min="2311" max="2313" width="10" style="30" customWidth="1"/>
    <col min="2314" max="2563" width="9" style="30"/>
    <col min="2564" max="2565" width="10" style="30" customWidth="1"/>
    <col min="2566" max="2566" width="9" style="30"/>
    <col min="2567" max="2569" width="10" style="30" customWidth="1"/>
    <col min="2570" max="2819" width="9" style="30"/>
    <col min="2820" max="2821" width="10" style="30" customWidth="1"/>
    <col min="2822" max="2822" width="9" style="30"/>
    <col min="2823" max="2825" width="10" style="30" customWidth="1"/>
    <col min="2826" max="3075" width="9" style="30"/>
    <col min="3076" max="3077" width="10" style="30" customWidth="1"/>
    <col min="3078" max="3078" width="9" style="30"/>
    <col min="3079" max="3081" width="10" style="30" customWidth="1"/>
    <col min="3082" max="3331" width="9" style="30"/>
    <col min="3332" max="3333" width="10" style="30" customWidth="1"/>
    <col min="3334" max="3334" width="9" style="30"/>
    <col min="3335" max="3337" width="10" style="30" customWidth="1"/>
    <col min="3338" max="3587" width="9" style="30"/>
    <col min="3588" max="3589" width="10" style="30" customWidth="1"/>
    <col min="3590" max="3590" width="9" style="30"/>
    <col min="3591" max="3593" width="10" style="30" customWidth="1"/>
    <col min="3594" max="3843" width="9" style="30"/>
    <col min="3844" max="3845" width="10" style="30" customWidth="1"/>
    <col min="3846" max="3846" width="9" style="30"/>
    <col min="3847" max="3849" width="10" style="30" customWidth="1"/>
    <col min="3850" max="4099" width="9" style="30"/>
    <col min="4100" max="4101" width="10" style="30" customWidth="1"/>
    <col min="4102" max="4102" width="9" style="30"/>
    <col min="4103" max="4105" width="10" style="30" customWidth="1"/>
    <col min="4106" max="4355" width="9" style="30"/>
    <col min="4356" max="4357" width="10" style="30" customWidth="1"/>
    <col min="4358" max="4358" width="9" style="30"/>
    <col min="4359" max="4361" width="10" style="30" customWidth="1"/>
    <col min="4362" max="4611" width="9" style="30"/>
    <col min="4612" max="4613" width="10" style="30" customWidth="1"/>
    <col min="4614" max="4614" width="9" style="30"/>
    <col min="4615" max="4617" width="10" style="30" customWidth="1"/>
    <col min="4618" max="4867" width="9" style="30"/>
    <col min="4868" max="4869" width="10" style="30" customWidth="1"/>
    <col min="4870" max="4870" width="9" style="30"/>
    <col min="4871" max="4873" width="10" style="30" customWidth="1"/>
    <col min="4874" max="5123" width="9" style="30"/>
    <col min="5124" max="5125" width="10" style="30" customWidth="1"/>
    <col min="5126" max="5126" width="9" style="30"/>
    <col min="5127" max="5129" width="10" style="30" customWidth="1"/>
    <col min="5130" max="5379" width="9" style="30"/>
    <col min="5380" max="5381" width="10" style="30" customWidth="1"/>
    <col min="5382" max="5382" width="9" style="30"/>
    <col min="5383" max="5385" width="10" style="30" customWidth="1"/>
    <col min="5386" max="5635" width="9" style="30"/>
    <col min="5636" max="5637" width="10" style="30" customWidth="1"/>
    <col min="5638" max="5638" width="9" style="30"/>
    <col min="5639" max="5641" width="10" style="30" customWidth="1"/>
    <col min="5642" max="5891" width="9" style="30"/>
    <col min="5892" max="5893" width="10" style="30" customWidth="1"/>
    <col min="5894" max="5894" width="9" style="30"/>
    <col min="5895" max="5897" width="10" style="30" customWidth="1"/>
    <col min="5898" max="6147" width="9" style="30"/>
    <col min="6148" max="6149" width="10" style="30" customWidth="1"/>
    <col min="6150" max="6150" width="9" style="30"/>
    <col min="6151" max="6153" width="10" style="30" customWidth="1"/>
    <col min="6154" max="6403" width="9" style="30"/>
    <col min="6404" max="6405" width="10" style="30" customWidth="1"/>
    <col min="6406" max="6406" width="9" style="30"/>
    <col min="6407" max="6409" width="10" style="30" customWidth="1"/>
    <col min="6410" max="6659" width="9" style="30"/>
    <col min="6660" max="6661" width="10" style="30" customWidth="1"/>
    <col min="6662" max="6662" width="9" style="30"/>
    <col min="6663" max="6665" width="10" style="30" customWidth="1"/>
    <col min="6666" max="6915" width="9" style="30"/>
    <col min="6916" max="6917" width="10" style="30" customWidth="1"/>
    <col min="6918" max="6918" width="9" style="30"/>
    <col min="6919" max="6921" width="10" style="30" customWidth="1"/>
    <col min="6922" max="7171" width="9" style="30"/>
    <col min="7172" max="7173" width="10" style="30" customWidth="1"/>
    <col min="7174" max="7174" width="9" style="30"/>
    <col min="7175" max="7177" width="10" style="30" customWidth="1"/>
    <col min="7178" max="7427" width="9" style="30"/>
    <col min="7428" max="7429" width="10" style="30" customWidth="1"/>
    <col min="7430" max="7430" width="9" style="30"/>
    <col min="7431" max="7433" width="10" style="30" customWidth="1"/>
    <col min="7434" max="7683" width="9" style="30"/>
    <col min="7684" max="7685" width="10" style="30" customWidth="1"/>
    <col min="7686" max="7686" width="9" style="30"/>
    <col min="7687" max="7689" width="10" style="30" customWidth="1"/>
    <col min="7690" max="7939" width="9" style="30"/>
    <col min="7940" max="7941" width="10" style="30" customWidth="1"/>
    <col min="7942" max="7942" width="9" style="30"/>
    <col min="7943" max="7945" width="10" style="30" customWidth="1"/>
    <col min="7946" max="8195" width="9" style="30"/>
    <col min="8196" max="8197" width="10" style="30" customWidth="1"/>
    <col min="8198" max="8198" width="9" style="30"/>
    <col min="8199" max="8201" width="10" style="30" customWidth="1"/>
    <col min="8202" max="8451" width="9" style="30"/>
    <col min="8452" max="8453" width="10" style="30" customWidth="1"/>
    <col min="8454" max="8454" width="9" style="30"/>
    <col min="8455" max="8457" width="10" style="30" customWidth="1"/>
    <col min="8458" max="8707" width="9" style="30"/>
    <col min="8708" max="8709" width="10" style="30" customWidth="1"/>
    <col min="8710" max="8710" width="9" style="30"/>
    <col min="8711" max="8713" width="10" style="30" customWidth="1"/>
    <col min="8714" max="8963" width="9" style="30"/>
    <col min="8964" max="8965" width="10" style="30" customWidth="1"/>
    <col min="8966" max="8966" width="9" style="30"/>
    <col min="8967" max="8969" width="10" style="30" customWidth="1"/>
    <col min="8970" max="9219" width="9" style="30"/>
    <col min="9220" max="9221" width="10" style="30" customWidth="1"/>
    <col min="9222" max="9222" width="9" style="30"/>
    <col min="9223" max="9225" width="10" style="30" customWidth="1"/>
    <col min="9226" max="9475" width="9" style="30"/>
    <col min="9476" max="9477" width="10" style="30" customWidth="1"/>
    <col min="9478" max="9478" width="9" style="30"/>
    <col min="9479" max="9481" width="10" style="30" customWidth="1"/>
    <col min="9482" max="9731" width="9" style="30"/>
    <col min="9732" max="9733" width="10" style="30" customWidth="1"/>
    <col min="9734" max="9734" width="9" style="30"/>
    <col min="9735" max="9737" width="10" style="30" customWidth="1"/>
    <col min="9738" max="9987" width="9" style="30"/>
    <col min="9988" max="9989" width="10" style="30" customWidth="1"/>
    <col min="9990" max="9990" width="9" style="30"/>
    <col min="9991" max="9993" width="10" style="30" customWidth="1"/>
    <col min="9994" max="10243" width="9" style="30"/>
    <col min="10244" max="10245" width="10" style="30" customWidth="1"/>
    <col min="10246" max="10246" width="9" style="30"/>
    <col min="10247" max="10249" width="10" style="30" customWidth="1"/>
    <col min="10250" max="10499" width="9" style="30"/>
    <col min="10500" max="10501" width="10" style="30" customWidth="1"/>
    <col min="10502" max="10502" width="9" style="30"/>
    <col min="10503" max="10505" width="10" style="30" customWidth="1"/>
    <col min="10506" max="10755" width="9" style="30"/>
    <col min="10756" max="10757" width="10" style="30" customWidth="1"/>
    <col min="10758" max="10758" width="9" style="30"/>
    <col min="10759" max="10761" width="10" style="30" customWidth="1"/>
    <col min="10762" max="11011" width="9" style="30"/>
    <col min="11012" max="11013" width="10" style="30" customWidth="1"/>
    <col min="11014" max="11014" width="9" style="30"/>
    <col min="11015" max="11017" width="10" style="30" customWidth="1"/>
    <col min="11018" max="11267" width="9" style="30"/>
    <col min="11268" max="11269" width="10" style="30" customWidth="1"/>
    <col min="11270" max="11270" width="9" style="30"/>
    <col min="11271" max="11273" width="10" style="30" customWidth="1"/>
    <col min="11274" max="11523" width="9" style="30"/>
    <col min="11524" max="11525" width="10" style="30" customWidth="1"/>
    <col min="11526" max="11526" width="9" style="30"/>
    <col min="11527" max="11529" width="10" style="30" customWidth="1"/>
    <col min="11530" max="11779" width="9" style="30"/>
    <col min="11780" max="11781" width="10" style="30" customWidth="1"/>
    <col min="11782" max="11782" width="9" style="30"/>
    <col min="11783" max="11785" width="10" style="30" customWidth="1"/>
    <col min="11786" max="12035" width="9" style="30"/>
    <col min="12036" max="12037" width="10" style="30" customWidth="1"/>
    <col min="12038" max="12038" width="9" style="30"/>
    <col min="12039" max="12041" width="10" style="30" customWidth="1"/>
    <col min="12042" max="12291" width="9" style="30"/>
    <col min="12292" max="12293" width="10" style="30" customWidth="1"/>
    <col min="12294" max="12294" width="9" style="30"/>
    <col min="12295" max="12297" width="10" style="30" customWidth="1"/>
    <col min="12298" max="12547" width="9" style="30"/>
    <col min="12548" max="12549" width="10" style="30" customWidth="1"/>
    <col min="12550" max="12550" width="9" style="30"/>
    <col min="12551" max="12553" width="10" style="30" customWidth="1"/>
    <col min="12554" max="12803" width="9" style="30"/>
    <col min="12804" max="12805" width="10" style="30" customWidth="1"/>
    <col min="12806" max="12806" width="9" style="30"/>
    <col min="12807" max="12809" width="10" style="30" customWidth="1"/>
    <col min="12810" max="13059" width="9" style="30"/>
    <col min="13060" max="13061" width="10" style="30" customWidth="1"/>
    <col min="13062" max="13062" width="9" style="30"/>
    <col min="13063" max="13065" width="10" style="30" customWidth="1"/>
    <col min="13066" max="13315" width="9" style="30"/>
    <col min="13316" max="13317" width="10" style="30" customWidth="1"/>
    <col min="13318" max="13318" width="9" style="30"/>
    <col min="13319" max="13321" width="10" style="30" customWidth="1"/>
    <col min="13322" max="13571" width="9" style="30"/>
    <col min="13572" max="13573" width="10" style="30" customWidth="1"/>
    <col min="13574" max="13574" width="9" style="30"/>
    <col min="13575" max="13577" width="10" style="30" customWidth="1"/>
    <col min="13578" max="13827" width="9" style="30"/>
    <col min="13828" max="13829" width="10" style="30" customWidth="1"/>
    <col min="13830" max="13830" width="9" style="30"/>
    <col min="13831" max="13833" width="10" style="30" customWidth="1"/>
    <col min="13834" max="14083" width="9" style="30"/>
    <col min="14084" max="14085" width="10" style="30" customWidth="1"/>
    <col min="14086" max="14086" width="9" style="30"/>
    <col min="14087" max="14089" width="10" style="30" customWidth="1"/>
    <col min="14090" max="14339" width="9" style="30"/>
    <col min="14340" max="14341" width="10" style="30" customWidth="1"/>
    <col min="14342" max="14342" width="9" style="30"/>
    <col min="14343" max="14345" width="10" style="30" customWidth="1"/>
    <col min="14346" max="14595" width="9" style="30"/>
    <col min="14596" max="14597" width="10" style="30" customWidth="1"/>
    <col min="14598" max="14598" width="9" style="30"/>
    <col min="14599" max="14601" width="10" style="30" customWidth="1"/>
    <col min="14602" max="14851" width="9" style="30"/>
    <col min="14852" max="14853" width="10" style="30" customWidth="1"/>
    <col min="14854" max="14854" width="9" style="30"/>
    <col min="14855" max="14857" width="10" style="30" customWidth="1"/>
    <col min="14858" max="15107" width="9" style="30"/>
    <col min="15108" max="15109" width="10" style="30" customWidth="1"/>
    <col min="15110" max="15110" width="9" style="30"/>
    <col min="15111" max="15113" width="10" style="30" customWidth="1"/>
    <col min="15114" max="15363" width="9" style="30"/>
    <col min="15364" max="15365" width="10" style="30" customWidth="1"/>
    <col min="15366" max="15366" width="9" style="30"/>
    <col min="15367" max="15369" width="10" style="30" customWidth="1"/>
    <col min="15370" max="15619" width="9" style="30"/>
    <col min="15620" max="15621" width="10" style="30" customWidth="1"/>
    <col min="15622" max="15622" width="9" style="30"/>
    <col min="15623" max="15625" width="10" style="30" customWidth="1"/>
    <col min="15626" max="15875" width="9" style="30"/>
    <col min="15876" max="15877" width="10" style="30" customWidth="1"/>
    <col min="15878" max="15878" width="9" style="30"/>
    <col min="15879" max="15881" width="10" style="30" customWidth="1"/>
    <col min="15882" max="16131" width="9" style="30"/>
    <col min="16132" max="16133" width="10" style="30" customWidth="1"/>
    <col min="16134" max="16134" width="9" style="30"/>
    <col min="16135" max="16137" width="10" style="30" customWidth="1"/>
    <col min="16138" max="16384" width="9" style="30"/>
  </cols>
  <sheetData>
    <row r="2" spans="2:9" ht="13.5" customHeight="1">
      <c r="B2" s="29" t="s">
        <v>36</v>
      </c>
      <c r="C2" s="29"/>
      <c r="E2" s="31"/>
      <c r="F2" s="31"/>
      <c r="G2" s="31"/>
      <c r="H2" s="31"/>
    </row>
    <row r="3" spans="2:9" ht="13.5" customHeight="1">
      <c r="E3" s="32"/>
      <c r="F3" s="32"/>
      <c r="G3" s="32"/>
      <c r="H3" s="32"/>
    </row>
    <row r="4" spans="2:9" ht="20.100000000000001" customHeight="1">
      <c r="B4" s="425" t="s">
        <v>91</v>
      </c>
      <c r="C4" s="426"/>
      <c r="D4" s="426"/>
      <c r="E4" s="426"/>
      <c r="F4" s="426"/>
      <c r="G4" s="426"/>
      <c r="H4" s="426"/>
      <c r="I4" s="427"/>
    </row>
    <row r="5" spans="2:9" ht="20.100000000000001" customHeight="1">
      <c r="B5" s="428" t="s">
        <v>68</v>
      </c>
      <c r="C5" s="429"/>
      <c r="D5" s="429"/>
      <c r="E5" s="429"/>
      <c r="F5" s="429"/>
      <c r="G5" s="429"/>
      <c r="H5" s="429"/>
      <c r="I5" s="430"/>
    </row>
    <row r="6" spans="2:9" ht="20.100000000000001" customHeight="1">
      <c r="B6" s="396" t="s">
        <v>92</v>
      </c>
      <c r="C6" s="398"/>
      <c r="D6" s="431"/>
      <c r="E6" s="431"/>
      <c r="F6" s="431"/>
      <c r="G6" s="431"/>
      <c r="H6" s="431"/>
      <c r="I6" s="432"/>
    </row>
    <row r="7" spans="2:9" ht="20.100000000000001" customHeight="1" thickBot="1">
      <c r="B7" s="433"/>
      <c r="C7" s="434"/>
      <c r="D7" s="435"/>
      <c r="E7" s="435"/>
      <c r="F7" s="435"/>
      <c r="G7" s="435"/>
      <c r="H7" s="435"/>
      <c r="I7" s="436"/>
    </row>
    <row r="8" spans="2:9" ht="14.25" customHeight="1">
      <c r="B8" s="420"/>
      <c r="C8" s="421"/>
      <c r="D8" s="422"/>
      <c r="E8" s="423"/>
      <c r="F8" s="423"/>
      <c r="G8" s="423"/>
      <c r="H8" s="423"/>
      <c r="I8" s="424"/>
    </row>
    <row r="9" spans="2:9" ht="14.25" customHeight="1">
      <c r="B9" s="412"/>
      <c r="C9" s="397"/>
      <c r="D9" s="396"/>
      <c r="E9" s="398"/>
      <c r="F9" s="398"/>
      <c r="G9" s="398"/>
      <c r="H9" s="398"/>
      <c r="I9" s="413"/>
    </row>
    <row r="10" spans="2:9" ht="14.25" customHeight="1">
      <c r="B10" s="408" t="s">
        <v>37</v>
      </c>
      <c r="C10" s="402"/>
      <c r="D10" s="396"/>
      <c r="E10" s="398"/>
      <c r="F10" s="398"/>
      <c r="G10" s="398"/>
      <c r="H10" s="398"/>
      <c r="I10" s="413"/>
    </row>
    <row r="11" spans="2:9" ht="14.25" customHeight="1">
      <c r="B11" s="412"/>
      <c r="C11" s="397"/>
      <c r="D11" s="396"/>
      <c r="E11" s="398"/>
      <c r="F11" s="398"/>
      <c r="G11" s="398"/>
      <c r="H11" s="398"/>
      <c r="I11" s="413"/>
    </row>
    <row r="12" spans="2:9" ht="14.25" customHeight="1">
      <c r="B12" s="419"/>
      <c r="C12" s="400"/>
      <c r="D12" s="396"/>
      <c r="E12" s="398"/>
      <c r="F12" s="398"/>
      <c r="G12" s="398"/>
      <c r="H12" s="398"/>
      <c r="I12" s="413"/>
    </row>
    <row r="13" spans="2:9" ht="14.25" customHeight="1">
      <c r="B13" s="412"/>
      <c r="C13" s="397"/>
      <c r="D13" s="396"/>
      <c r="E13" s="398"/>
      <c r="F13" s="398"/>
      <c r="G13" s="398"/>
      <c r="H13" s="398"/>
      <c r="I13" s="413"/>
    </row>
    <row r="14" spans="2:9" ht="14.25" customHeight="1">
      <c r="B14" s="408" t="s">
        <v>37</v>
      </c>
      <c r="C14" s="402"/>
      <c r="D14" s="396"/>
      <c r="E14" s="398"/>
      <c r="F14" s="398"/>
      <c r="G14" s="398"/>
      <c r="H14" s="398"/>
      <c r="I14" s="413"/>
    </row>
    <row r="15" spans="2:9" ht="14.25" customHeight="1">
      <c r="B15" s="412"/>
      <c r="C15" s="397"/>
      <c r="D15" s="396"/>
      <c r="E15" s="398"/>
      <c r="F15" s="398"/>
      <c r="G15" s="398"/>
      <c r="H15" s="398"/>
      <c r="I15" s="413"/>
    </row>
    <row r="16" spans="2:9" ht="14.25" customHeight="1">
      <c r="B16" s="419"/>
      <c r="C16" s="400"/>
      <c r="D16" s="396"/>
      <c r="E16" s="398"/>
      <c r="F16" s="398"/>
      <c r="G16" s="398"/>
      <c r="H16" s="398"/>
      <c r="I16" s="413"/>
    </row>
    <row r="17" spans="2:9" ht="14.25" customHeight="1">
      <c r="B17" s="412"/>
      <c r="C17" s="397"/>
      <c r="D17" s="396"/>
      <c r="E17" s="398"/>
      <c r="F17" s="398"/>
      <c r="G17" s="398"/>
      <c r="H17" s="398"/>
      <c r="I17" s="413"/>
    </row>
    <row r="18" spans="2:9" ht="14.25" customHeight="1">
      <c r="B18" s="408"/>
      <c r="C18" s="402"/>
      <c r="D18" s="409"/>
      <c r="E18" s="410"/>
      <c r="F18" s="410"/>
      <c r="G18" s="410"/>
      <c r="H18" s="410"/>
      <c r="I18" s="411"/>
    </row>
    <row r="19" spans="2:9" ht="14.25" customHeight="1" thickBot="1">
      <c r="B19" s="412"/>
      <c r="C19" s="397"/>
      <c r="D19" s="396"/>
      <c r="E19" s="398"/>
      <c r="F19" s="398"/>
      <c r="G19" s="398"/>
      <c r="H19" s="398"/>
      <c r="I19" s="413"/>
    </row>
    <row r="20" spans="2:9" ht="14.25" customHeight="1">
      <c r="B20" s="420"/>
      <c r="C20" s="421"/>
      <c r="D20" s="422"/>
      <c r="E20" s="423"/>
      <c r="F20" s="423"/>
      <c r="G20" s="423"/>
      <c r="H20" s="423"/>
      <c r="I20" s="424"/>
    </row>
    <row r="21" spans="2:9" ht="14.25" customHeight="1">
      <c r="B21" s="412"/>
      <c r="C21" s="397"/>
      <c r="D21" s="396"/>
      <c r="E21" s="398"/>
      <c r="F21" s="398"/>
      <c r="G21" s="398"/>
      <c r="H21" s="398"/>
      <c r="I21" s="413"/>
    </row>
    <row r="22" spans="2:9" ht="14.25" customHeight="1">
      <c r="B22" s="408" t="s">
        <v>37</v>
      </c>
      <c r="C22" s="402"/>
      <c r="D22" s="396"/>
      <c r="E22" s="398"/>
      <c r="F22" s="398"/>
      <c r="G22" s="398"/>
      <c r="H22" s="398"/>
      <c r="I22" s="413"/>
    </row>
    <row r="23" spans="2:9" ht="14.25" customHeight="1">
      <c r="B23" s="412"/>
      <c r="C23" s="397"/>
      <c r="D23" s="396"/>
      <c r="E23" s="398"/>
      <c r="F23" s="398"/>
      <c r="G23" s="398"/>
      <c r="H23" s="398"/>
      <c r="I23" s="413"/>
    </row>
    <row r="24" spans="2:9" ht="14.25" customHeight="1">
      <c r="B24" s="419"/>
      <c r="C24" s="400"/>
      <c r="D24" s="396"/>
      <c r="E24" s="398"/>
      <c r="F24" s="398"/>
      <c r="G24" s="398"/>
      <c r="H24" s="398"/>
      <c r="I24" s="413"/>
    </row>
    <row r="25" spans="2:9" ht="14.25" customHeight="1">
      <c r="B25" s="412"/>
      <c r="C25" s="397"/>
      <c r="D25" s="396"/>
      <c r="E25" s="398"/>
      <c r="F25" s="398"/>
      <c r="G25" s="398"/>
      <c r="H25" s="398"/>
      <c r="I25" s="413"/>
    </row>
    <row r="26" spans="2:9" ht="14.25" customHeight="1">
      <c r="B26" s="408" t="s">
        <v>37</v>
      </c>
      <c r="C26" s="402"/>
      <c r="D26" s="396"/>
      <c r="E26" s="398"/>
      <c r="F26" s="398"/>
      <c r="G26" s="398"/>
      <c r="H26" s="398"/>
      <c r="I26" s="413"/>
    </row>
    <row r="27" spans="2:9" ht="14.25" customHeight="1">
      <c r="B27" s="412"/>
      <c r="C27" s="397"/>
      <c r="D27" s="396"/>
      <c r="E27" s="398"/>
      <c r="F27" s="398"/>
      <c r="G27" s="398"/>
      <c r="H27" s="398"/>
      <c r="I27" s="413"/>
    </row>
    <row r="28" spans="2:9" ht="14.25" customHeight="1">
      <c r="B28" s="419"/>
      <c r="C28" s="400"/>
      <c r="D28" s="396"/>
      <c r="E28" s="398"/>
      <c r="F28" s="398"/>
      <c r="G28" s="398"/>
      <c r="H28" s="398"/>
      <c r="I28" s="413"/>
    </row>
    <row r="29" spans="2:9" ht="14.25" customHeight="1">
      <c r="B29" s="412"/>
      <c r="C29" s="397"/>
      <c r="D29" s="396"/>
      <c r="E29" s="398"/>
      <c r="F29" s="398"/>
      <c r="G29" s="398"/>
      <c r="H29" s="398"/>
      <c r="I29" s="413"/>
    </row>
    <row r="30" spans="2:9" ht="14.25" customHeight="1">
      <c r="B30" s="408"/>
      <c r="C30" s="402"/>
      <c r="D30" s="409"/>
      <c r="E30" s="410"/>
      <c r="F30" s="410"/>
      <c r="G30" s="410"/>
      <c r="H30" s="410"/>
      <c r="I30" s="411"/>
    </row>
    <row r="31" spans="2:9" ht="14.25" customHeight="1">
      <c r="B31" s="412"/>
      <c r="C31" s="397"/>
      <c r="D31" s="396"/>
      <c r="E31" s="398"/>
      <c r="F31" s="398"/>
      <c r="G31" s="398"/>
      <c r="H31" s="398"/>
      <c r="I31" s="413"/>
    </row>
    <row r="32" spans="2:9" ht="14.25" customHeight="1" thickBot="1">
      <c r="B32" s="414"/>
      <c r="C32" s="415"/>
      <c r="D32" s="416"/>
      <c r="E32" s="417"/>
      <c r="F32" s="417"/>
      <c r="G32" s="417"/>
      <c r="H32" s="417"/>
      <c r="I32" s="418"/>
    </row>
    <row r="33" spans="2:9" ht="14.25" customHeight="1">
      <c r="B33" s="399"/>
      <c r="C33" s="400"/>
      <c r="D33" s="396"/>
      <c r="E33" s="398"/>
      <c r="F33" s="398"/>
      <c r="G33" s="398"/>
      <c r="H33" s="398"/>
      <c r="I33" s="397"/>
    </row>
    <row r="34" spans="2:9" ht="14.25" customHeight="1">
      <c r="B34" s="396"/>
      <c r="C34" s="397"/>
      <c r="D34" s="396"/>
      <c r="E34" s="398"/>
      <c r="F34" s="398"/>
      <c r="G34" s="398"/>
      <c r="H34" s="398"/>
      <c r="I34" s="397"/>
    </row>
    <row r="35" spans="2:9" ht="14.25" customHeight="1">
      <c r="B35" s="401"/>
      <c r="C35" s="402"/>
      <c r="D35" s="396"/>
      <c r="E35" s="398"/>
      <c r="F35" s="398"/>
      <c r="G35" s="398"/>
      <c r="H35" s="398"/>
      <c r="I35" s="397"/>
    </row>
    <row r="36" spans="2:9" ht="14.25" customHeight="1">
      <c r="B36" s="396"/>
      <c r="C36" s="397"/>
      <c r="D36" s="396"/>
      <c r="E36" s="398"/>
      <c r="F36" s="398"/>
      <c r="G36" s="398"/>
      <c r="H36" s="398"/>
      <c r="I36" s="397"/>
    </row>
    <row r="37" spans="2:9" ht="14.25" customHeight="1">
      <c r="B37" s="399"/>
      <c r="C37" s="400"/>
      <c r="D37" s="396"/>
      <c r="E37" s="398"/>
      <c r="F37" s="398"/>
      <c r="G37" s="398"/>
      <c r="H37" s="398"/>
      <c r="I37" s="397"/>
    </row>
    <row r="38" spans="2:9" ht="14.25" customHeight="1">
      <c r="B38" s="396"/>
      <c r="C38" s="397"/>
      <c r="D38" s="396"/>
      <c r="E38" s="398"/>
      <c r="F38" s="398"/>
      <c r="G38" s="398"/>
      <c r="H38" s="398"/>
      <c r="I38" s="397"/>
    </row>
    <row r="39" spans="2:9" ht="14.25" customHeight="1">
      <c r="B39" s="401"/>
      <c r="C39" s="402"/>
      <c r="D39" s="396"/>
      <c r="E39" s="398"/>
      <c r="F39" s="398"/>
      <c r="G39" s="398"/>
      <c r="H39" s="398"/>
      <c r="I39" s="397"/>
    </row>
    <row r="40" spans="2:9" ht="14.25" customHeight="1">
      <c r="B40" s="401"/>
      <c r="C40" s="402"/>
      <c r="D40" s="396"/>
      <c r="E40" s="398"/>
      <c r="F40" s="398"/>
      <c r="G40" s="398"/>
      <c r="H40" s="398"/>
      <c r="I40" s="397"/>
    </row>
    <row r="41" spans="2:9" ht="14.25" customHeight="1">
      <c r="B41" s="396"/>
      <c r="C41" s="397"/>
      <c r="D41" s="396"/>
      <c r="E41" s="398"/>
      <c r="F41" s="398"/>
      <c r="G41" s="398"/>
      <c r="H41" s="398"/>
      <c r="I41" s="397"/>
    </row>
    <row r="42" spans="2:9" ht="14.25" customHeight="1">
      <c r="B42" s="399"/>
      <c r="C42" s="400"/>
      <c r="D42" s="396"/>
      <c r="E42" s="398"/>
      <c r="F42" s="398"/>
      <c r="G42" s="398"/>
      <c r="H42" s="398"/>
      <c r="I42" s="397"/>
    </row>
    <row r="43" spans="2:9" ht="14.25" customHeight="1">
      <c r="B43" s="396"/>
      <c r="C43" s="397"/>
      <c r="D43" s="396"/>
      <c r="E43" s="398"/>
      <c r="F43" s="398"/>
      <c r="G43" s="398"/>
      <c r="H43" s="398"/>
      <c r="I43" s="397"/>
    </row>
    <row r="44" spans="2:9" ht="14.25" customHeight="1">
      <c r="B44" s="399"/>
      <c r="C44" s="400"/>
      <c r="D44" s="396"/>
      <c r="E44" s="398"/>
      <c r="F44" s="398"/>
      <c r="G44" s="398"/>
      <c r="H44" s="398"/>
      <c r="I44" s="397"/>
    </row>
    <row r="45" spans="2:9" ht="14.25" customHeight="1">
      <c r="B45" s="396"/>
      <c r="C45" s="397"/>
      <c r="D45" s="396"/>
      <c r="E45" s="398"/>
      <c r="F45" s="398"/>
      <c r="G45" s="398"/>
      <c r="H45" s="398"/>
      <c r="I45" s="397"/>
    </row>
    <row r="46" spans="2:9" ht="14.25" customHeight="1">
      <c r="B46" s="403"/>
      <c r="C46" s="404"/>
      <c r="D46" s="405"/>
      <c r="E46" s="406"/>
      <c r="F46" s="406"/>
      <c r="G46" s="406"/>
      <c r="H46" s="406"/>
      <c r="I46" s="407"/>
    </row>
    <row r="47" spans="2:9" ht="14.25" customHeight="1">
      <c r="B47" s="396"/>
      <c r="C47" s="397"/>
      <c r="D47" s="396"/>
      <c r="E47" s="398"/>
      <c r="F47" s="398"/>
      <c r="G47" s="398"/>
      <c r="H47" s="398"/>
      <c r="I47" s="397"/>
    </row>
    <row r="48" spans="2:9" ht="14.25" customHeight="1">
      <c r="B48" s="401"/>
      <c r="C48" s="402"/>
      <c r="D48" s="396" t="s">
        <v>58</v>
      </c>
      <c r="E48" s="398"/>
      <c r="F48" s="398"/>
      <c r="G48" s="398"/>
      <c r="H48" s="398"/>
      <c r="I48" s="397"/>
    </row>
    <row r="49" spans="2:9" ht="14.25" customHeight="1">
      <c r="B49" s="396"/>
      <c r="C49" s="397"/>
      <c r="D49" s="396"/>
      <c r="E49" s="398"/>
      <c r="F49" s="398"/>
      <c r="G49" s="398"/>
      <c r="H49" s="398"/>
      <c r="I49" s="397"/>
    </row>
    <row r="50" spans="2:9" ht="14.25" customHeight="1">
      <c r="B50" s="399"/>
      <c r="C50" s="400"/>
      <c r="D50" s="396"/>
      <c r="E50" s="398"/>
      <c r="F50" s="398"/>
      <c r="G50" s="398"/>
      <c r="H50" s="398"/>
      <c r="I50" s="397"/>
    </row>
    <row r="51" spans="2:9" ht="14.25" customHeight="1">
      <c r="B51" s="396"/>
      <c r="C51" s="397"/>
      <c r="D51" s="396"/>
      <c r="E51" s="398"/>
      <c r="F51" s="398"/>
      <c r="G51" s="398"/>
      <c r="H51" s="398"/>
      <c r="I51" s="397"/>
    </row>
    <row r="52" spans="2:9" ht="14.25" customHeight="1">
      <c r="B52" s="401"/>
      <c r="C52" s="402"/>
      <c r="D52" s="396"/>
      <c r="E52" s="398"/>
      <c r="F52" s="398"/>
      <c r="G52" s="398"/>
      <c r="H52" s="398"/>
      <c r="I52" s="397"/>
    </row>
    <row r="53" spans="2:9" ht="14.25" customHeight="1">
      <c r="B53" s="396"/>
      <c r="C53" s="397"/>
      <c r="D53" s="396"/>
      <c r="E53" s="398"/>
      <c r="F53" s="398"/>
      <c r="G53" s="398"/>
      <c r="H53" s="398"/>
      <c r="I53" s="397"/>
    </row>
    <row r="54" spans="2:9" ht="14.25" customHeight="1">
      <c r="B54" s="399"/>
      <c r="C54" s="400"/>
      <c r="D54" s="396"/>
      <c r="E54" s="398"/>
      <c r="F54" s="398"/>
      <c r="G54" s="398"/>
      <c r="H54" s="398"/>
      <c r="I54" s="397"/>
    </row>
    <row r="55" spans="2:9" ht="14.25" customHeight="1">
      <c r="B55" s="396"/>
      <c r="C55" s="397"/>
      <c r="D55" s="396"/>
      <c r="E55" s="398"/>
      <c r="F55" s="398"/>
      <c r="G55" s="398"/>
      <c r="H55" s="398"/>
      <c r="I55" s="397"/>
    </row>
    <row r="56" spans="2:9" ht="14.25" customHeight="1">
      <c r="B56" s="399"/>
      <c r="C56" s="400"/>
      <c r="D56" s="396"/>
      <c r="E56" s="398"/>
      <c r="F56" s="398"/>
      <c r="G56" s="398"/>
      <c r="H56" s="398"/>
      <c r="I56" s="397"/>
    </row>
    <row r="57" spans="2:9" ht="14.25" customHeight="1">
      <c r="B57" s="396"/>
      <c r="C57" s="397"/>
      <c r="D57" s="396"/>
      <c r="E57" s="398"/>
      <c r="F57" s="398"/>
      <c r="G57" s="398"/>
      <c r="H57" s="398"/>
      <c r="I57" s="397"/>
    </row>
    <row r="58" spans="2:9" ht="14.25" customHeight="1">
      <c r="B58" s="393"/>
      <c r="C58" s="394"/>
      <c r="D58" s="393"/>
      <c r="E58" s="395"/>
      <c r="F58" s="395"/>
      <c r="G58" s="395"/>
      <c r="H58" s="395"/>
      <c r="I58" s="394"/>
    </row>
  </sheetData>
  <mergeCells count="105">
    <mergeCell ref="B4:I4"/>
    <mergeCell ref="B5:I5"/>
    <mergeCell ref="B6:I6"/>
    <mergeCell ref="B7:I7"/>
    <mergeCell ref="B8:C8"/>
    <mergeCell ref="D8:I8"/>
    <mergeCell ref="B12:C12"/>
    <mergeCell ref="D12:I12"/>
    <mergeCell ref="B13:C13"/>
    <mergeCell ref="D13:I13"/>
    <mergeCell ref="B14:C14"/>
    <mergeCell ref="D14:I14"/>
    <mergeCell ref="B9:C9"/>
    <mergeCell ref="D9:I9"/>
    <mergeCell ref="B10:C10"/>
    <mergeCell ref="D10:I10"/>
    <mergeCell ref="B11:C11"/>
    <mergeCell ref="D11:I11"/>
    <mergeCell ref="B18:C18"/>
    <mergeCell ref="D18:I18"/>
    <mergeCell ref="B19:C19"/>
    <mergeCell ref="D19:I19"/>
    <mergeCell ref="B20:C20"/>
    <mergeCell ref="D20:I20"/>
    <mergeCell ref="B15:C15"/>
    <mergeCell ref="D15:I15"/>
    <mergeCell ref="B16:C16"/>
    <mergeCell ref="D16:I16"/>
    <mergeCell ref="B17:C17"/>
    <mergeCell ref="D17:I17"/>
    <mergeCell ref="B24:C24"/>
    <mergeCell ref="D24:I24"/>
    <mergeCell ref="B25:C25"/>
    <mergeCell ref="D25:I25"/>
    <mergeCell ref="B26:C26"/>
    <mergeCell ref="D26:I26"/>
    <mergeCell ref="B21:C21"/>
    <mergeCell ref="D21:I21"/>
    <mergeCell ref="B22:C22"/>
    <mergeCell ref="D22:I22"/>
    <mergeCell ref="B23:C23"/>
    <mergeCell ref="D23:I23"/>
    <mergeCell ref="B30:C30"/>
    <mergeCell ref="D30:I30"/>
    <mergeCell ref="B31:C31"/>
    <mergeCell ref="D31:I31"/>
    <mergeCell ref="B32:C32"/>
    <mergeCell ref="D32:I32"/>
    <mergeCell ref="B27:C27"/>
    <mergeCell ref="D27:I27"/>
    <mergeCell ref="B28:C28"/>
    <mergeCell ref="D28:I28"/>
    <mergeCell ref="B29:C29"/>
    <mergeCell ref="D29:I29"/>
    <mergeCell ref="B36:C36"/>
    <mergeCell ref="D36:I36"/>
    <mergeCell ref="B37:C37"/>
    <mergeCell ref="D37:I37"/>
    <mergeCell ref="B38:C38"/>
    <mergeCell ref="D38:I38"/>
    <mergeCell ref="B33:C33"/>
    <mergeCell ref="D33:I33"/>
    <mergeCell ref="B34:C34"/>
    <mergeCell ref="D34:I34"/>
    <mergeCell ref="B35:C35"/>
    <mergeCell ref="D35:I35"/>
    <mergeCell ref="B43:C43"/>
    <mergeCell ref="D43:I43"/>
    <mergeCell ref="B44:C44"/>
    <mergeCell ref="D44:I44"/>
    <mergeCell ref="B45:C45"/>
    <mergeCell ref="D45:I45"/>
    <mergeCell ref="B39:C40"/>
    <mergeCell ref="D39:I39"/>
    <mergeCell ref="D40:I40"/>
    <mergeCell ref="B41:C41"/>
    <mergeCell ref="D41:I41"/>
    <mergeCell ref="B42:C42"/>
    <mergeCell ref="D42:I42"/>
    <mergeCell ref="B49:C49"/>
    <mergeCell ref="D49:I49"/>
    <mergeCell ref="B50:C50"/>
    <mergeCell ref="D50:I50"/>
    <mergeCell ref="B51:C51"/>
    <mergeCell ref="D51:I51"/>
    <mergeCell ref="B46:C46"/>
    <mergeCell ref="D46:I46"/>
    <mergeCell ref="B47:C47"/>
    <mergeCell ref="D47:I47"/>
    <mergeCell ref="B48:C48"/>
    <mergeCell ref="D48:I48"/>
    <mergeCell ref="B58:C58"/>
    <mergeCell ref="D58:I58"/>
    <mergeCell ref="B55:C55"/>
    <mergeCell ref="D55:I55"/>
    <mergeCell ref="B56:C56"/>
    <mergeCell ref="D56:I56"/>
    <mergeCell ref="B57:C57"/>
    <mergeCell ref="D57:I57"/>
    <mergeCell ref="B52:C52"/>
    <mergeCell ref="D52:I52"/>
    <mergeCell ref="B53:C53"/>
    <mergeCell ref="D53:I53"/>
    <mergeCell ref="B54:C54"/>
    <mergeCell ref="D54:I54"/>
  </mergeCells>
  <phoneticPr fontId="1"/>
  <printOptions horizontalCentered="1" verticalCentered="1"/>
  <pageMargins left="0" right="0" top="0" bottom="0" header="0.51181102362204722" footer="0.31496062992125984"/>
  <pageSetup paperSize="9" orientation="portrait" r:id="rId1"/>
  <headerFooter alignWithMargins="0">
    <oddFooter>&amp;R&amp;"ＭＳ 明朝,標準"&amp;10(一社)北海道建設業協会　労務研究会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DP1232"/>
  <sheetViews>
    <sheetView view="pageBreakPreview" zoomScale="85" zoomScaleNormal="70" zoomScaleSheetLayoutView="85" workbookViewId="0">
      <selection activeCell="B1" sqref="B1"/>
    </sheetView>
  </sheetViews>
  <sheetFormatPr defaultRowHeight="25.5"/>
  <cols>
    <col min="1" max="1" width="5" style="247" customWidth="1"/>
    <col min="2" max="58" width="4.375" style="61" customWidth="1"/>
    <col min="59" max="59" width="4.25" style="61" customWidth="1"/>
    <col min="60" max="60" width="9" style="61"/>
    <col min="61" max="78" width="8.625" style="61" hidden="1" customWidth="1"/>
    <col min="79" max="79" width="8.625" style="63" hidden="1" customWidth="1"/>
    <col min="80" max="80" width="13.5" style="64" hidden="1" customWidth="1"/>
    <col min="81" max="81" width="5.5" style="65" hidden="1" customWidth="1"/>
    <col min="82" max="82" width="4.75" style="66" hidden="1" customWidth="1"/>
    <col min="83" max="83" width="9" style="66" hidden="1" customWidth="1"/>
    <col min="84" max="84" width="9" style="54" hidden="1" customWidth="1"/>
    <col min="85" max="100" width="7.625" style="54" hidden="1" customWidth="1"/>
    <col min="101" max="101" width="4.75" style="54" hidden="1" customWidth="1"/>
    <col min="102" max="102" width="9" style="54" hidden="1" customWidth="1"/>
    <col min="103" max="118" width="8.5" style="54" hidden="1" customWidth="1"/>
    <col min="119" max="119" width="9" style="54" hidden="1" customWidth="1"/>
    <col min="120" max="16384" width="9" style="54"/>
  </cols>
  <sheetData>
    <row r="1" spans="2:120" s="54" customFormat="1" ht="23.25" customHeight="1">
      <c r="B1" s="49"/>
      <c r="C1" s="50" t="s">
        <v>93</v>
      </c>
      <c r="D1" s="50"/>
      <c r="E1" s="50"/>
      <c r="F1" s="50"/>
      <c r="G1" s="50"/>
      <c r="H1" s="50"/>
      <c r="I1" s="50"/>
      <c r="J1" s="50" t="s">
        <v>94</v>
      </c>
      <c r="K1" s="50"/>
      <c r="L1" s="50"/>
      <c r="M1" s="50"/>
      <c r="N1" s="50"/>
      <c r="O1" s="50"/>
      <c r="P1" s="638" t="s">
        <v>95</v>
      </c>
      <c r="Q1" s="638"/>
      <c r="R1" s="638"/>
      <c r="S1" s="638"/>
      <c r="T1" s="638"/>
      <c r="U1" s="638"/>
      <c r="V1" s="638"/>
      <c r="W1" s="638"/>
      <c r="X1" s="638"/>
      <c r="Y1" s="638"/>
      <c r="Z1" s="638"/>
      <c r="AA1" s="638"/>
      <c r="AB1" s="638"/>
      <c r="AC1" s="638"/>
      <c r="AD1" s="638"/>
      <c r="AE1" s="638"/>
      <c r="AF1" s="638"/>
      <c r="AG1" s="638"/>
      <c r="AH1" s="638"/>
      <c r="AI1" s="638"/>
      <c r="AJ1" s="638"/>
      <c r="AK1" s="638"/>
      <c r="AL1" s="638"/>
      <c r="AM1" s="638"/>
      <c r="AN1" s="638"/>
      <c r="AO1" s="51"/>
      <c r="AP1" s="51"/>
      <c r="AQ1" s="640" t="s">
        <v>96</v>
      </c>
      <c r="AR1" s="641"/>
      <c r="AS1" s="644"/>
      <c r="AT1" s="645"/>
      <c r="AU1" s="645"/>
      <c r="AV1" s="645"/>
      <c r="AW1" s="645"/>
      <c r="AX1" s="645"/>
      <c r="AY1" s="645"/>
      <c r="AZ1" s="645"/>
      <c r="BA1" s="645"/>
      <c r="BB1" s="645"/>
      <c r="BC1" s="645"/>
      <c r="BD1" s="645"/>
      <c r="BE1" s="645"/>
      <c r="BF1" s="646"/>
      <c r="BG1" s="52"/>
      <c r="BH1" s="52"/>
      <c r="BI1" s="53" t="s">
        <v>97</v>
      </c>
      <c r="BJ1" s="53" t="s">
        <v>98</v>
      </c>
      <c r="BK1" s="53" t="s">
        <v>98</v>
      </c>
      <c r="BL1" s="53" t="s">
        <v>98</v>
      </c>
      <c r="BM1" s="53" t="s">
        <v>99</v>
      </c>
      <c r="BN1" s="53" t="s">
        <v>98</v>
      </c>
      <c r="BO1" s="53" t="s">
        <v>98</v>
      </c>
      <c r="BP1" s="53" t="s">
        <v>97</v>
      </c>
      <c r="BQ1" s="53" t="s">
        <v>100</v>
      </c>
      <c r="BR1" s="53" t="s">
        <v>98</v>
      </c>
      <c r="BS1" s="53" t="s">
        <v>97</v>
      </c>
      <c r="BT1" s="53" t="s">
        <v>98</v>
      </c>
      <c r="BU1" s="53" t="s">
        <v>98</v>
      </c>
      <c r="BV1" s="53" t="s">
        <v>100</v>
      </c>
      <c r="BW1" s="53" t="s">
        <v>99</v>
      </c>
      <c r="BX1" s="53" t="s">
        <v>100</v>
      </c>
      <c r="BY1" s="53" t="s">
        <v>97</v>
      </c>
      <c r="BZ1" s="53" t="s">
        <v>97</v>
      </c>
      <c r="CA1" s="53" t="s">
        <v>98</v>
      </c>
      <c r="CB1" s="53" t="s">
        <v>100</v>
      </c>
      <c r="CC1" s="53" t="s">
        <v>97</v>
      </c>
      <c r="CD1" s="53" t="s">
        <v>97</v>
      </c>
      <c r="CE1" s="53" t="s">
        <v>98</v>
      </c>
      <c r="CF1" s="53" t="s">
        <v>98</v>
      </c>
      <c r="CG1" s="53" t="s">
        <v>97</v>
      </c>
      <c r="CH1" s="53" t="s">
        <v>99</v>
      </c>
      <c r="CI1" s="53" t="s">
        <v>98</v>
      </c>
      <c r="CJ1" s="53" t="s">
        <v>98</v>
      </c>
      <c r="CK1" s="53" t="s">
        <v>98</v>
      </c>
      <c r="CL1" s="53" t="s">
        <v>98</v>
      </c>
      <c r="CM1" s="53" t="s">
        <v>98</v>
      </c>
      <c r="CN1" s="53" t="s">
        <v>98</v>
      </c>
      <c r="CO1" s="53" t="s">
        <v>97</v>
      </c>
      <c r="CP1" s="53" t="s">
        <v>98</v>
      </c>
      <c r="CQ1" s="53" t="s">
        <v>97</v>
      </c>
      <c r="CR1" s="53" t="s">
        <v>98</v>
      </c>
      <c r="CS1" s="53" t="s">
        <v>98</v>
      </c>
      <c r="CT1" s="53" t="s">
        <v>97</v>
      </c>
      <c r="CU1" s="53" t="s">
        <v>98</v>
      </c>
      <c r="CV1" s="53" t="s">
        <v>98</v>
      </c>
      <c r="CW1" s="53" t="s">
        <v>97</v>
      </c>
      <c r="CX1" s="53" t="s">
        <v>97</v>
      </c>
      <c r="CY1" s="53" t="s">
        <v>97</v>
      </c>
      <c r="CZ1" s="53" t="s">
        <v>100</v>
      </c>
      <c r="DA1" s="53" t="s">
        <v>97</v>
      </c>
      <c r="DB1" s="53" t="s">
        <v>98</v>
      </c>
      <c r="DC1" s="53" t="s">
        <v>98</v>
      </c>
      <c r="DD1" s="53" t="s">
        <v>100</v>
      </c>
      <c r="DE1" s="53" t="s">
        <v>98</v>
      </c>
      <c r="DF1" s="53" t="s">
        <v>99</v>
      </c>
      <c r="DG1" s="53" t="s">
        <v>98</v>
      </c>
      <c r="DH1" s="53" t="s">
        <v>99</v>
      </c>
      <c r="DI1" s="53" t="s">
        <v>97</v>
      </c>
      <c r="DJ1" s="53" t="s">
        <v>99</v>
      </c>
      <c r="DK1" s="53" t="s">
        <v>98</v>
      </c>
      <c r="DL1" s="53" t="s">
        <v>97</v>
      </c>
      <c r="DM1" s="53" t="s">
        <v>97</v>
      </c>
      <c r="DN1" s="53" t="s">
        <v>98</v>
      </c>
      <c r="DO1" s="53" t="s">
        <v>97</v>
      </c>
      <c r="DP1" s="54" t="s">
        <v>101</v>
      </c>
    </row>
    <row r="2" spans="2:120" s="54" customFormat="1" ht="23.25" customHeight="1">
      <c r="B2" s="55"/>
      <c r="C2" s="650" t="s">
        <v>102</v>
      </c>
      <c r="D2" s="651"/>
      <c r="E2" s="56"/>
      <c r="F2" s="57" t="s">
        <v>103</v>
      </c>
      <c r="G2" s="56"/>
      <c r="H2" s="58" t="s">
        <v>73</v>
      </c>
      <c r="I2" s="59"/>
      <c r="J2" s="650" t="s">
        <v>102</v>
      </c>
      <c r="K2" s="651"/>
      <c r="L2" s="56"/>
      <c r="M2" s="57" t="s">
        <v>103</v>
      </c>
      <c r="N2" s="56"/>
      <c r="O2" s="58" t="s">
        <v>73</v>
      </c>
      <c r="P2" s="639"/>
      <c r="Q2" s="639"/>
      <c r="R2" s="639"/>
      <c r="S2" s="639"/>
      <c r="T2" s="639"/>
      <c r="U2" s="639"/>
      <c r="V2" s="639"/>
      <c r="W2" s="639"/>
      <c r="X2" s="639"/>
      <c r="Y2" s="639"/>
      <c r="Z2" s="639"/>
      <c r="AA2" s="639"/>
      <c r="AB2" s="639"/>
      <c r="AC2" s="639"/>
      <c r="AD2" s="639"/>
      <c r="AE2" s="639"/>
      <c r="AF2" s="639"/>
      <c r="AG2" s="639"/>
      <c r="AH2" s="639"/>
      <c r="AI2" s="639"/>
      <c r="AJ2" s="639"/>
      <c r="AK2" s="639"/>
      <c r="AL2" s="639"/>
      <c r="AM2" s="639"/>
      <c r="AN2" s="639"/>
      <c r="AO2" s="60"/>
      <c r="AP2" s="60"/>
      <c r="AQ2" s="642"/>
      <c r="AR2" s="643"/>
      <c r="AS2" s="647"/>
      <c r="AT2" s="648"/>
      <c r="AU2" s="648"/>
      <c r="AV2" s="648"/>
      <c r="AW2" s="648"/>
      <c r="AX2" s="648"/>
      <c r="AY2" s="648"/>
      <c r="AZ2" s="648"/>
      <c r="BA2" s="648"/>
      <c r="BB2" s="648"/>
      <c r="BC2" s="648"/>
      <c r="BD2" s="648"/>
      <c r="BE2" s="648"/>
      <c r="BF2" s="649"/>
      <c r="BG2" s="52"/>
      <c r="BH2" s="52"/>
      <c r="BI2" s="61"/>
      <c r="BJ2" s="61"/>
      <c r="BK2" s="61"/>
      <c r="BL2" s="62"/>
      <c r="BM2" s="62"/>
      <c r="BN2" s="62"/>
      <c r="BO2" s="62"/>
      <c r="BP2" s="62"/>
      <c r="BQ2" s="62"/>
      <c r="BR2" s="61"/>
      <c r="BS2" s="61"/>
      <c r="BT2" s="61"/>
      <c r="BU2" s="61"/>
      <c r="BV2" s="61"/>
      <c r="BW2" s="61"/>
      <c r="BX2" s="61"/>
      <c r="BY2" s="61"/>
      <c r="BZ2" s="61"/>
      <c r="CA2" s="63"/>
      <c r="CB2" s="64"/>
      <c r="CC2" s="65"/>
      <c r="CD2" s="66"/>
      <c r="CE2" s="66"/>
    </row>
    <row r="3" spans="2:120" s="54" customFormat="1" ht="23.25" customHeight="1" thickBot="1">
      <c r="B3" s="55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67"/>
      <c r="AO3" s="67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68"/>
      <c r="BG3" s="61"/>
      <c r="BH3" s="61"/>
      <c r="BI3" s="69">
        <v>6.9444444444444404E-4</v>
      </c>
      <c r="BJ3" s="61"/>
      <c r="BK3" s="61"/>
      <c r="BL3" s="62"/>
      <c r="BM3" s="62"/>
      <c r="BN3" s="62"/>
      <c r="BO3" s="62"/>
      <c r="BP3" s="62"/>
      <c r="BQ3" s="62"/>
      <c r="BR3" s="61"/>
      <c r="BS3" s="61"/>
      <c r="BT3" s="61"/>
      <c r="BU3" s="61"/>
      <c r="BV3" s="61"/>
      <c r="BW3" s="61"/>
      <c r="BX3" s="61"/>
      <c r="BY3" s="61"/>
      <c r="BZ3" s="61"/>
      <c r="CA3" s="63"/>
      <c r="CB3" s="64"/>
      <c r="CC3" s="65"/>
      <c r="CD3" s="66"/>
      <c r="CE3" s="66"/>
    </row>
    <row r="4" spans="2:120" s="54" customFormat="1" ht="23.25" customHeight="1">
      <c r="B4" s="532" t="s">
        <v>104</v>
      </c>
      <c r="C4" s="533"/>
      <c r="D4" s="534"/>
      <c r="E4" s="70"/>
      <c r="F4" s="71"/>
      <c r="G4" s="71"/>
      <c r="H4" s="71"/>
      <c r="I4" s="71"/>
      <c r="J4" s="71"/>
      <c r="K4" s="71"/>
      <c r="L4" s="72"/>
      <c r="M4" s="652" t="s">
        <v>105</v>
      </c>
      <c r="N4" s="533"/>
      <c r="O4" s="534"/>
      <c r="P4" s="653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5"/>
      <c r="AC4" s="656" t="s">
        <v>106</v>
      </c>
      <c r="AD4" s="657"/>
      <c r="AE4" s="657" t="s">
        <v>107</v>
      </c>
      <c r="AF4" s="657"/>
      <c r="AG4" s="657"/>
      <c r="AH4" s="657"/>
      <c r="AI4" s="657"/>
      <c r="AJ4" s="657" t="s">
        <v>108</v>
      </c>
      <c r="AK4" s="657"/>
      <c r="AL4" s="657"/>
      <c r="AM4" s="665"/>
      <c r="AN4" s="666" t="s">
        <v>109</v>
      </c>
      <c r="AO4" s="667"/>
      <c r="AP4" s="619"/>
      <c r="AQ4" s="620"/>
      <c r="AR4" s="668"/>
      <c r="AS4" s="666" t="s">
        <v>110</v>
      </c>
      <c r="AT4" s="667"/>
      <c r="AU4" s="619"/>
      <c r="AV4" s="620"/>
      <c r="AW4" s="621"/>
      <c r="AX4" s="622" t="s">
        <v>111</v>
      </c>
      <c r="AY4" s="623"/>
      <c r="AZ4" s="661"/>
      <c r="BA4" s="662"/>
      <c r="BB4" s="662"/>
      <c r="BC4" s="662"/>
      <c r="BD4" s="662"/>
      <c r="BE4" s="662"/>
      <c r="BF4" s="663"/>
      <c r="BG4" s="61"/>
      <c r="BH4" s="61"/>
      <c r="BI4" s="61"/>
      <c r="BJ4" s="61"/>
      <c r="BK4" s="61"/>
      <c r="BL4" s="62"/>
      <c r="BM4" s="62"/>
      <c r="BN4" s="62"/>
      <c r="BO4" s="62"/>
      <c r="BP4" s="62"/>
      <c r="BQ4" s="62"/>
      <c r="BR4" s="61"/>
      <c r="BS4" s="61"/>
      <c r="BT4" s="61"/>
      <c r="BU4" s="61"/>
      <c r="BV4" s="61"/>
      <c r="BW4" s="61"/>
      <c r="BX4" s="61"/>
      <c r="BY4" s="61"/>
      <c r="BZ4" s="61"/>
      <c r="CA4" s="63"/>
      <c r="CB4" s="64"/>
      <c r="CC4" s="65"/>
      <c r="CD4" s="66"/>
      <c r="CE4" s="66"/>
    </row>
    <row r="5" spans="2:120" s="54" customFormat="1" ht="23.25" customHeight="1">
      <c r="B5" s="513" t="s">
        <v>112</v>
      </c>
      <c r="C5" s="574"/>
      <c r="D5" s="575"/>
      <c r="E5" s="664" t="s">
        <v>113</v>
      </c>
      <c r="F5" s="613"/>
      <c r="G5" s="613"/>
      <c r="H5" s="613"/>
      <c r="I5" s="613"/>
      <c r="J5" s="613"/>
      <c r="K5" s="613"/>
      <c r="L5" s="614"/>
      <c r="M5" s="630" t="s">
        <v>114</v>
      </c>
      <c r="N5" s="574"/>
      <c r="O5" s="575"/>
      <c r="P5" s="631"/>
      <c r="Q5" s="632"/>
      <c r="R5" s="632"/>
      <c r="S5" s="632"/>
      <c r="T5" s="632"/>
      <c r="U5" s="632"/>
      <c r="V5" s="632"/>
      <c r="W5" s="632"/>
      <c r="X5" s="632"/>
      <c r="Y5" s="632"/>
      <c r="Z5" s="632"/>
      <c r="AA5" s="632"/>
      <c r="AB5" s="633"/>
      <c r="AC5" s="658"/>
      <c r="AD5" s="659"/>
      <c r="AE5" s="659" t="s">
        <v>115</v>
      </c>
      <c r="AF5" s="659"/>
      <c r="AG5" s="659"/>
      <c r="AH5" s="659"/>
      <c r="AI5" s="659"/>
      <c r="AJ5" s="73"/>
      <c r="AK5" s="74" t="s">
        <v>72</v>
      </c>
      <c r="AL5" s="75"/>
      <c r="AM5" s="76" t="s">
        <v>65</v>
      </c>
      <c r="AN5" s="589" t="s">
        <v>116</v>
      </c>
      <c r="AO5" s="590"/>
      <c r="AP5" s="77"/>
      <c r="AQ5" s="78"/>
      <c r="AR5" s="79" t="s">
        <v>117</v>
      </c>
      <c r="AS5" s="589" t="s">
        <v>118</v>
      </c>
      <c r="AT5" s="590"/>
      <c r="AU5" s="625"/>
      <c r="AV5" s="626"/>
      <c r="AW5" s="80" t="s">
        <v>119</v>
      </c>
      <c r="AX5" s="624"/>
      <c r="AY5" s="493"/>
      <c r="AZ5" s="595"/>
      <c r="BA5" s="596"/>
      <c r="BB5" s="596"/>
      <c r="BC5" s="596"/>
      <c r="BD5" s="596"/>
      <c r="BE5" s="596"/>
      <c r="BF5" s="597"/>
      <c r="BG5" s="61"/>
      <c r="BH5" s="61"/>
      <c r="BI5" s="61"/>
      <c r="BJ5" s="61"/>
      <c r="BK5" s="61"/>
      <c r="BL5" s="62"/>
      <c r="BM5" s="62"/>
      <c r="BN5" s="62"/>
      <c r="BO5" s="62"/>
      <c r="BP5" s="62"/>
      <c r="BQ5" s="62"/>
      <c r="BR5" s="61"/>
      <c r="BS5" s="61"/>
      <c r="BT5" s="61"/>
      <c r="BU5" s="61"/>
      <c r="BV5" s="61"/>
      <c r="BW5" s="61"/>
      <c r="BX5" s="61"/>
      <c r="BY5" s="61"/>
      <c r="BZ5" s="61"/>
      <c r="CA5" s="63"/>
      <c r="CB5" s="64"/>
      <c r="CC5" s="65"/>
      <c r="CD5" s="66"/>
      <c r="CE5" s="66"/>
    </row>
    <row r="6" spans="2:120" s="54" customFormat="1" ht="23.25" customHeight="1">
      <c r="B6" s="611" t="s">
        <v>120</v>
      </c>
      <c r="C6" s="574"/>
      <c r="D6" s="575"/>
      <c r="E6" s="627"/>
      <c r="F6" s="628"/>
      <c r="G6" s="628"/>
      <c r="H6" s="628"/>
      <c r="I6" s="628"/>
      <c r="J6" s="628"/>
      <c r="K6" s="628"/>
      <c r="L6" s="629"/>
      <c r="M6" s="630" t="s">
        <v>121</v>
      </c>
      <c r="N6" s="574"/>
      <c r="O6" s="575"/>
      <c r="P6" s="631"/>
      <c r="Q6" s="632"/>
      <c r="R6" s="632"/>
      <c r="S6" s="632"/>
      <c r="T6" s="632"/>
      <c r="U6" s="632"/>
      <c r="V6" s="632"/>
      <c r="W6" s="632"/>
      <c r="X6" s="632"/>
      <c r="Y6" s="632"/>
      <c r="Z6" s="632"/>
      <c r="AA6" s="632"/>
      <c r="AB6" s="633"/>
      <c r="AC6" s="660"/>
      <c r="AD6" s="634"/>
      <c r="AE6" s="634" t="s">
        <v>122</v>
      </c>
      <c r="AF6" s="634"/>
      <c r="AG6" s="634"/>
      <c r="AH6" s="634"/>
      <c r="AI6" s="634"/>
      <c r="AJ6" s="635" t="s">
        <v>123</v>
      </c>
      <c r="AK6" s="636"/>
      <c r="AL6" s="636"/>
      <c r="AM6" s="637"/>
      <c r="AN6" s="589" t="s">
        <v>124</v>
      </c>
      <c r="AO6" s="590"/>
      <c r="AP6" s="625"/>
      <c r="AQ6" s="626"/>
      <c r="AR6" s="81" t="s">
        <v>119</v>
      </c>
      <c r="AS6" s="589" t="s">
        <v>125</v>
      </c>
      <c r="AT6" s="590"/>
      <c r="AU6" s="625"/>
      <c r="AV6" s="626"/>
      <c r="AW6" s="82" t="s">
        <v>119</v>
      </c>
      <c r="AX6" s="593" t="s">
        <v>126</v>
      </c>
      <c r="AY6" s="594"/>
      <c r="AZ6" s="595"/>
      <c r="BA6" s="596"/>
      <c r="BB6" s="596"/>
      <c r="BC6" s="596"/>
      <c r="BD6" s="596"/>
      <c r="BE6" s="596"/>
      <c r="BF6" s="597"/>
      <c r="BG6" s="61"/>
      <c r="BH6" s="61"/>
      <c r="BI6" s="61"/>
      <c r="BJ6" s="61"/>
      <c r="BK6" s="61"/>
      <c r="BL6" s="62"/>
      <c r="BM6" s="62"/>
      <c r="BN6" s="62"/>
      <c r="BO6" s="62"/>
      <c r="BP6" s="62"/>
      <c r="BQ6" s="62"/>
      <c r="BR6" s="61"/>
      <c r="BS6" s="61"/>
      <c r="BT6" s="61"/>
      <c r="BU6" s="61"/>
      <c r="BV6" s="61"/>
      <c r="BW6" s="61"/>
      <c r="BX6" s="61"/>
      <c r="BY6" s="61"/>
      <c r="BZ6" s="61"/>
      <c r="CA6" s="63"/>
      <c r="CB6" s="64"/>
      <c r="CC6" s="65"/>
      <c r="CD6" s="66"/>
      <c r="CE6" s="66"/>
    </row>
    <row r="7" spans="2:120" s="54" customFormat="1" ht="23.25" customHeight="1">
      <c r="B7" s="611" t="s">
        <v>127</v>
      </c>
      <c r="C7" s="574"/>
      <c r="D7" s="575"/>
      <c r="E7" s="612" t="s">
        <v>113</v>
      </c>
      <c r="F7" s="613"/>
      <c r="G7" s="613"/>
      <c r="H7" s="613"/>
      <c r="I7" s="613"/>
      <c r="J7" s="613"/>
      <c r="K7" s="613"/>
      <c r="L7" s="614"/>
      <c r="M7" s="574" t="s">
        <v>69</v>
      </c>
      <c r="N7" s="574"/>
      <c r="O7" s="575"/>
      <c r="P7" s="615"/>
      <c r="Q7" s="577"/>
      <c r="R7" s="577"/>
      <c r="S7" s="577"/>
      <c r="T7" s="577"/>
      <c r="U7" s="577"/>
      <c r="V7" s="577"/>
      <c r="W7" s="577"/>
      <c r="X7" s="577"/>
      <c r="Y7" s="577"/>
      <c r="Z7" s="577"/>
      <c r="AA7" s="577"/>
      <c r="AB7" s="83"/>
      <c r="AC7" s="616" t="s">
        <v>128</v>
      </c>
      <c r="AD7" s="617"/>
      <c r="AE7" s="617" t="s">
        <v>129</v>
      </c>
      <c r="AF7" s="617"/>
      <c r="AG7" s="617"/>
      <c r="AH7" s="617"/>
      <c r="AI7" s="617"/>
      <c r="AJ7" s="84"/>
      <c r="AK7" s="85" t="s">
        <v>72</v>
      </c>
      <c r="AL7" s="86"/>
      <c r="AM7" s="87" t="s">
        <v>65</v>
      </c>
      <c r="AN7" s="589" t="s">
        <v>130</v>
      </c>
      <c r="AO7" s="590"/>
      <c r="AP7" s="591" t="s">
        <v>131</v>
      </c>
      <c r="AQ7" s="574"/>
      <c r="AR7" s="574"/>
      <c r="AS7" s="574"/>
      <c r="AT7" s="574"/>
      <c r="AU7" s="574"/>
      <c r="AV7" s="574"/>
      <c r="AW7" s="592"/>
      <c r="AX7" s="593" t="s">
        <v>132</v>
      </c>
      <c r="AY7" s="594"/>
      <c r="AZ7" s="595"/>
      <c r="BA7" s="596"/>
      <c r="BB7" s="596"/>
      <c r="BC7" s="596"/>
      <c r="BD7" s="596"/>
      <c r="BE7" s="596"/>
      <c r="BF7" s="597"/>
      <c r="BG7" s="61"/>
      <c r="BH7" s="61"/>
      <c r="BI7" s="88" t="str">
        <f>IF(AJ7="","",TIME(AJ7,AL7,0))</f>
        <v/>
      </c>
      <c r="BJ7" s="61"/>
      <c r="BK7" s="61"/>
      <c r="BL7" s="62"/>
      <c r="BM7" s="62"/>
      <c r="BN7" s="62"/>
      <c r="BO7" s="62"/>
      <c r="BP7" s="62"/>
      <c r="BQ7" s="62"/>
      <c r="BR7" s="61"/>
      <c r="BS7" s="61"/>
      <c r="BT7" s="61"/>
      <c r="BU7" s="61"/>
      <c r="BV7" s="61"/>
      <c r="BW7" s="61"/>
      <c r="BX7" s="61"/>
      <c r="BY7" s="61"/>
      <c r="BZ7" s="61"/>
      <c r="CA7" s="63"/>
      <c r="CB7" s="64"/>
      <c r="CC7" s="65"/>
      <c r="CD7" s="66"/>
      <c r="CE7" s="66"/>
    </row>
    <row r="8" spans="2:120" s="54" customFormat="1" ht="23.25" customHeight="1" thickBot="1">
      <c r="B8" s="598" t="s">
        <v>70</v>
      </c>
      <c r="C8" s="580"/>
      <c r="D8" s="599"/>
      <c r="E8" s="600" t="s">
        <v>133</v>
      </c>
      <c r="F8" s="601"/>
      <c r="G8" s="601"/>
      <c r="H8" s="601"/>
      <c r="I8" s="601"/>
      <c r="J8" s="601"/>
      <c r="K8" s="601"/>
      <c r="L8" s="602"/>
      <c r="M8" s="603" t="s">
        <v>134</v>
      </c>
      <c r="N8" s="603"/>
      <c r="O8" s="604"/>
      <c r="P8" s="605" t="s">
        <v>135</v>
      </c>
      <c r="Q8" s="606"/>
      <c r="R8" s="606"/>
      <c r="S8" s="606"/>
      <c r="T8" s="606"/>
      <c r="U8" s="606"/>
      <c r="V8" s="606"/>
      <c r="W8" s="606"/>
      <c r="X8" s="606"/>
      <c r="Y8" s="606"/>
      <c r="Z8" s="606"/>
      <c r="AA8" s="606"/>
      <c r="AB8" s="607"/>
      <c r="AC8" s="618"/>
      <c r="AD8" s="608"/>
      <c r="AE8" s="608" t="s">
        <v>136</v>
      </c>
      <c r="AF8" s="608"/>
      <c r="AG8" s="608"/>
      <c r="AH8" s="608"/>
      <c r="AI8" s="608"/>
      <c r="AJ8" s="89"/>
      <c r="AK8" s="90" t="s">
        <v>72</v>
      </c>
      <c r="AL8" s="91"/>
      <c r="AM8" s="92" t="s">
        <v>65</v>
      </c>
      <c r="AN8" s="609" t="s">
        <v>137</v>
      </c>
      <c r="AO8" s="610"/>
      <c r="AP8" s="579" t="s">
        <v>138</v>
      </c>
      <c r="AQ8" s="580"/>
      <c r="AR8" s="580"/>
      <c r="AS8" s="580"/>
      <c r="AT8" s="580"/>
      <c r="AU8" s="580"/>
      <c r="AV8" s="580"/>
      <c r="AW8" s="581"/>
      <c r="AX8" s="582" t="s">
        <v>139</v>
      </c>
      <c r="AY8" s="583"/>
      <c r="AZ8" s="584"/>
      <c r="BA8" s="585"/>
      <c r="BB8" s="585"/>
      <c r="BC8" s="585"/>
      <c r="BD8" s="585"/>
      <c r="BE8" s="585"/>
      <c r="BF8" s="586"/>
      <c r="BG8" s="61"/>
      <c r="BH8" s="61"/>
      <c r="BI8" s="88" t="str">
        <f>IF(AJ8="","",TIME(AJ8,AL8,0))</f>
        <v/>
      </c>
      <c r="BJ8" s="61"/>
      <c r="BK8" s="61"/>
      <c r="BL8" s="62"/>
      <c r="BM8" s="93"/>
      <c r="BN8" s="62"/>
      <c r="BO8" s="62"/>
      <c r="BP8" s="62"/>
      <c r="BQ8" s="62"/>
      <c r="BR8" s="61"/>
      <c r="BS8" s="61"/>
      <c r="BT8" s="61"/>
      <c r="BU8" s="61"/>
      <c r="BV8" s="61"/>
      <c r="BW8" s="61"/>
      <c r="BX8" s="61"/>
      <c r="BY8" s="61"/>
      <c r="BZ8" s="61"/>
      <c r="CA8" s="63"/>
      <c r="CB8" s="64"/>
      <c r="CC8" s="65"/>
      <c r="CD8" s="66"/>
      <c r="CE8" s="66"/>
    </row>
    <row r="9" spans="2:120" s="54" customFormat="1" ht="23.25" customHeight="1" thickBot="1">
      <c r="B9" s="587" t="s">
        <v>140</v>
      </c>
      <c r="C9" s="588"/>
      <c r="D9" s="588"/>
      <c r="E9" s="588"/>
      <c r="F9" s="588"/>
      <c r="G9" s="588"/>
      <c r="H9" s="588"/>
      <c r="I9" s="588"/>
      <c r="J9" s="588"/>
      <c r="K9" s="588"/>
      <c r="L9" s="588" t="s">
        <v>140</v>
      </c>
      <c r="M9" s="588"/>
      <c r="N9" s="588"/>
      <c r="O9" s="588"/>
      <c r="P9" s="588"/>
      <c r="Q9" s="588"/>
      <c r="R9" s="588"/>
      <c r="S9" s="588"/>
      <c r="T9" s="588"/>
      <c r="U9" s="588"/>
      <c r="V9" s="588" t="s">
        <v>140</v>
      </c>
      <c r="W9" s="588"/>
      <c r="X9" s="588"/>
      <c r="Y9" s="588"/>
      <c r="Z9" s="588"/>
      <c r="AA9" s="588"/>
      <c r="AB9" s="588"/>
      <c r="AC9" s="588"/>
      <c r="AD9" s="588"/>
      <c r="AE9" s="588"/>
      <c r="AF9" s="588" t="s">
        <v>140</v>
      </c>
      <c r="AG9" s="588"/>
      <c r="AH9" s="588"/>
      <c r="AI9" s="588"/>
      <c r="AJ9" s="588"/>
      <c r="AK9" s="588"/>
      <c r="AL9" s="588"/>
      <c r="AM9" s="588"/>
      <c r="AN9" s="588"/>
      <c r="AO9" s="588"/>
      <c r="AP9" s="94"/>
      <c r="AQ9" s="94"/>
      <c r="AR9" s="94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6"/>
      <c r="BG9" s="61"/>
      <c r="BH9" s="61"/>
      <c r="BI9" s="61"/>
      <c r="BJ9" s="61"/>
      <c r="BK9" s="61"/>
      <c r="BL9" s="62"/>
      <c r="BM9" s="93"/>
      <c r="BN9" s="62"/>
      <c r="BO9" s="62"/>
      <c r="BP9" s="62"/>
      <c r="BQ9" s="62"/>
      <c r="BR9" s="61"/>
      <c r="BS9" s="61"/>
      <c r="BT9" s="61"/>
      <c r="BU9" s="61"/>
      <c r="BV9" s="61"/>
      <c r="BW9" s="61"/>
      <c r="BX9" s="61"/>
      <c r="BY9" s="61"/>
      <c r="BZ9" s="61"/>
      <c r="CA9" s="63"/>
      <c r="CB9" s="64"/>
      <c r="CC9" s="65"/>
      <c r="CD9" s="66"/>
      <c r="CE9" s="66"/>
    </row>
    <row r="10" spans="2:120" s="54" customFormat="1" ht="23.25" customHeight="1">
      <c r="B10" s="532" t="s">
        <v>70</v>
      </c>
      <c r="C10" s="533"/>
      <c r="D10" s="534"/>
      <c r="E10" s="535" t="s">
        <v>141</v>
      </c>
      <c r="F10" s="536"/>
      <c r="G10" s="536"/>
      <c r="H10" s="536"/>
      <c r="I10" s="536"/>
      <c r="J10" s="536"/>
      <c r="K10" s="536"/>
      <c r="L10" s="536"/>
      <c r="M10" s="536"/>
      <c r="N10" s="536"/>
      <c r="O10" s="536"/>
      <c r="P10" s="536"/>
      <c r="Q10" s="536"/>
      <c r="R10" s="536"/>
      <c r="S10" s="536"/>
      <c r="T10" s="536"/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6"/>
      <c r="AI10" s="537"/>
      <c r="AJ10" s="562" t="s">
        <v>142</v>
      </c>
      <c r="AK10" s="563"/>
      <c r="AL10" s="563"/>
      <c r="AM10" s="564"/>
      <c r="AN10" s="565" t="s">
        <v>143</v>
      </c>
      <c r="AO10" s="566"/>
      <c r="AP10" s="97"/>
      <c r="AQ10" s="97"/>
      <c r="AR10" s="97"/>
      <c r="AS10" s="97"/>
      <c r="AT10" s="98"/>
      <c r="AU10" s="569" t="s">
        <v>144</v>
      </c>
      <c r="AV10" s="563"/>
      <c r="AW10" s="563"/>
      <c r="AX10" s="563"/>
      <c r="AY10" s="563"/>
      <c r="AZ10" s="563"/>
      <c r="BA10" s="563"/>
      <c r="BB10" s="563"/>
      <c r="BC10" s="563"/>
      <c r="BD10" s="563"/>
      <c r="BE10" s="563"/>
      <c r="BF10" s="570"/>
      <c r="BG10" s="61"/>
      <c r="BH10" s="61"/>
      <c r="BI10" s="61"/>
      <c r="BJ10" s="61"/>
      <c r="BK10" s="61"/>
      <c r="BL10" s="62"/>
      <c r="BM10" s="93"/>
      <c r="BN10" s="62"/>
      <c r="BO10" s="62"/>
      <c r="BP10" s="62"/>
      <c r="BQ10" s="62"/>
      <c r="BR10" s="61"/>
      <c r="BS10" s="61"/>
      <c r="BT10" s="61"/>
      <c r="BU10" s="61"/>
      <c r="BV10" s="61"/>
      <c r="BW10" s="61"/>
      <c r="BX10" s="61"/>
      <c r="BY10" s="61"/>
      <c r="BZ10" s="61"/>
      <c r="CA10" s="63"/>
      <c r="CB10" s="64"/>
      <c r="CC10" s="65"/>
      <c r="CD10" s="66"/>
      <c r="CE10" s="66"/>
    </row>
    <row r="11" spans="2:120" s="54" customFormat="1" ht="23.25" customHeight="1">
      <c r="B11" s="513" t="s">
        <v>145</v>
      </c>
      <c r="C11" s="574"/>
      <c r="D11" s="575"/>
      <c r="E11" s="576" t="s">
        <v>146</v>
      </c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7"/>
      <c r="Q11" s="577"/>
      <c r="R11" s="577"/>
      <c r="S11" s="577"/>
      <c r="T11" s="577"/>
      <c r="U11" s="577"/>
      <c r="V11" s="577"/>
      <c r="W11" s="577"/>
      <c r="X11" s="577"/>
      <c r="Y11" s="577"/>
      <c r="Z11" s="577"/>
      <c r="AA11" s="577"/>
      <c r="AB11" s="577"/>
      <c r="AC11" s="577"/>
      <c r="AD11" s="577"/>
      <c r="AE11" s="577"/>
      <c r="AF11" s="577"/>
      <c r="AG11" s="577"/>
      <c r="AH11" s="577"/>
      <c r="AI11" s="578"/>
      <c r="AJ11" s="571" t="s">
        <v>147</v>
      </c>
      <c r="AK11" s="572"/>
      <c r="AL11" s="572"/>
      <c r="AM11" s="505"/>
      <c r="AN11" s="567"/>
      <c r="AO11" s="568"/>
      <c r="AP11" s="99"/>
      <c r="AQ11" s="99"/>
      <c r="AR11" s="99"/>
      <c r="AS11" s="100"/>
      <c r="AT11" s="101"/>
      <c r="AU11" s="571"/>
      <c r="AV11" s="572"/>
      <c r="AW11" s="572"/>
      <c r="AX11" s="572"/>
      <c r="AY11" s="572"/>
      <c r="AZ11" s="572"/>
      <c r="BA11" s="572"/>
      <c r="BB11" s="572"/>
      <c r="BC11" s="572"/>
      <c r="BD11" s="572"/>
      <c r="BE11" s="572"/>
      <c r="BF11" s="573"/>
      <c r="BG11" s="61"/>
      <c r="BH11" s="61"/>
      <c r="BI11" s="61"/>
      <c r="BJ11" s="61"/>
      <c r="BK11" s="61"/>
      <c r="BL11" s="62"/>
      <c r="BM11" s="93"/>
      <c r="BN11" s="62"/>
      <c r="BO11" s="62"/>
      <c r="BP11" s="62"/>
      <c r="BQ11" s="62"/>
      <c r="BR11" s="61"/>
      <c r="BS11" s="61"/>
      <c r="BT11" s="61"/>
      <c r="BU11" s="61"/>
      <c r="BV11" s="61"/>
      <c r="BW11" s="61"/>
      <c r="BX11" s="61"/>
      <c r="BY11" s="61"/>
      <c r="BZ11" s="61"/>
      <c r="CA11" s="63"/>
      <c r="CB11" s="64"/>
      <c r="CC11" s="65"/>
      <c r="CD11" s="66"/>
      <c r="CE11" s="66"/>
    </row>
    <row r="12" spans="2:120" s="54" customFormat="1" ht="23.25" customHeight="1">
      <c r="B12" s="513" t="s">
        <v>148</v>
      </c>
      <c r="C12" s="514"/>
      <c r="D12" s="80"/>
      <c r="E12" s="80"/>
      <c r="F12" s="80"/>
      <c r="G12" s="102"/>
      <c r="H12" s="103"/>
      <c r="I12" s="104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5"/>
      <c r="AT12" s="105"/>
      <c r="AU12" s="106" t="s">
        <v>149</v>
      </c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8"/>
      <c r="BG12" s="61"/>
      <c r="BH12" s="61"/>
      <c r="BI12" s="61"/>
      <c r="BJ12" s="61"/>
      <c r="BK12" s="61"/>
      <c r="BL12" s="62"/>
      <c r="BM12" s="93"/>
      <c r="BN12" s="62"/>
      <c r="BO12" s="62"/>
      <c r="BP12" s="62"/>
      <c r="BQ12" s="62"/>
      <c r="BR12" s="61"/>
      <c r="BS12" s="61"/>
      <c r="BT12" s="61"/>
      <c r="BU12" s="61"/>
      <c r="BV12" s="61"/>
      <c r="BW12" s="61"/>
      <c r="BX12" s="61"/>
      <c r="BY12" s="61"/>
      <c r="BZ12" s="61"/>
      <c r="CA12" s="63"/>
      <c r="CB12" s="64"/>
      <c r="CC12" s="65"/>
      <c r="CD12" s="66"/>
      <c r="CE12" s="66"/>
    </row>
    <row r="13" spans="2:120" s="54" customFormat="1" ht="23.25" customHeight="1">
      <c r="B13" s="515" t="s">
        <v>150</v>
      </c>
      <c r="C13" s="516"/>
      <c r="D13" s="109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1"/>
      <c r="AU13" s="112" t="s">
        <v>151</v>
      </c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4"/>
      <c r="BG13" s="61"/>
      <c r="BH13" s="61"/>
      <c r="BI13" s="61"/>
      <c r="BJ13" s="61"/>
      <c r="BK13" s="61"/>
      <c r="BL13" s="62"/>
      <c r="BM13" s="93"/>
      <c r="BN13" s="62"/>
      <c r="BO13" s="62"/>
      <c r="BP13" s="62"/>
      <c r="BQ13" s="62"/>
      <c r="BR13" s="61"/>
      <c r="BS13" s="61"/>
      <c r="BT13" s="61"/>
      <c r="BU13" s="61"/>
      <c r="BV13" s="61"/>
      <c r="BW13" s="61"/>
      <c r="BX13" s="61"/>
      <c r="BY13" s="61"/>
      <c r="BZ13" s="61"/>
      <c r="CA13" s="63"/>
      <c r="CB13" s="64"/>
      <c r="CC13" s="65"/>
      <c r="CD13" s="66"/>
      <c r="CE13" s="66"/>
    </row>
    <row r="14" spans="2:120" s="54" customFormat="1" ht="23.25" customHeight="1">
      <c r="B14" s="517" t="s">
        <v>152</v>
      </c>
      <c r="C14" s="110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115"/>
      <c r="AU14" s="112" t="s">
        <v>153</v>
      </c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4"/>
      <c r="BG14" s="61"/>
      <c r="BH14" s="61"/>
      <c r="BI14" s="61"/>
      <c r="BJ14" s="61"/>
      <c r="BK14" s="61"/>
      <c r="BL14" s="62"/>
      <c r="BM14" s="93"/>
      <c r="BN14" s="62"/>
      <c r="BO14" s="62"/>
      <c r="BP14" s="62"/>
      <c r="BQ14" s="62"/>
      <c r="BR14" s="61"/>
      <c r="BS14" s="61"/>
      <c r="BT14" s="61"/>
      <c r="BU14" s="61"/>
      <c r="BV14" s="61"/>
      <c r="BW14" s="61"/>
      <c r="BX14" s="61"/>
      <c r="BY14" s="61"/>
      <c r="BZ14" s="61"/>
      <c r="CA14" s="63"/>
      <c r="CB14" s="64"/>
      <c r="CC14" s="65"/>
      <c r="CD14" s="66"/>
      <c r="CE14" s="66"/>
    </row>
    <row r="15" spans="2:120" s="54" customFormat="1" ht="23.25" customHeight="1">
      <c r="B15" s="445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115"/>
      <c r="AU15" s="112" t="s">
        <v>154</v>
      </c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4"/>
      <c r="BG15" s="61"/>
      <c r="BH15" s="61"/>
      <c r="BI15" s="61"/>
      <c r="BJ15" s="61"/>
      <c r="BK15" s="61"/>
      <c r="BL15" s="62"/>
      <c r="BM15" s="93"/>
      <c r="BN15" s="62"/>
      <c r="BO15" s="62"/>
      <c r="BP15" s="62"/>
      <c r="BQ15" s="62"/>
      <c r="BR15" s="61"/>
      <c r="BS15" s="61"/>
      <c r="BT15" s="61"/>
      <c r="BU15" s="61"/>
      <c r="BV15" s="61"/>
      <c r="BW15" s="61"/>
      <c r="BX15" s="61"/>
      <c r="BY15" s="61"/>
      <c r="BZ15" s="61"/>
      <c r="CA15" s="63"/>
      <c r="CB15" s="64"/>
      <c r="CC15" s="65"/>
      <c r="CD15" s="66"/>
      <c r="CE15" s="66"/>
    </row>
    <row r="16" spans="2:120" s="54" customFormat="1" ht="23.25" customHeight="1">
      <c r="B16" s="445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115"/>
      <c r="AU16" s="116" t="s">
        <v>155</v>
      </c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8"/>
      <c r="BG16" s="61"/>
      <c r="BH16" s="61"/>
      <c r="BI16" s="61"/>
      <c r="BJ16" s="61"/>
      <c r="BK16" s="61"/>
      <c r="BL16" s="62"/>
      <c r="BM16" s="93"/>
      <c r="BN16" s="62"/>
      <c r="BO16" s="62"/>
      <c r="BP16" s="62"/>
      <c r="BQ16" s="62"/>
      <c r="BR16" s="61"/>
      <c r="BS16" s="61"/>
      <c r="BT16" s="61"/>
      <c r="BU16" s="61"/>
      <c r="BV16" s="61"/>
      <c r="BW16" s="61"/>
      <c r="BX16" s="61"/>
      <c r="BY16" s="61"/>
      <c r="BZ16" s="61"/>
      <c r="CA16" s="63"/>
      <c r="CB16" s="64"/>
      <c r="CC16" s="65"/>
      <c r="CD16" s="66"/>
      <c r="CE16" s="66"/>
    </row>
    <row r="17" spans="2:95" s="54" customFormat="1" ht="23.25" customHeight="1">
      <c r="B17" s="445"/>
      <c r="C17" s="11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115"/>
      <c r="AU17" s="120" t="s">
        <v>156</v>
      </c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2"/>
      <c r="BG17" s="61"/>
      <c r="BH17" s="61"/>
      <c r="BI17" s="61"/>
      <c r="BJ17" s="61"/>
      <c r="BK17" s="61"/>
      <c r="BL17" s="62"/>
      <c r="BM17" s="93"/>
      <c r="BN17" s="62"/>
      <c r="BO17" s="62"/>
      <c r="BP17" s="62"/>
      <c r="BQ17" s="62"/>
      <c r="BR17" s="61"/>
      <c r="BS17" s="61"/>
      <c r="BT17" s="61"/>
      <c r="BU17" s="61"/>
      <c r="BV17" s="61"/>
      <c r="BW17" s="61"/>
      <c r="BX17" s="61"/>
      <c r="BY17" s="61"/>
      <c r="BZ17" s="61"/>
      <c r="CA17" s="63"/>
      <c r="CB17" s="64"/>
      <c r="CC17" s="65"/>
      <c r="CD17" s="66"/>
      <c r="CE17" s="66"/>
    </row>
    <row r="18" spans="2:95" s="54" customFormat="1" ht="23.25" customHeight="1">
      <c r="B18" s="445"/>
      <c r="C18" s="11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115"/>
      <c r="AU18" s="112" t="s">
        <v>157</v>
      </c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4"/>
      <c r="BG18" s="61"/>
      <c r="BH18" s="61"/>
      <c r="BI18" s="61"/>
      <c r="BJ18" s="61"/>
      <c r="BK18" s="61"/>
      <c r="BL18" s="62"/>
      <c r="BM18" s="93"/>
      <c r="BN18" s="62"/>
      <c r="BO18" s="62"/>
      <c r="BP18" s="62"/>
      <c r="BQ18" s="62"/>
      <c r="BR18" s="61"/>
      <c r="BS18" s="61"/>
      <c r="BT18" s="61"/>
      <c r="BU18" s="61"/>
      <c r="BV18" s="61"/>
      <c r="BW18" s="61"/>
      <c r="BX18" s="61"/>
      <c r="BY18" s="61"/>
      <c r="BZ18" s="61"/>
      <c r="CA18" s="63"/>
      <c r="CB18" s="64"/>
      <c r="CC18" s="65"/>
      <c r="CD18" s="66"/>
      <c r="CE18" s="66"/>
    </row>
    <row r="19" spans="2:95" s="54" customFormat="1" ht="23.25" customHeight="1">
      <c r="B19" s="445"/>
      <c r="C19" s="11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115"/>
      <c r="AU19" s="112" t="s">
        <v>158</v>
      </c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4"/>
      <c r="BG19" s="61"/>
      <c r="BH19" s="61"/>
      <c r="BI19" s="61"/>
      <c r="BJ19" s="61"/>
      <c r="BK19" s="61"/>
      <c r="BL19" s="62"/>
      <c r="BM19" s="93"/>
      <c r="BN19" s="62"/>
      <c r="BO19" s="62"/>
      <c r="BP19" s="62"/>
      <c r="BQ19" s="62"/>
      <c r="BR19" s="61"/>
      <c r="BS19" s="61"/>
      <c r="BT19" s="61"/>
      <c r="BU19" s="61"/>
      <c r="BV19" s="61"/>
      <c r="BW19" s="61"/>
      <c r="BX19" s="61"/>
      <c r="BY19" s="61"/>
      <c r="BZ19" s="61"/>
      <c r="CA19" s="63"/>
      <c r="CB19" s="64"/>
      <c r="CC19" s="65"/>
      <c r="CD19" s="66"/>
      <c r="CE19" s="66"/>
    </row>
    <row r="20" spans="2:95" s="54" customFormat="1" ht="23.25" customHeight="1">
      <c r="B20" s="445"/>
      <c r="C20" s="11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115"/>
      <c r="AU20" s="112" t="s">
        <v>159</v>
      </c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4"/>
      <c r="BG20" s="61"/>
      <c r="BH20" s="61"/>
      <c r="BI20" s="61"/>
      <c r="BJ20" s="61"/>
      <c r="BK20" s="61"/>
      <c r="BL20" s="62"/>
      <c r="BM20" s="93"/>
      <c r="BN20" s="62"/>
      <c r="BO20" s="62"/>
      <c r="BP20" s="62"/>
      <c r="BQ20" s="62"/>
      <c r="BR20" s="61"/>
      <c r="BS20" s="61"/>
      <c r="BT20" s="61"/>
      <c r="BU20" s="61"/>
      <c r="BV20" s="61"/>
      <c r="BW20" s="61"/>
      <c r="BX20" s="61"/>
      <c r="BY20" s="61"/>
      <c r="BZ20" s="61"/>
      <c r="CA20" s="63"/>
      <c r="CB20" s="64"/>
      <c r="CC20" s="65"/>
      <c r="CD20" s="66"/>
      <c r="CE20" s="66"/>
    </row>
    <row r="21" spans="2:95" s="54" customFormat="1" ht="23.25" customHeight="1">
      <c r="B21" s="445"/>
      <c r="C21" s="11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115"/>
      <c r="AU21" s="112" t="s">
        <v>160</v>
      </c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4"/>
      <c r="BG21" s="61"/>
      <c r="BH21" s="61"/>
      <c r="BI21" s="61"/>
      <c r="BJ21" s="61"/>
      <c r="BK21" s="61"/>
      <c r="BL21" s="62"/>
      <c r="BM21" s="93"/>
      <c r="BN21" s="62"/>
      <c r="BO21" s="62"/>
      <c r="BP21" s="62"/>
      <c r="BQ21" s="62"/>
      <c r="BR21" s="61"/>
      <c r="BS21" s="61"/>
      <c r="BT21" s="61"/>
      <c r="BU21" s="61"/>
      <c r="BV21" s="61"/>
      <c r="BW21" s="61"/>
      <c r="BX21" s="61"/>
      <c r="BY21" s="61"/>
      <c r="BZ21" s="61"/>
      <c r="CA21" s="63"/>
      <c r="CB21" s="64"/>
      <c r="CC21" s="65"/>
      <c r="CD21" s="66"/>
      <c r="CE21" s="66"/>
    </row>
    <row r="22" spans="2:95" s="54" customFormat="1" ht="23.25" customHeight="1">
      <c r="B22" s="445"/>
      <c r="C22" s="11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115"/>
      <c r="AU22" s="112" t="s">
        <v>161</v>
      </c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4"/>
      <c r="BG22" s="61"/>
      <c r="BH22" s="61"/>
      <c r="BI22" s="61"/>
      <c r="BJ22" s="61"/>
      <c r="BK22" s="61"/>
      <c r="BL22" s="62"/>
      <c r="BM22" s="93"/>
      <c r="BN22" s="62"/>
      <c r="BO22" s="62"/>
      <c r="BP22" s="62"/>
      <c r="BQ22" s="62"/>
      <c r="BR22" s="61"/>
      <c r="BS22" s="61"/>
      <c r="BT22" s="61"/>
      <c r="BU22" s="61"/>
      <c r="BV22" s="61"/>
      <c r="BW22" s="61"/>
      <c r="BX22" s="61"/>
      <c r="BY22" s="61"/>
      <c r="BZ22" s="61"/>
      <c r="CA22" s="63"/>
      <c r="CB22" s="64"/>
      <c r="CC22" s="65"/>
      <c r="CD22" s="66"/>
      <c r="CE22" s="66"/>
    </row>
    <row r="23" spans="2:95" s="54" customFormat="1" ht="23.25" customHeight="1">
      <c r="B23" s="445"/>
      <c r="C23" s="11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115"/>
      <c r="AU23" s="112" t="s">
        <v>162</v>
      </c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4"/>
      <c r="BG23" s="61"/>
      <c r="BH23" s="61"/>
      <c r="BI23" s="61"/>
      <c r="BJ23" s="61"/>
      <c r="BK23" s="61"/>
      <c r="BL23" s="62"/>
      <c r="BM23" s="93"/>
      <c r="BN23" s="62"/>
      <c r="BO23" s="62"/>
      <c r="BP23" s="62"/>
      <c r="BQ23" s="62"/>
      <c r="BR23" s="61"/>
      <c r="BS23" s="61"/>
      <c r="BT23" s="61"/>
      <c r="BU23" s="61"/>
      <c r="BV23" s="61"/>
      <c r="BW23" s="61"/>
      <c r="BX23" s="61"/>
      <c r="BY23" s="61"/>
      <c r="BZ23" s="61"/>
      <c r="CA23" s="63"/>
      <c r="CB23" s="64"/>
      <c r="CC23" s="65"/>
      <c r="CD23" s="66"/>
      <c r="CE23" s="66"/>
    </row>
    <row r="24" spans="2:95" s="54" customFormat="1" ht="23.25" customHeight="1">
      <c r="B24" s="445"/>
      <c r="C24" s="11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115"/>
      <c r="AU24" s="116" t="s">
        <v>163</v>
      </c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8"/>
      <c r="BG24" s="61"/>
      <c r="BH24" s="61"/>
      <c r="BI24" s="61"/>
      <c r="BJ24" s="61"/>
      <c r="BK24" s="61"/>
      <c r="BL24" s="62"/>
      <c r="BM24" s="93"/>
      <c r="BN24" s="62"/>
      <c r="BO24" s="62"/>
      <c r="BP24" s="62"/>
      <c r="BQ24" s="62"/>
      <c r="BR24" s="61"/>
      <c r="BS24" s="61"/>
      <c r="BT24" s="61"/>
      <c r="BU24" s="61"/>
      <c r="BV24" s="61"/>
      <c r="BW24" s="61"/>
      <c r="BX24" s="61"/>
      <c r="BY24" s="61"/>
      <c r="BZ24" s="61"/>
      <c r="CA24" s="63"/>
      <c r="CB24" s="64"/>
      <c r="CC24" s="65"/>
      <c r="CD24" s="66"/>
      <c r="CE24" s="66"/>
    </row>
    <row r="25" spans="2:95" s="54" customFormat="1" ht="23.25" customHeight="1">
      <c r="B25" s="445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115"/>
      <c r="AU25" s="120" t="s">
        <v>164</v>
      </c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2"/>
      <c r="BG25" s="61"/>
      <c r="BH25" s="61"/>
      <c r="BI25" s="61"/>
      <c r="BJ25" s="61"/>
      <c r="BK25" s="61"/>
      <c r="BL25" s="62"/>
      <c r="BM25" s="93"/>
      <c r="BN25" s="62"/>
      <c r="BO25" s="62"/>
      <c r="BP25" s="62"/>
      <c r="BQ25" s="62"/>
      <c r="BR25" s="61"/>
      <c r="BS25" s="61"/>
      <c r="BT25" s="61"/>
      <c r="BU25" s="61"/>
      <c r="BV25" s="61"/>
      <c r="BW25" s="61"/>
      <c r="BX25" s="61"/>
      <c r="BY25" s="61"/>
      <c r="BZ25" s="61"/>
      <c r="CA25" s="63"/>
      <c r="CB25" s="64"/>
      <c r="CC25" s="65"/>
      <c r="CD25" s="66"/>
      <c r="CE25" s="66"/>
    </row>
    <row r="26" spans="2:95" s="54" customFormat="1" ht="23.25" customHeight="1">
      <c r="B26" s="445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115"/>
      <c r="AU26" s="112" t="s">
        <v>165</v>
      </c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4"/>
      <c r="BG26" s="61"/>
      <c r="BH26" s="61"/>
      <c r="BI26" s="61"/>
      <c r="BJ26" s="61"/>
      <c r="BK26" s="61"/>
      <c r="BL26" s="62"/>
      <c r="BM26" s="93"/>
      <c r="BN26" s="62"/>
      <c r="BO26" s="62"/>
      <c r="BP26" s="62"/>
      <c r="BQ26" s="62"/>
      <c r="BR26" s="61"/>
      <c r="BS26" s="61"/>
      <c r="BT26" s="61"/>
      <c r="BU26" s="61"/>
      <c r="BV26" s="61"/>
      <c r="BW26" s="61"/>
      <c r="BX26" s="61"/>
      <c r="BY26" s="61"/>
      <c r="BZ26" s="61"/>
      <c r="CA26" s="63"/>
      <c r="CB26" s="64"/>
      <c r="CC26" s="65"/>
      <c r="CD26" s="66"/>
      <c r="CE26" s="66"/>
    </row>
    <row r="27" spans="2:95" s="54" customFormat="1" ht="23.25" customHeight="1" thickBot="1">
      <c r="B27" s="447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4"/>
      <c r="AU27" s="112" t="s">
        <v>166</v>
      </c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4"/>
      <c r="BG27" s="61"/>
      <c r="BH27" s="61"/>
      <c r="BI27" s="61"/>
      <c r="BJ27" s="61"/>
      <c r="BK27" s="61"/>
      <c r="BL27" s="62"/>
      <c r="BM27" s="93"/>
      <c r="BN27" s="62"/>
      <c r="BO27" s="62"/>
      <c r="BP27" s="62"/>
      <c r="BQ27" s="62"/>
      <c r="BR27" s="61"/>
      <c r="BS27" s="61"/>
      <c r="BT27" s="61"/>
      <c r="BU27" s="61"/>
      <c r="BV27" s="61"/>
      <c r="BW27" s="61"/>
      <c r="BX27" s="61"/>
      <c r="BY27" s="61"/>
      <c r="BZ27" s="61"/>
      <c r="CA27" s="63"/>
      <c r="CB27" s="64"/>
      <c r="CC27" s="65"/>
      <c r="CD27" s="66"/>
      <c r="CE27" s="66"/>
    </row>
    <row r="28" spans="2:95" s="54" customFormat="1" ht="23.25" customHeight="1" thickTop="1">
      <c r="B28" s="443" t="s">
        <v>167</v>
      </c>
      <c r="C28" s="444"/>
      <c r="D28" s="518" t="s">
        <v>168</v>
      </c>
      <c r="E28" s="521" t="s">
        <v>169</v>
      </c>
      <c r="F28" s="522"/>
      <c r="G28" s="521" t="s">
        <v>170</v>
      </c>
      <c r="H28" s="507"/>
      <c r="I28" s="548" t="s">
        <v>171</v>
      </c>
      <c r="J28" s="549"/>
      <c r="K28" s="521" t="s">
        <v>172</v>
      </c>
      <c r="L28" s="507"/>
      <c r="M28" s="554" t="s">
        <v>173</v>
      </c>
      <c r="N28" s="555"/>
      <c r="O28" s="555"/>
      <c r="P28" s="555"/>
      <c r="Q28" s="555"/>
      <c r="R28" s="555"/>
      <c r="S28" s="555"/>
      <c r="T28" s="556"/>
      <c r="U28" s="521" t="s">
        <v>174</v>
      </c>
      <c r="V28" s="557"/>
      <c r="W28" s="557"/>
      <c r="X28" s="507"/>
      <c r="Y28" s="560" t="s">
        <v>175</v>
      </c>
      <c r="Z28" s="509"/>
      <c r="AA28" s="509"/>
      <c r="AB28" s="510"/>
      <c r="AC28" s="506" t="s">
        <v>176</v>
      </c>
      <c r="AD28" s="507"/>
      <c r="AE28" s="492" t="s">
        <v>177</v>
      </c>
      <c r="AF28" s="509"/>
      <c r="AG28" s="509"/>
      <c r="AH28" s="509"/>
      <c r="AI28" s="509"/>
      <c r="AJ28" s="509"/>
      <c r="AK28" s="509"/>
      <c r="AL28" s="509"/>
      <c r="AM28" s="509"/>
      <c r="AN28" s="509"/>
      <c r="AO28" s="509"/>
      <c r="AP28" s="510"/>
      <c r="AQ28" s="511" t="s">
        <v>178</v>
      </c>
      <c r="AR28" s="512"/>
      <c r="AS28" s="512"/>
      <c r="AT28" s="512"/>
      <c r="AU28" s="112" t="s">
        <v>179</v>
      </c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4"/>
      <c r="BG28" s="61"/>
      <c r="BH28" s="61"/>
      <c r="BI28" s="61"/>
      <c r="BJ28" s="125"/>
      <c r="BK28" s="125"/>
      <c r="BL28" s="125"/>
      <c r="BM28" s="93"/>
      <c r="BN28" s="62"/>
      <c r="BO28" s="62"/>
      <c r="BP28" s="62"/>
      <c r="BQ28" s="62"/>
      <c r="BR28" s="61"/>
      <c r="BS28" s="61"/>
      <c r="BT28" s="61"/>
      <c r="BU28" s="61"/>
      <c r="BV28" s="61"/>
      <c r="BW28" s="61"/>
      <c r="BX28" s="61"/>
      <c r="BY28" s="61"/>
      <c r="BZ28" s="61"/>
      <c r="CA28" s="63"/>
      <c r="CB28" s="64"/>
      <c r="CC28" s="65"/>
      <c r="CD28" s="66"/>
      <c r="CE28" s="66"/>
    </row>
    <row r="29" spans="2:95" s="54" customFormat="1" ht="23.25" customHeight="1">
      <c r="B29" s="445"/>
      <c r="C29" s="446"/>
      <c r="D29" s="519"/>
      <c r="E29" s="523"/>
      <c r="F29" s="524"/>
      <c r="G29" s="546"/>
      <c r="H29" s="547"/>
      <c r="I29" s="550"/>
      <c r="J29" s="551"/>
      <c r="K29" s="546"/>
      <c r="L29" s="547"/>
      <c r="M29" s="538" t="s">
        <v>180</v>
      </c>
      <c r="N29" s="539"/>
      <c r="O29" s="540" t="s">
        <v>181</v>
      </c>
      <c r="P29" s="541"/>
      <c r="Q29" s="502" t="s">
        <v>182</v>
      </c>
      <c r="R29" s="541"/>
      <c r="S29" s="538" t="s">
        <v>71</v>
      </c>
      <c r="T29" s="539"/>
      <c r="U29" s="546"/>
      <c r="V29" s="558"/>
      <c r="W29" s="558"/>
      <c r="X29" s="547"/>
      <c r="Y29" s="540" t="s">
        <v>183</v>
      </c>
      <c r="Z29" s="541"/>
      <c r="AA29" s="502" t="s">
        <v>64</v>
      </c>
      <c r="AB29" s="542"/>
      <c r="AC29" s="503"/>
      <c r="AD29" s="508"/>
      <c r="AE29" s="502" t="s">
        <v>184</v>
      </c>
      <c r="AF29" s="483"/>
      <c r="AG29" s="492" t="s">
        <v>185</v>
      </c>
      <c r="AH29" s="561"/>
      <c r="AI29" s="561"/>
      <c r="AJ29" s="561"/>
      <c r="AK29" s="561"/>
      <c r="AL29" s="493"/>
      <c r="AM29" s="490" t="s">
        <v>186</v>
      </c>
      <c r="AN29" s="491"/>
      <c r="AO29" s="494" t="s">
        <v>187</v>
      </c>
      <c r="AP29" s="495"/>
      <c r="AQ29" s="496" t="s">
        <v>186</v>
      </c>
      <c r="AR29" s="496"/>
      <c r="AS29" s="496" t="s">
        <v>188</v>
      </c>
      <c r="AT29" s="502"/>
      <c r="AU29" s="112" t="s">
        <v>189</v>
      </c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4"/>
      <c r="BG29" s="61"/>
      <c r="BH29" s="61"/>
      <c r="BI29" s="61"/>
      <c r="BJ29" s="61"/>
      <c r="BK29" s="61"/>
      <c r="BL29" s="62"/>
      <c r="BM29" s="93"/>
      <c r="BN29" s="62"/>
      <c r="BO29" s="62"/>
      <c r="BP29" s="62"/>
      <c r="BQ29" s="62"/>
      <c r="BR29" s="61"/>
      <c r="BS29" s="61"/>
      <c r="BT29" s="61"/>
      <c r="BU29" s="61"/>
      <c r="BV29" s="61"/>
      <c r="BW29" s="61"/>
      <c r="BX29" s="61"/>
      <c r="BY29" s="61"/>
      <c r="BZ29" s="61"/>
      <c r="CA29" s="63"/>
      <c r="CB29" s="64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</row>
    <row r="30" spans="2:95" s="54" customFormat="1" ht="23.25" customHeight="1">
      <c r="B30" s="445"/>
      <c r="C30" s="446"/>
      <c r="D30" s="520"/>
      <c r="E30" s="525"/>
      <c r="F30" s="526"/>
      <c r="G30" s="503"/>
      <c r="H30" s="508"/>
      <c r="I30" s="552"/>
      <c r="J30" s="553"/>
      <c r="K30" s="503"/>
      <c r="L30" s="508"/>
      <c r="M30" s="127" t="s">
        <v>72</v>
      </c>
      <c r="N30" s="128" t="s">
        <v>65</v>
      </c>
      <c r="O30" s="504" t="s">
        <v>190</v>
      </c>
      <c r="P30" s="505"/>
      <c r="Q30" s="492"/>
      <c r="R30" s="493"/>
      <c r="S30" s="127" t="s">
        <v>72</v>
      </c>
      <c r="T30" s="128" t="s">
        <v>65</v>
      </c>
      <c r="U30" s="503"/>
      <c r="V30" s="559"/>
      <c r="W30" s="559"/>
      <c r="X30" s="508"/>
      <c r="Y30" s="492"/>
      <c r="Z30" s="493"/>
      <c r="AA30" s="543"/>
      <c r="AB30" s="544"/>
      <c r="AC30" s="129" t="s">
        <v>191</v>
      </c>
      <c r="AD30" s="130" t="s">
        <v>192</v>
      </c>
      <c r="AE30" s="545"/>
      <c r="AF30" s="526"/>
      <c r="AG30" s="81" t="s">
        <v>193</v>
      </c>
      <c r="AH30" s="131" t="s">
        <v>194</v>
      </c>
      <c r="AI30" s="81" t="s">
        <v>195</v>
      </c>
      <c r="AJ30" s="131" t="s">
        <v>196</v>
      </c>
      <c r="AK30" s="131" t="s">
        <v>197</v>
      </c>
      <c r="AL30" s="131" t="s">
        <v>198</v>
      </c>
      <c r="AM30" s="492"/>
      <c r="AN30" s="493"/>
      <c r="AO30" s="132" t="s">
        <v>72</v>
      </c>
      <c r="AP30" s="133" t="s">
        <v>65</v>
      </c>
      <c r="AQ30" s="497"/>
      <c r="AR30" s="497"/>
      <c r="AS30" s="497"/>
      <c r="AT30" s="503"/>
      <c r="AU30" s="112" t="s">
        <v>199</v>
      </c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4"/>
      <c r="BG30" s="61"/>
      <c r="BH30" s="61"/>
      <c r="BI30" s="61"/>
      <c r="BJ30" s="61"/>
      <c r="BK30" s="61"/>
      <c r="BL30" s="62"/>
      <c r="BM30" s="93"/>
      <c r="BN30" s="62"/>
      <c r="BO30" s="62"/>
      <c r="BP30" s="62"/>
      <c r="BQ30" s="62"/>
      <c r="BR30" s="61"/>
      <c r="BS30" s="61"/>
      <c r="BT30" s="61"/>
      <c r="BU30" s="61"/>
      <c r="BV30" s="61"/>
      <c r="BW30" s="61"/>
      <c r="BX30" s="61"/>
      <c r="BY30" s="61"/>
      <c r="BZ30" s="61"/>
      <c r="CA30" s="63"/>
      <c r="CB30" s="6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</row>
    <row r="31" spans="2:95" s="54" customFormat="1" ht="23.25" customHeight="1">
      <c r="B31" s="445"/>
      <c r="C31" s="446"/>
      <c r="D31" s="527"/>
      <c r="E31" s="502" t="s">
        <v>200</v>
      </c>
      <c r="F31" s="529"/>
      <c r="G31" s="482" t="s">
        <v>201</v>
      </c>
      <c r="H31" s="483"/>
      <c r="I31" s="482" t="s">
        <v>202</v>
      </c>
      <c r="J31" s="483"/>
      <c r="K31" s="482" t="s">
        <v>203</v>
      </c>
      <c r="L31" s="483"/>
      <c r="M31" s="482" t="s">
        <v>204</v>
      </c>
      <c r="N31" s="483"/>
      <c r="O31" s="482" t="s">
        <v>205</v>
      </c>
      <c r="P31" s="483"/>
      <c r="Q31" s="486" t="s">
        <v>206</v>
      </c>
      <c r="R31" s="487"/>
      <c r="S31" s="486" t="s">
        <v>207</v>
      </c>
      <c r="T31" s="483"/>
      <c r="U31" s="486" t="s">
        <v>208</v>
      </c>
      <c r="V31" s="500"/>
      <c r="W31" s="500"/>
      <c r="X31" s="487"/>
      <c r="Y31" s="482" t="s">
        <v>209</v>
      </c>
      <c r="Z31" s="483"/>
      <c r="AA31" s="482" t="s">
        <v>210</v>
      </c>
      <c r="AB31" s="483"/>
      <c r="AC31" s="486" t="s">
        <v>211</v>
      </c>
      <c r="AD31" s="498" t="s">
        <v>212</v>
      </c>
      <c r="AE31" s="482" t="s">
        <v>213</v>
      </c>
      <c r="AF31" s="483"/>
      <c r="AG31" s="498" t="s">
        <v>214</v>
      </c>
      <c r="AH31" s="498" t="s">
        <v>215</v>
      </c>
      <c r="AI31" s="483" t="s">
        <v>216</v>
      </c>
      <c r="AJ31" s="498" t="s">
        <v>217</v>
      </c>
      <c r="AK31" s="498" t="s">
        <v>218</v>
      </c>
      <c r="AL31" s="498" t="s">
        <v>219</v>
      </c>
      <c r="AM31" s="486" t="s">
        <v>220</v>
      </c>
      <c r="AN31" s="487"/>
      <c r="AO31" s="486" t="s">
        <v>221</v>
      </c>
      <c r="AP31" s="487"/>
      <c r="AQ31" s="486" t="s">
        <v>222</v>
      </c>
      <c r="AR31" s="487"/>
      <c r="AS31" s="486" t="s">
        <v>223</v>
      </c>
      <c r="AT31" s="500"/>
      <c r="AU31" s="120" t="s">
        <v>224</v>
      </c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2"/>
      <c r="BG31" s="61"/>
      <c r="BH31" s="61"/>
      <c r="BI31" s="61"/>
      <c r="BJ31" s="61"/>
      <c r="BK31" s="61"/>
      <c r="BL31" s="62"/>
      <c r="BM31" s="93"/>
      <c r="BN31" s="62"/>
      <c r="BO31" s="62"/>
      <c r="BP31" s="62"/>
      <c r="BQ31" s="62"/>
      <c r="BR31" s="61"/>
      <c r="BS31" s="61"/>
      <c r="BT31" s="61"/>
      <c r="BU31" s="61"/>
      <c r="BV31" s="61"/>
      <c r="BW31" s="61"/>
      <c r="BX31" s="61"/>
      <c r="BY31" s="61"/>
      <c r="BZ31" s="61"/>
      <c r="CA31" s="63"/>
      <c r="CB31" s="64"/>
      <c r="CC31" s="135"/>
      <c r="CD31" s="135"/>
      <c r="CE31" s="135"/>
      <c r="CF31" s="135"/>
      <c r="CG31" s="135"/>
      <c r="CH31" s="135"/>
      <c r="CI31" s="135"/>
      <c r="CJ31" s="135"/>
      <c r="CK31" s="134"/>
      <c r="CL31" s="134"/>
      <c r="CM31" s="134"/>
      <c r="CN31" s="136"/>
      <c r="CO31" s="137"/>
      <c r="CP31" s="137"/>
      <c r="CQ31" s="137"/>
    </row>
    <row r="32" spans="2:95" s="54" customFormat="1" ht="23.25" customHeight="1" thickBot="1">
      <c r="B32" s="447"/>
      <c r="C32" s="448"/>
      <c r="D32" s="528"/>
      <c r="E32" s="530"/>
      <c r="F32" s="531"/>
      <c r="G32" s="484"/>
      <c r="H32" s="485"/>
      <c r="I32" s="484"/>
      <c r="J32" s="485"/>
      <c r="K32" s="484"/>
      <c r="L32" s="485"/>
      <c r="M32" s="484"/>
      <c r="N32" s="485"/>
      <c r="O32" s="484"/>
      <c r="P32" s="485"/>
      <c r="Q32" s="488"/>
      <c r="R32" s="489"/>
      <c r="S32" s="484"/>
      <c r="T32" s="485"/>
      <c r="U32" s="488"/>
      <c r="V32" s="501"/>
      <c r="W32" s="501"/>
      <c r="X32" s="489"/>
      <c r="Y32" s="484"/>
      <c r="Z32" s="485"/>
      <c r="AA32" s="484"/>
      <c r="AB32" s="485"/>
      <c r="AC32" s="488"/>
      <c r="AD32" s="499"/>
      <c r="AE32" s="484"/>
      <c r="AF32" s="485"/>
      <c r="AG32" s="499"/>
      <c r="AH32" s="499"/>
      <c r="AI32" s="485"/>
      <c r="AJ32" s="499"/>
      <c r="AK32" s="499"/>
      <c r="AL32" s="499"/>
      <c r="AM32" s="488"/>
      <c r="AN32" s="489"/>
      <c r="AO32" s="488"/>
      <c r="AP32" s="489"/>
      <c r="AQ32" s="488"/>
      <c r="AR32" s="489"/>
      <c r="AS32" s="488"/>
      <c r="AT32" s="501"/>
      <c r="AU32" s="112" t="s">
        <v>225</v>
      </c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4"/>
      <c r="BG32" s="61"/>
      <c r="BH32" s="61"/>
      <c r="BI32" s="63" t="s">
        <v>226</v>
      </c>
      <c r="BJ32" s="63" t="s">
        <v>227</v>
      </c>
      <c r="BK32" s="63" t="s">
        <v>228</v>
      </c>
      <c r="BL32" s="138" t="s">
        <v>229</v>
      </c>
      <c r="BM32" s="139" t="s">
        <v>229</v>
      </c>
      <c r="BN32" s="138" t="s">
        <v>194</v>
      </c>
      <c r="BO32" s="138" t="s">
        <v>230</v>
      </c>
      <c r="BP32" s="138" t="s">
        <v>231</v>
      </c>
      <c r="BQ32" s="138" t="s">
        <v>231</v>
      </c>
      <c r="BR32" s="63" t="s">
        <v>232</v>
      </c>
      <c r="BS32" s="63" t="s">
        <v>232</v>
      </c>
      <c r="BT32" s="63" t="s">
        <v>233</v>
      </c>
      <c r="BU32" s="63" t="s">
        <v>234</v>
      </c>
      <c r="BV32" s="63" t="s">
        <v>198</v>
      </c>
      <c r="BW32" s="63" t="s">
        <v>198</v>
      </c>
      <c r="BX32" s="63" t="s">
        <v>235</v>
      </c>
      <c r="BY32" s="61"/>
      <c r="BZ32" s="61"/>
      <c r="CA32" s="63"/>
      <c r="CB32" s="6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7"/>
      <c r="CP32" s="137"/>
      <c r="CQ32" s="137"/>
    </row>
    <row r="33" spans="1:120" ht="23.25" customHeight="1" thickTop="1">
      <c r="A33" s="140" t="s">
        <v>140</v>
      </c>
      <c r="B33" s="445" t="s">
        <v>236</v>
      </c>
      <c r="C33" s="446"/>
      <c r="D33" s="141">
        <v>1</v>
      </c>
      <c r="E33" s="478"/>
      <c r="F33" s="479"/>
      <c r="G33" s="142"/>
      <c r="H33" s="143" t="s">
        <v>65</v>
      </c>
      <c r="I33" s="480"/>
      <c r="J33" s="481"/>
      <c r="K33" s="144"/>
      <c r="L33" s="145" t="s">
        <v>237</v>
      </c>
      <c r="M33" s="146"/>
      <c r="N33" s="147"/>
      <c r="O33" s="148"/>
      <c r="P33" s="149"/>
      <c r="Q33" s="150"/>
      <c r="R33" s="151" t="s">
        <v>65</v>
      </c>
      <c r="S33" s="152"/>
      <c r="T33" s="153"/>
      <c r="U33" s="154"/>
      <c r="V33" s="155"/>
      <c r="W33" s="156"/>
      <c r="X33" s="157" t="s">
        <v>65</v>
      </c>
      <c r="Y33" s="158"/>
      <c r="Z33" s="159" t="s">
        <v>238</v>
      </c>
      <c r="AA33" s="160"/>
      <c r="AB33" s="161" t="s">
        <v>65</v>
      </c>
      <c r="AC33" s="162"/>
      <c r="AD33" s="163"/>
      <c r="AE33" s="164"/>
      <c r="AF33" s="159" t="s">
        <v>65</v>
      </c>
      <c r="AG33" s="165"/>
      <c r="AH33" s="165"/>
      <c r="AI33" s="165"/>
      <c r="AJ33" s="165"/>
      <c r="AK33" s="165"/>
      <c r="AL33" s="165"/>
      <c r="AM33" s="150"/>
      <c r="AN33" s="159" t="s">
        <v>65</v>
      </c>
      <c r="AO33" s="166"/>
      <c r="AP33" s="149"/>
      <c r="AQ33" s="150"/>
      <c r="AR33" s="167" t="s">
        <v>65</v>
      </c>
      <c r="AS33" s="150"/>
      <c r="AT33" s="159" t="s">
        <v>65</v>
      </c>
      <c r="AU33" s="469" t="s">
        <v>239</v>
      </c>
      <c r="AV33" s="470"/>
      <c r="AW33" s="470"/>
      <c r="AX33" s="470"/>
      <c r="AY33" s="470"/>
      <c r="AZ33" s="470"/>
      <c r="BA33" s="470"/>
      <c r="BB33" s="470"/>
      <c r="BC33" s="470"/>
      <c r="BD33" s="470"/>
      <c r="BE33" s="470"/>
      <c r="BF33" s="471"/>
      <c r="BI33" s="168">
        <f t="shared" ref="BI33:BI41" si="0">(M33*60+N33)*0.000694444444444444</f>
        <v>0</v>
      </c>
      <c r="BJ33" s="169">
        <f t="shared" ref="BJ33:BJ44" si="1">BI33+K33/10*0.000694444444444444</f>
        <v>0</v>
      </c>
      <c r="BK33" s="169">
        <f t="shared" ref="BK33:BK44" si="2">(S33*60+T33)*0.000694444444444444</f>
        <v>0</v>
      </c>
      <c r="BL33" s="169">
        <f t="shared" ref="BL33:BL44" si="3">BK33+MAX(-K33-18,0)/10*0.000694444444444444</f>
        <v>0</v>
      </c>
      <c r="BM33" s="169">
        <f t="shared" ref="BM33:BM44" si="4">BL33+AG33*0.000694444444444444</f>
        <v>0</v>
      </c>
      <c r="BN33" s="169">
        <f>BM33+(MAX(-BN82-15,0))/10*0.000694444444444444</f>
        <v>0</v>
      </c>
      <c r="BO33" s="169">
        <f t="shared" ref="BO33:BO44" si="5">BN33+AH33*0.000694444444444444</f>
        <v>0</v>
      </c>
      <c r="BP33" s="169">
        <f>BO33+(MAX(-BN84-12,0))/10*0.000694444444444444</f>
        <v>0</v>
      </c>
      <c r="BQ33" s="169">
        <f t="shared" ref="BQ33:BQ44" si="6">BP33+AI33*0.000694444444444444</f>
        <v>0</v>
      </c>
      <c r="BR33" s="169">
        <f>BQ33+(MAX(-BN86-9,0))/10*0.000694444444444444</f>
        <v>0</v>
      </c>
      <c r="BS33" s="169">
        <f t="shared" ref="BS33:BS44" si="7">BR33+AJ33*0.000694444444444444</f>
        <v>0</v>
      </c>
      <c r="BT33" s="169">
        <f>BS33+(MAX(-BN88-6,0))/10*0.000694444444444444</f>
        <v>0</v>
      </c>
      <c r="BU33" s="169">
        <f t="shared" ref="BU33:BU44" si="8">BT33+AK33*0.000694444444444444</f>
        <v>0</v>
      </c>
      <c r="BV33" s="169">
        <f>BU33+(MAX(-BN90-3,0))/10*0.000694444444444444</f>
        <v>0</v>
      </c>
      <c r="BW33" s="169">
        <f t="shared" ref="BW33:BW44" si="9">BV33+AL33*0.000694444444444444</f>
        <v>0</v>
      </c>
      <c r="BX33" s="170">
        <f>BW33+(MAX(-BN92-0,0))/10*0.000694444444444444</f>
        <v>0</v>
      </c>
    </row>
    <row r="34" spans="1:120" ht="23.25" customHeight="1" thickBot="1">
      <c r="A34" s="140" t="s">
        <v>140</v>
      </c>
      <c r="B34" s="445"/>
      <c r="C34" s="446"/>
      <c r="D34" s="171">
        <v>2</v>
      </c>
      <c r="E34" s="472"/>
      <c r="F34" s="454"/>
      <c r="G34" s="172"/>
      <c r="H34" s="173" t="s">
        <v>65</v>
      </c>
      <c r="I34" s="473"/>
      <c r="J34" s="456"/>
      <c r="K34" s="174"/>
      <c r="L34" s="173" t="s">
        <v>240</v>
      </c>
      <c r="M34" s="175"/>
      <c r="N34" s="176"/>
      <c r="O34" s="177"/>
      <c r="P34" s="178"/>
      <c r="Q34" s="179"/>
      <c r="R34" s="180" t="s">
        <v>65</v>
      </c>
      <c r="S34" s="174"/>
      <c r="T34" s="181"/>
      <c r="U34" s="182"/>
      <c r="V34" s="474"/>
      <c r="W34" s="474"/>
      <c r="X34" s="180" t="s">
        <v>65</v>
      </c>
      <c r="Y34" s="183"/>
      <c r="Z34" s="184" t="s">
        <v>240</v>
      </c>
      <c r="AA34" s="183"/>
      <c r="AB34" s="184" t="s">
        <v>65</v>
      </c>
      <c r="AC34" s="185"/>
      <c r="AD34" s="186"/>
      <c r="AE34" s="187"/>
      <c r="AF34" s="188" t="s">
        <v>65</v>
      </c>
      <c r="AG34" s="189"/>
      <c r="AH34" s="189"/>
      <c r="AI34" s="189"/>
      <c r="AJ34" s="189"/>
      <c r="AK34" s="189"/>
      <c r="AL34" s="189"/>
      <c r="AM34" s="179"/>
      <c r="AN34" s="188" t="s">
        <v>65</v>
      </c>
      <c r="AO34" s="190"/>
      <c r="AP34" s="191"/>
      <c r="AQ34" s="179"/>
      <c r="AR34" s="192" t="s">
        <v>65</v>
      </c>
      <c r="AS34" s="179"/>
      <c r="AT34" s="192" t="s">
        <v>65</v>
      </c>
      <c r="AU34" s="475" t="s">
        <v>241</v>
      </c>
      <c r="AV34" s="476"/>
      <c r="AW34" s="476"/>
      <c r="AX34" s="476"/>
      <c r="AY34" s="476"/>
      <c r="AZ34" s="476"/>
      <c r="BA34" s="476"/>
      <c r="BB34" s="476"/>
      <c r="BC34" s="476"/>
      <c r="BD34" s="476"/>
      <c r="BE34" s="476"/>
      <c r="BF34" s="477"/>
      <c r="BI34" s="193">
        <f t="shared" ref="BI34:BI35" si="10">BX33+IF(G34="",0,G34*0.000694444444444444)</f>
        <v>0</v>
      </c>
      <c r="BJ34" s="194">
        <f t="shared" si="1"/>
        <v>0</v>
      </c>
      <c r="BK34" s="194">
        <f t="shared" si="2"/>
        <v>0</v>
      </c>
      <c r="BL34" s="194">
        <f t="shared" si="3"/>
        <v>0</v>
      </c>
      <c r="BM34" s="194">
        <f t="shared" si="4"/>
        <v>0</v>
      </c>
      <c r="BN34" s="194">
        <f>BM34+(MAX(-BN100-15,0))/10*0.000694444444444444</f>
        <v>0</v>
      </c>
      <c r="BO34" s="194">
        <f t="shared" si="5"/>
        <v>0</v>
      </c>
      <c r="BP34" s="194">
        <f>BO34+(MAX(-BN102-12,0))/10*0.000694444444444444</f>
        <v>0</v>
      </c>
      <c r="BQ34" s="194">
        <f t="shared" si="6"/>
        <v>0</v>
      </c>
      <c r="BR34" s="194">
        <f>BQ34+(MAX(-BN104-9,0))/10*0.000694444444444444</f>
        <v>0</v>
      </c>
      <c r="BS34" s="194">
        <f t="shared" si="7"/>
        <v>0</v>
      </c>
      <c r="BT34" s="194">
        <f>BS34+(MAX(-BN106-6,0))/10*0.000694444444444444</f>
        <v>0</v>
      </c>
      <c r="BU34" s="194">
        <f t="shared" si="8"/>
        <v>0</v>
      </c>
      <c r="BV34" s="194">
        <f>BU34+(MAX(-BN108-3,0))/10*0.000694444444444444</f>
        <v>0</v>
      </c>
      <c r="BW34" s="194">
        <f t="shared" si="9"/>
        <v>0</v>
      </c>
      <c r="BX34" s="195">
        <f>BW34+(MAX(-BN110-0,0))/10*0.000694444444444444</f>
        <v>0</v>
      </c>
      <c r="BZ34" s="61">
        <f>E34</f>
        <v>0</v>
      </c>
      <c r="CA34" s="61">
        <f>G34</f>
        <v>0</v>
      </c>
      <c r="CB34" s="64" t="str">
        <f>IF(BZ34=0,"",VLOOKUP(BZ34,$BQ$48:$BR$62,2,FALSE))</f>
        <v/>
      </c>
      <c r="CC34" s="65" t="str">
        <f>IF(OR(CA34&lt;15,CA34=""),"",IF(CA$34&lt;30,1,IF(CA34&lt;60,2,IF(CA34&lt;90,3,IF(CA34&lt;120,4,IF(CA34&lt;180,5,IF(CA34&lt;240,6,IF(CA34&lt;360,7,IF(CA34&lt;540,8,IF(CA34&lt;720,9,IF(CA34&lt;840,10,11)))))))))))</f>
        <v/>
      </c>
    </row>
    <row r="35" spans="1:120" ht="23.25" customHeight="1">
      <c r="A35" s="140" t="s">
        <v>140</v>
      </c>
      <c r="B35" s="445"/>
      <c r="C35" s="446"/>
      <c r="D35" s="171">
        <v>3</v>
      </c>
      <c r="E35" s="453"/>
      <c r="F35" s="454"/>
      <c r="G35" s="196"/>
      <c r="H35" s="197" t="s">
        <v>65</v>
      </c>
      <c r="I35" s="455"/>
      <c r="J35" s="456"/>
      <c r="K35" s="174"/>
      <c r="L35" s="173" t="s">
        <v>240</v>
      </c>
      <c r="M35" s="198"/>
      <c r="N35" s="199"/>
      <c r="O35" s="200"/>
      <c r="P35" s="199"/>
      <c r="Q35" s="201"/>
      <c r="R35" s="202" t="s">
        <v>65</v>
      </c>
      <c r="S35" s="196"/>
      <c r="T35" s="203"/>
      <c r="U35" s="204"/>
      <c r="V35" s="205"/>
      <c r="W35" s="206"/>
      <c r="X35" s="202" t="s">
        <v>65</v>
      </c>
      <c r="Y35" s="183"/>
      <c r="Z35" s="184" t="s">
        <v>240</v>
      </c>
      <c r="AA35" s="207"/>
      <c r="AB35" s="208" t="s">
        <v>65</v>
      </c>
      <c r="AC35" s="209"/>
      <c r="AD35" s="210"/>
      <c r="AE35" s="211"/>
      <c r="AF35" s="212" t="s">
        <v>65</v>
      </c>
      <c r="AG35" s="213"/>
      <c r="AH35" s="213"/>
      <c r="AI35" s="213"/>
      <c r="AJ35" s="213"/>
      <c r="AK35" s="213"/>
      <c r="AL35" s="214"/>
      <c r="AM35" s="201"/>
      <c r="AN35" s="212" t="s">
        <v>65</v>
      </c>
      <c r="AO35" s="215"/>
      <c r="AP35" s="216"/>
      <c r="AQ35" s="201"/>
      <c r="AR35" s="217" t="s">
        <v>65</v>
      </c>
      <c r="AS35" s="201"/>
      <c r="AT35" s="217" t="s">
        <v>65</v>
      </c>
      <c r="AU35" s="466" t="s">
        <v>242</v>
      </c>
      <c r="AV35" s="467"/>
      <c r="AW35" s="467"/>
      <c r="AX35" s="467"/>
      <c r="AY35" s="467"/>
      <c r="AZ35" s="467"/>
      <c r="BA35" s="467"/>
      <c r="BB35" s="467"/>
      <c r="BC35" s="467"/>
      <c r="BD35" s="467"/>
      <c r="BE35" s="467"/>
      <c r="BF35" s="468"/>
      <c r="BI35" s="193">
        <f t="shared" si="10"/>
        <v>0</v>
      </c>
      <c r="BJ35" s="194">
        <f t="shared" si="1"/>
        <v>0</v>
      </c>
      <c r="BK35" s="194">
        <f t="shared" si="2"/>
        <v>0</v>
      </c>
      <c r="BL35" s="194">
        <f t="shared" si="3"/>
        <v>0</v>
      </c>
      <c r="BM35" s="194">
        <f t="shared" si="4"/>
        <v>0</v>
      </c>
      <c r="BN35" s="194">
        <f>BM35+(MAX(-BN118-15,0))/10*0.000694444444444444</f>
        <v>0</v>
      </c>
      <c r="BO35" s="194">
        <f t="shared" si="5"/>
        <v>0</v>
      </c>
      <c r="BP35" s="194">
        <f>BO35+(MAX(-BN120-12,0))/10*0.000694444444444444</f>
        <v>0</v>
      </c>
      <c r="BQ35" s="194">
        <f t="shared" si="6"/>
        <v>0</v>
      </c>
      <c r="BR35" s="194">
        <f>BQ35+(MAX(-BN122-9,0))/10*0.000694444444444444</f>
        <v>0</v>
      </c>
      <c r="BS35" s="194">
        <f t="shared" si="7"/>
        <v>0</v>
      </c>
      <c r="BT35" s="194">
        <f>BS35+(MAX(-BN124-6,0))/10*0.000694444444444444</f>
        <v>0</v>
      </c>
      <c r="BU35" s="194">
        <f t="shared" si="8"/>
        <v>0</v>
      </c>
      <c r="BV35" s="194">
        <f>BU35+(MAX(-BN126-3,0))/10*0.000694444444444444</f>
        <v>0</v>
      </c>
      <c r="BW35" s="194">
        <f t="shared" si="9"/>
        <v>0</v>
      </c>
      <c r="BX35" s="195">
        <f>BW35+(MAX(-BN128-0,0))/10*0.000694444444444444</f>
        <v>0</v>
      </c>
      <c r="BZ35" s="61">
        <f t="shared" ref="BZ35:BZ44" si="11">E35</f>
        <v>0</v>
      </c>
      <c r="CA35" s="61">
        <f t="shared" ref="CA35:CA44" si="12">G35</f>
        <v>0</v>
      </c>
      <c r="CB35" s="64" t="str">
        <f t="shared" ref="CB35:CB44" si="13">IF(BZ35=0,"",VLOOKUP(BZ35,$BQ$48:$BR$62,2,FALSE))</f>
        <v/>
      </c>
      <c r="CC35" s="65" t="str">
        <f t="shared" ref="CC35:CC44" si="14">IF(OR(CA35&lt;15,CA35=""),"",IF(CA$34&lt;30,1,IF(CA35&lt;60,2,IF(CA35&lt;90,3,IF(CA35&lt;120,4,IF(CA35&lt;180,5,IF(CA35&lt;240,6,IF(CA35&lt;360,7,IF(CA35&lt;540,8,IF(CA35&lt;720,9,IF(CA35&lt;840,10,11)))))))))))</f>
        <v/>
      </c>
    </row>
    <row r="36" spans="1:120" ht="23.25" customHeight="1" thickBot="1">
      <c r="A36" s="140" t="s">
        <v>140</v>
      </c>
      <c r="B36" s="447"/>
      <c r="C36" s="448"/>
      <c r="D36" s="218">
        <v>4</v>
      </c>
      <c r="E36" s="457"/>
      <c r="F36" s="458"/>
      <c r="G36" s="219"/>
      <c r="H36" s="220" t="s">
        <v>65</v>
      </c>
      <c r="I36" s="459"/>
      <c r="J36" s="460"/>
      <c r="K36" s="219"/>
      <c r="L36" s="220" t="s">
        <v>240</v>
      </c>
      <c r="M36" s="221"/>
      <c r="N36" s="222"/>
      <c r="O36" s="223"/>
      <c r="P36" s="222"/>
      <c r="Q36" s="224"/>
      <c r="R36" s="225" t="s">
        <v>65</v>
      </c>
      <c r="S36" s="226"/>
      <c r="T36" s="227"/>
      <c r="U36" s="228"/>
      <c r="V36" s="229"/>
      <c r="W36" s="230"/>
      <c r="X36" s="225" t="s">
        <v>65</v>
      </c>
      <c r="Y36" s="231"/>
      <c r="Z36" s="232" t="s">
        <v>240</v>
      </c>
      <c r="AA36" s="219"/>
      <c r="AB36" s="232" t="s">
        <v>65</v>
      </c>
      <c r="AC36" s="233"/>
      <c r="AD36" s="234"/>
      <c r="AE36" s="235"/>
      <c r="AF36" s="236" t="s">
        <v>65</v>
      </c>
      <c r="AG36" s="237"/>
      <c r="AH36" s="237"/>
      <c r="AI36" s="237"/>
      <c r="AJ36" s="237"/>
      <c r="AK36" s="237"/>
      <c r="AL36" s="237"/>
      <c r="AM36" s="224"/>
      <c r="AN36" s="236" t="s">
        <v>65</v>
      </c>
      <c r="AO36" s="238"/>
      <c r="AP36" s="239"/>
      <c r="AQ36" s="240"/>
      <c r="AR36" s="241" t="s">
        <v>65</v>
      </c>
      <c r="AS36" s="240"/>
      <c r="AT36" s="236" t="s">
        <v>65</v>
      </c>
      <c r="AU36" s="461" t="s">
        <v>243</v>
      </c>
      <c r="AV36" s="242" t="s">
        <v>244</v>
      </c>
      <c r="AW36" s="243"/>
      <c r="AX36" s="243"/>
      <c r="AY36" s="243"/>
      <c r="AZ36" s="244"/>
      <c r="BA36" s="245" t="s">
        <v>245</v>
      </c>
      <c r="BB36" s="242"/>
      <c r="BC36" s="243"/>
      <c r="BD36" s="243"/>
      <c r="BE36" s="243"/>
      <c r="BF36" s="246"/>
      <c r="BI36" s="193">
        <f>BX35+IF(G36="",0,G36*0.000694444444444444)</f>
        <v>0</v>
      </c>
      <c r="BJ36" s="194">
        <f t="shared" si="1"/>
        <v>0</v>
      </c>
      <c r="BK36" s="194">
        <f t="shared" si="2"/>
        <v>0</v>
      </c>
      <c r="BL36" s="194">
        <f t="shared" si="3"/>
        <v>0</v>
      </c>
      <c r="BM36" s="194">
        <f t="shared" si="4"/>
        <v>0</v>
      </c>
      <c r="BN36" s="194">
        <f>BM36+(MAX(-BN136-15,0))/10*0.000694444444444444</f>
        <v>0</v>
      </c>
      <c r="BO36" s="194">
        <f t="shared" si="5"/>
        <v>0</v>
      </c>
      <c r="BP36" s="194">
        <f>BO36+(MAX(-BN138-12,0))/10*0.000694444444444444</f>
        <v>0</v>
      </c>
      <c r="BQ36" s="194">
        <f t="shared" si="6"/>
        <v>0</v>
      </c>
      <c r="BR36" s="194">
        <f>BQ36+(MAX(-BN140-9,0))/10*0.000694444444444444</f>
        <v>0</v>
      </c>
      <c r="BS36" s="194">
        <f t="shared" si="7"/>
        <v>0</v>
      </c>
      <c r="BT36" s="194">
        <f>BS36+(MAX(-BN142-6,0))/10*0.000694444444444444</f>
        <v>0</v>
      </c>
      <c r="BU36" s="194">
        <f t="shared" si="8"/>
        <v>0</v>
      </c>
      <c r="BV36" s="194">
        <f>BU36+(MAX(-BN144-3,0))/10*0.000694444444444444</f>
        <v>0</v>
      </c>
      <c r="BW36" s="194">
        <f t="shared" si="9"/>
        <v>0</v>
      </c>
      <c r="BX36" s="195">
        <f>BW36+(MAX(-BN146-0,0))/10*0.000694444444444444</f>
        <v>0</v>
      </c>
      <c r="BZ36" s="61">
        <f t="shared" si="11"/>
        <v>0</v>
      </c>
      <c r="CA36" s="61">
        <f t="shared" si="12"/>
        <v>0</v>
      </c>
      <c r="CB36" s="64" t="str">
        <f t="shared" si="13"/>
        <v/>
      </c>
      <c r="CC36" s="65" t="str">
        <f t="shared" si="14"/>
        <v/>
      </c>
    </row>
    <row r="37" spans="1:120" ht="23.25" customHeight="1" thickTop="1">
      <c r="B37" s="443" t="s">
        <v>246</v>
      </c>
      <c r="C37" s="444"/>
      <c r="D37" s="248">
        <v>1</v>
      </c>
      <c r="E37" s="449"/>
      <c r="F37" s="450"/>
      <c r="G37" s="249"/>
      <c r="H37" s="250" t="s">
        <v>65</v>
      </c>
      <c r="I37" s="464"/>
      <c r="J37" s="465"/>
      <c r="K37" s="251"/>
      <c r="L37" s="145" t="s">
        <v>240</v>
      </c>
      <c r="M37" s="252"/>
      <c r="N37" s="253"/>
      <c r="O37" s="254"/>
      <c r="P37" s="255"/>
      <c r="Q37" s="256"/>
      <c r="R37" s="151" t="s">
        <v>65</v>
      </c>
      <c r="S37" s="257"/>
      <c r="T37" s="258"/>
      <c r="U37" s="154"/>
      <c r="V37" s="155"/>
      <c r="W37" s="156"/>
      <c r="X37" s="157" t="s">
        <v>65</v>
      </c>
      <c r="Y37" s="251"/>
      <c r="Z37" s="159" t="s">
        <v>240</v>
      </c>
      <c r="AA37" s="152"/>
      <c r="AB37" s="161" t="s">
        <v>65</v>
      </c>
      <c r="AC37" s="259"/>
      <c r="AD37" s="163"/>
      <c r="AE37" s="150"/>
      <c r="AF37" s="159" t="s">
        <v>65</v>
      </c>
      <c r="AG37" s="260"/>
      <c r="AH37" s="260"/>
      <c r="AI37" s="260"/>
      <c r="AJ37" s="260"/>
      <c r="AK37" s="260"/>
      <c r="AL37" s="260"/>
      <c r="AM37" s="256"/>
      <c r="AN37" s="159" t="s">
        <v>65</v>
      </c>
      <c r="AO37" s="261"/>
      <c r="AP37" s="262"/>
      <c r="AQ37" s="263"/>
      <c r="AR37" s="167" t="s">
        <v>65</v>
      </c>
      <c r="AS37" s="263" t="s">
        <v>140</v>
      </c>
      <c r="AT37" s="159" t="s">
        <v>65</v>
      </c>
      <c r="AU37" s="462"/>
      <c r="AV37" s="242" t="s">
        <v>247</v>
      </c>
      <c r="AW37" s="243"/>
      <c r="AX37" s="243"/>
      <c r="AY37" s="243"/>
      <c r="AZ37" s="244"/>
      <c r="BA37" s="245" t="s">
        <v>248</v>
      </c>
      <c r="BB37" s="242"/>
      <c r="BC37" s="243"/>
      <c r="BD37" s="243"/>
      <c r="BE37" s="243"/>
      <c r="BF37" s="246"/>
      <c r="BI37" s="168">
        <f t="shared" si="0"/>
        <v>0</v>
      </c>
      <c r="BJ37" s="169">
        <f t="shared" si="1"/>
        <v>0</v>
      </c>
      <c r="BK37" s="169">
        <f t="shared" si="2"/>
        <v>0</v>
      </c>
      <c r="BL37" s="169">
        <f t="shared" si="3"/>
        <v>0</v>
      </c>
      <c r="BM37" s="169">
        <f t="shared" si="4"/>
        <v>0</v>
      </c>
      <c r="BN37" s="169">
        <f>BM37+(MAX(-BS82-15,0))/10*0.000694444444444444</f>
        <v>0</v>
      </c>
      <c r="BO37" s="169">
        <f t="shared" si="5"/>
        <v>0</v>
      </c>
      <c r="BP37" s="169">
        <f>BO37+(MAX(-BS84-12,0))/10*0.000694444444444444</f>
        <v>0</v>
      </c>
      <c r="BQ37" s="169">
        <f t="shared" si="6"/>
        <v>0</v>
      </c>
      <c r="BR37" s="169">
        <f>BQ37+(MAX(-BS86-9,0))/10*0.000694444444444444</f>
        <v>0</v>
      </c>
      <c r="BS37" s="169">
        <f t="shared" si="7"/>
        <v>0</v>
      </c>
      <c r="BT37" s="169">
        <f>BS37+(MAX(-BS88-6,0))/10*0.000694444444444444</f>
        <v>0</v>
      </c>
      <c r="BU37" s="169">
        <f t="shared" si="8"/>
        <v>0</v>
      </c>
      <c r="BV37" s="169">
        <f>BU37+(MAX(-BS90-3,0))/10*0.000694444444444444</f>
        <v>0</v>
      </c>
      <c r="BW37" s="169">
        <f t="shared" si="9"/>
        <v>0</v>
      </c>
      <c r="BX37" s="170">
        <f>BW37+(MAX(-BS92-0,0))/10*0.000694444444444444</f>
        <v>0</v>
      </c>
      <c r="CA37" s="61"/>
      <c r="CB37" s="64" t="str">
        <f t="shared" si="13"/>
        <v/>
      </c>
      <c r="CC37" s="65" t="str">
        <f t="shared" si="14"/>
        <v/>
      </c>
    </row>
    <row r="38" spans="1:120" ht="23.25" customHeight="1">
      <c r="B38" s="445"/>
      <c r="C38" s="446"/>
      <c r="D38" s="171">
        <v>2</v>
      </c>
      <c r="E38" s="453"/>
      <c r="F38" s="454"/>
      <c r="G38" s="174"/>
      <c r="H38" s="173" t="s">
        <v>65</v>
      </c>
      <c r="I38" s="455"/>
      <c r="J38" s="456"/>
      <c r="K38" s="174"/>
      <c r="L38" s="173" t="s">
        <v>240</v>
      </c>
      <c r="M38" s="264"/>
      <c r="N38" s="265"/>
      <c r="O38" s="266"/>
      <c r="P38" s="265"/>
      <c r="Q38" s="267"/>
      <c r="R38" s="180" t="s">
        <v>65</v>
      </c>
      <c r="S38" s="268"/>
      <c r="T38" s="269"/>
      <c r="U38" s="270"/>
      <c r="V38" s="271"/>
      <c r="W38" s="272"/>
      <c r="X38" s="180" t="s">
        <v>65</v>
      </c>
      <c r="Y38" s="174"/>
      <c r="Z38" s="184" t="s">
        <v>240</v>
      </c>
      <c r="AA38" s="174"/>
      <c r="AB38" s="184" t="s">
        <v>65</v>
      </c>
      <c r="AC38" s="273"/>
      <c r="AD38" s="210"/>
      <c r="AE38" s="179"/>
      <c r="AF38" s="188" t="s">
        <v>65</v>
      </c>
      <c r="AG38" s="274"/>
      <c r="AH38" s="274"/>
      <c r="AI38" s="274"/>
      <c r="AJ38" s="274"/>
      <c r="AK38" s="274"/>
      <c r="AL38" s="274"/>
      <c r="AM38" s="267"/>
      <c r="AN38" s="188" t="s">
        <v>65</v>
      </c>
      <c r="AO38" s="275"/>
      <c r="AP38" s="276"/>
      <c r="AQ38" s="277"/>
      <c r="AR38" s="192" t="s">
        <v>65</v>
      </c>
      <c r="AS38" s="277" t="s">
        <v>140</v>
      </c>
      <c r="AT38" s="192" t="s">
        <v>65</v>
      </c>
      <c r="AU38" s="462"/>
      <c r="AV38" s="242" t="s">
        <v>249</v>
      </c>
      <c r="AW38" s="243"/>
      <c r="AX38" s="243"/>
      <c r="AY38" s="243"/>
      <c r="AZ38" s="244"/>
      <c r="BA38" s="245" t="s">
        <v>250</v>
      </c>
      <c r="BB38" s="242"/>
      <c r="BC38" s="243"/>
      <c r="BD38" s="243"/>
      <c r="BE38" s="243"/>
      <c r="BF38" s="246"/>
      <c r="BI38" s="193">
        <f t="shared" ref="BI38:BI39" si="15">BX37+IF(G38="",0,G38*0.000694444444444444)</f>
        <v>0</v>
      </c>
      <c r="BJ38" s="194">
        <f t="shared" si="1"/>
        <v>0</v>
      </c>
      <c r="BK38" s="194">
        <f t="shared" si="2"/>
        <v>0</v>
      </c>
      <c r="BL38" s="194">
        <f t="shared" si="3"/>
        <v>0</v>
      </c>
      <c r="BM38" s="194">
        <f t="shared" si="4"/>
        <v>0</v>
      </c>
      <c r="BN38" s="194">
        <f>BM38+(MAX(-BS100-15,0))/10*0.000694444444444444</f>
        <v>0</v>
      </c>
      <c r="BO38" s="194">
        <f t="shared" si="5"/>
        <v>0</v>
      </c>
      <c r="BP38" s="194">
        <f>BO38+(MAX(-BS102-12,0))/10*0.000694444444444444</f>
        <v>0</v>
      </c>
      <c r="BQ38" s="194">
        <f t="shared" si="6"/>
        <v>0</v>
      </c>
      <c r="BR38" s="194">
        <f>BQ38+(MAX(-BS104-9,0))/10*0.000694444444444444</f>
        <v>0</v>
      </c>
      <c r="BS38" s="194">
        <f t="shared" si="7"/>
        <v>0</v>
      </c>
      <c r="BT38" s="194">
        <f>BS38+(MAX(-BS106-6,0))/10*0.000694444444444444</f>
        <v>0</v>
      </c>
      <c r="BU38" s="194">
        <f t="shared" si="8"/>
        <v>0</v>
      </c>
      <c r="BV38" s="194">
        <f>BU38+(MAX(-BS108-3,0))/10*0.000694444444444444</f>
        <v>0</v>
      </c>
      <c r="BW38" s="194">
        <f t="shared" si="9"/>
        <v>0</v>
      </c>
      <c r="BX38" s="195">
        <f>BW38+(MAX(-BS110-0,0))/10*0.000694444444444444</f>
        <v>0</v>
      </c>
      <c r="BZ38" s="61">
        <f t="shared" si="11"/>
        <v>0</v>
      </c>
      <c r="CA38" s="61">
        <f t="shared" si="12"/>
        <v>0</v>
      </c>
      <c r="CB38" s="64" t="str">
        <f t="shared" si="13"/>
        <v/>
      </c>
      <c r="CC38" s="65" t="str">
        <f t="shared" si="14"/>
        <v/>
      </c>
    </row>
    <row r="39" spans="1:120" ht="23.25" customHeight="1">
      <c r="B39" s="445"/>
      <c r="C39" s="446"/>
      <c r="D39" s="171">
        <v>3</v>
      </c>
      <c r="E39" s="453"/>
      <c r="F39" s="454"/>
      <c r="G39" s="196"/>
      <c r="H39" s="197" t="s">
        <v>65</v>
      </c>
      <c r="I39" s="455"/>
      <c r="J39" s="456"/>
      <c r="K39" s="174"/>
      <c r="L39" s="173" t="s">
        <v>240</v>
      </c>
      <c r="M39" s="278"/>
      <c r="N39" s="279"/>
      <c r="O39" s="280"/>
      <c r="P39" s="279"/>
      <c r="Q39" s="281"/>
      <c r="R39" s="202" t="s">
        <v>65</v>
      </c>
      <c r="S39" s="282"/>
      <c r="T39" s="283"/>
      <c r="U39" s="204"/>
      <c r="V39" s="205"/>
      <c r="W39" s="284"/>
      <c r="X39" s="202" t="s">
        <v>65</v>
      </c>
      <c r="Y39" s="174"/>
      <c r="Z39" s="184" t="s">
        <v>240</v>
      </c>
      <c r="AA39" s="196"/>
      <c r="AB39" s="208" t="s">
        <v>65</v>
      </c>
      <c r="AC39" s="273"/>
      <c r="AD39" s="210"/>
      <c r="AE39" s="201"/>
      <c r="AF39" s="212" t="s">
        <v>65</v>
      </c>
      <c r="AG39" s="213"/>
      <c r="AH39" s="213"/>
      <c r="AI39" s="213"/>
      <c r="AJ39" s="213"/>
      <c r="AK39" s="213"/>
      <c r="AL39" s="213"/>
      <c r="AM39" s="281"/>
      <c r="AN39" s="212" t="s">
        <v>65</v>
      </c>
      <c r="AO39" s="285"/>
      <c r="AP39" s="286"/>
      <c r="AQ39" s="287"/>
      <c r="AR39" s="217" t="s">
        <v>65</v>
      </c>
      <c r="AS39" s="287" t="s">
        <v>140</v>
      </c>
      <c r="AT39" s="217" t="s">
        <v>65</v>
      </c>
      <c r="AU39" s="463"/>
      <c r="AV39" s="242" t="s">
        <v>251</v>
      </c>
      <c r="AW39" s="243"/>
      <c r="AX39" s="243"/>
      <c r="AY39" s="243"/>
      <c r="AZ39" s="244"/>
      <c r="BA39" s="245" t="s">
        <v>252</v>
      </c>
      <c r="BB39" s="242"/>
      <c r="BC39" s="243"/>
      <c r="BD39" s="243"/>
      <c r="BE39" s="243"/>
      <c r="BF39" s="246"/>
      <c r="BI39" s="193">
        <f t="shared" si="15"/>
        <v>0</v>
      </c>
      <c r="BJ39" s="194">
        <f t="shared" si="1"/>
        <v>0</v>
      </c>
      <c r="BK39" s="194">
        <f t="shared" si="2"/>
        <v>0</v>
      </c>
      <c r="BL39" s="194">
        <f t="shared" si="3"/>
        <v>0</v>
      </c>
      <c r="BM39" s="194">
        <f t="shared" si="4"/>
        <v>0</v>
      </c>
      <c r="BN39" s="194">
        <f>BM39+(MAX(-BS118-15,0))/10*0.000694444444444444</f>
        <v>0</v>
      </c>
      <c r="BO39" s="194">
        <f t="shared" si="5"/>
        <v>0</v>
      </c>
      <c r="BP39" s="194">
        <f>BO39+(MAX(-BS120-12,0))/10*0.000694444444444444</f>
        <v>0</v>
      </c>
      <c r="BQ39" s="194">
        <f t="shared" si="6"/>
        <v>0</v>
      </c>
      <c r="BR39" s="194">
        <f>BQ39+(MAX(-BS122-9,0))/10*0.000694444444444444</f>
        <v>0</v>
      </c>
      <c r="BS39" s="194">
        <f t="shared" si="7"/>
        <v>0</v>
      </c>
      <c r="BT39" s="194">
        <f>BS39+(MAX(-BS124-6,0))/10*0.000694444444444444</f>
        <v>0</v>
      </c>
      <c r="BU39" s="194">
        <f t="shared" si="8"/>
        <v>0</v>
      </c>
      <c r="BV39" s="194">
        <f>BU39+(MAX(-BS126-3,0))/10*0.000694444444444444</f>
        <v>0</v>
      </c>
      <c r="BW39" s="194">
        <f t="shared" si="9"/>
        <v>0</v>
      </c>
      <c r="BX39" s="195">
        <f>BW39+(MAX(-BS146-0,0))/10*0.000694444444444444</f>
        <v>0</v>
      </c>
      <c r="BZ39" s="61">
        <f t="shared" si="11"/>
        <v>0</v>
      </c>
      <c r="CA39" s="61">
        <f t="shared" si="12"/>
        <v>0</v>
      </c>
      <c r="CB39" s="64" t="str">
        <f t="shared" si="13"/>
        <v/>
      </c>
      <c r="CC39" s="65" t="str">
        <f t="shared" si="14"/>
        <v/>
      </c>
    </row>
    <row r="40" spans="1:120" ht="23.25" customHeight="1" thickBot="1">
      <c r="B40" s="447"/>
      <c r="C40" s="448"/>
      <c r="D40" s="218">
        <v>4</v>
      </c>
      <c r="E40" s="457"/>
      <c r="F40" s="458"/>
      <c r="G40" s="219"/>
      <c r="H40" s="220" t="s">
        <v>65</v>
      </c>
      <c r="I40" s="459"/>
      <c r="J40" s="460"/>
      <c r="K40" s="219"/>
      <c r="L40" s="220" t="s">
        <v>240</v>
      </c>
      <c r="M40" s="221"/>
      <c r="N40" s="222"/>
      <c r="O40" s="223"/>
      <c r="P40" s="222"/>
      <c r="Q40" s="224"/>
      <c r="R40" s="225" t="s">
        <v>65</v>
      </c>
      <c r="S40" s="226"/>
      <c r="T40" s="227"/>
      <c r="U40" s="228"/>
      <c r="V40" s="229"/>
      <c r="W40" s="230"/>
      <c r="X40" s="225" t="s">
        <v>65</v>
      </c>
      <c r="Y40" s="219"/>
      <c r="Z40" s="232" t="s">
        <v>240</v>
      </c>
      <c r="AA40" s="219"/>
      <c r="AB40" s="232" t="s">
        <v>65</v>
      </c>
      <c r="AC40" s="233"/>
      <c r="AD40" s="234"/>
      <c r="AE40" s="235"/>
      <c r="AF40" s="236" t="s">
        <v>65</v>
      </c>
      <c r="AG40" s="237"/>
      <c r="AH40" s="237"/>
      <c r="AI40" s="237"/>
      <c r="AJ40" s="237"/>
      <c r="AK40" s="237"/>
      <c r="AL40" s="237"/>
      <c r="AM40" s="224"/>
      <c r="AN40" s="236" t="s">
        <v>65</v>
      </c>
      <c r="AO40" s="238"/>
      <c r="AP40" s="239"/>
      <c r="AQ40" s="240"/>
      <c r="AR40" s="241" t="s">
        <v>65</v>
      </c>
      <c r="AS40" s="240" t="s">
        <v>140</v>
      </c>
      <c r="AT40" s="236" t="s">
        <v>65</v>
      </c>
      <c r="AU40" s="288" t="s">
        <v>253</v>
      </c>
      <c r="AV40" s="242" t="s">
        <v>254</v>
      </c>
      <c r="AW40" s="243"/>
      <c r="AX40" s="243"/>
      <c r="AY40" s="243"/>
      <c r="AZ40" s="244"/>
      <c r="BA40" s="245" t="s">
        <v>255</v>
      </c>
      <c r="BB40" s="242"/>
      <c r="BC40" s="243"/>
      <c r="BD40" s="243"/>
      <c r="BE40" s="243"/>
      <c r="BF40" s="246"/>
      <c r="BI40" s="193">
        <f>BX39+IF(G40="",0,G40*0.000694444444444444)</f>
        <v>0</v>
      </c>
      <c r="BJ40" s="289">
        <f t="shared" si="1"/>
        <v>0</v>
      </c>
      <c r="BK40" s="289">
        <f t="shared" si="2"/>
        <v>0</v>
      </c>
      <c r="BL40" s="289">
        <f t="shared" si="3"/>
        <v>0</v>
      </c>
      <c r="BM40" s="289">
        <f t="shared" si="4"/>
        <v>0</v>
      </c>
      <c r="BN40" s="289">
        <f>BM40+(MAX(-BS136-15,0))/10*0.000694444444444444</f>
        <v>0</v>
      </c>
      <c r="BO40" s="289">
        <f t="shared" si="5"/>
        <v>0</v>
      </c>
      <c r="BP40" s="289">
        <f>BO40+(MAX(-BS138-12,0))/10*0.000694444444444444</f>
        <v>0</v>
      </c>
      <c r="BQ40" s="289">
        <f t="shared" si="6"/>
        <v>0</v>
      </c>
      <c r="BR40" s="289">
        <f>BQ40+(MAX(-BS140-9,0))/10*0.000694444444444444</f>
        <v>0</v>
      </c>
      <c r="BS40" s="289">
        <f t="shared" si="7"/>
        <v>0</v>
      </c>
      <c r="BT40" s="289">
        <f>BS40+(MAX(-BS142-6,0))/10*0.000694444444444444</f>
        <v>0</v>
      </c>
      <c r="BU40" s="289">
        <f t="shared" si="8"/>
        <v>0</v>
      </c>
      <c r="BV40" s="289">
        <f>BU40+(MAX(-BS144-3,0))/10*0.000694444444444444</f>
        <v>0</v>
      </c>
      <c r="BW40" s="289">
        <f t="shared" si="9"/>
        <v>0</v>
      </c>
      <c r="BX40" s="290">
        <f>BW40+(MAX(-BS146-0,0))/10*0.000694444444444444</f>
        <v>0</v>
      </c>
      <c r="BZ40" s="61">
        <f t="shared" si="11"/>
        <v>0</v>
      </c>
      <c r="CA40" s="61">
        <f t="shared" si="12"/>
        <v>0</v>
      </c>
      <c r="CB40" s="64" t="str">
        <f t="shared" si="13"/>
        <v/>
      </c>
      <c r="CC40" s="65" t="str">
        <f t="shared" si="14"/>
        <v/>
      </c>
    </row>
    <row r="41" spans="1:120" ht="23.25" customHeight="1" thickTop="1">
      <c r="B41" s="443" t="s">
        <v>256</v>
      </c>
      <c r="C41" s="444"/>
      <c r="D41" s="248">
        <v>1</v>
      </c>
      <c r="E41" s="449"/>
      <c r="F41" s="450"/>
      <c r="G41" s="249"/>
      <c r="H41" s="250" t="s">
        <v>65</v>
      </c>
      <c r="I41" s="451"/>
      <c r="J41" s="452"/>
      <c r="K41" s="251"/>
      <c r="L41" s="145" t="s">
        <v>240</v>
      </c>
      <c r="M41" s="252"/>
      <c r="N41" s="253"/>
      <c r="O41" s="254"/>
      <c r="P41" s="255"/>
      <c r="Q41" s="256"/>
      <c r="R41" s="151" t="s">
        <v>65</v>
      </c>
      <c r="S41" s="257"/>
      <c r="T41" s="258"/>
      <c r="U41" s="154"/>
      <c r="V41" s="155"/>
      <c r="W41" s="156"/>
      <c r="X41" s="157" t="s">
        <v>65</v>
      </c>
      <c r="Y41" s="251"/>
      <c r="Z41" s="159" t="s">
        <v>240</v>
      </c>
      <c r="AA41" s="152"/>
      <c r="AB41" s="161" t="s">
        <v>65</v>
      </c>
      <c r="AC41" s="259"/>
      <c r="AD41" s="163"/>
      <c r="AE41" s="150"/>
      <c r="AF41" s="159" t="s">
        <v>65</v>
      </c>
      <c r="AG41" s="260"/>
      <c r="AH41" s="260"/>
      <c r="AI41" s="260"/>
      <c r="AJ41" s="260"/>
      <c r="AK41" s="260"/>
      <c r="AL41" s="260"/>
      <c r="AM41" s="256"/>
      <c r="AN41" s="159" t="s">
        <v>65</v>
      </c>
      <c r="AO41" s="261"/>
      <c r="AP41" s="262"/>
      <c r="AQ41" s="263"/>
      <c r="AR41" s="167" t="s">
        <v>65</v>
      </c>
      <c r="AS41" s="263"/>
      <c r="AT41" s="159" t="s">
        <v>65</v>
      </c>
      <c r="AU41" s="291" t="s">
        <v>257</v>
      </c>
      <c r="AV41" s="242" t="s">
        <v>18</v>
      </c>
      <c r="AW41" s="243"/>
      <c r="AX41" s="243"/>
      <c r="AY41" s="243"/>
      <c r="AZ41" s="244"/>
      <c r="BA41" s="292"/>
      <c r="BB41" s="243"/>
      <c r="BC41" s="243"/>
      <c r="BD41" s="243"/>
      <c r="BE41" s="243"/>
      <c r="BF41" s="246"/>
      <c r="BI41" s="193">
        <f t="shared" si="0"/>
        <v>0</v>
      </c>
      <c r="BJ41" s="194">
        <f t="shared" si="1"/>
        <v>0</v>
      </c>
      <c r="BK41" s="194">
        <f t="shared" si="2"/>
        <v>0</v>
      </c>
      <c r="BL41" s="194">
        <f t="shared" si="3"/>
        <v>0</v>
      </c>
      <c r="BM41" s="194">
        <f t="shared" si="4"/>
        <v>0</v>
      </c>
      <c r="BN41" s="194">
        <f>BM41+(MAX(-BX82-15,0))/10*0.000694444444444444</f>
        <v>0</v>
      </c>
      <c r="BO41" s="194">
        <f t="shared" si="5"/>
        <v>0</v>
      </c>
      <c r="BP41" s="194">
        <f>BO41+(MAX(-BX84-12,0))/10*0.000694444444444444</f>
        <v>0</v>
      </c>
      <c r="BQ41" s="194">
        <f t="shared" si="6"/>
        <v>0</v>
      </c>
      <c r="BR41" s="194">
        <f>BQ41+(MAX(-BX86-9,0))/10*0.000694444444444444</f>
        <v>0</v>
      </c>
      <c r="BS41" s="194">
        <f t="shared" si="7"/>
        <v>0</v>
      </c>
      <c r="BT41" s="194">
        <f>BS41+(MAX(-BX88-6,0))/10*0.000694444444444444</f>
        <v>0</v>
      </c>
      <c r="BU41" s="194">
        <f t="shared" si="8"/>
        <v>0</v>
      </c>
      <c r="BV41" s="194">
        <f>BU41+(MAX(-BX90-3,0))/10*0.000694444444444444</f>
        <v>0</v>
      </c>
      <c r="BW41" s="194">
        <f t="shared" si="9"/>
        <v>0</v>
      </c>
      <c r="BX41" s="195">
        <f>BW41+(MAX(-BX92-0,0))/10*0.000694444444444444</f>
        <v>0</v>
      </c>
      <c r="CA41" s="61"/>
      <c r="CB41" s="64" t="str">
        <f t="shared" si="13"/>
        <v/>
      </c>
      <c r="CC41" s="65" t="str">
        <f t="shared" si="14"/>
        <v/>
      </c>
    </row>
    <row r="42" spans="1:120" ht="23.25" customHeight="1">
      <c r="B42" s="445"/>
      <c r="C42" s="446"/>
      <c r="D42" s="171">
        <v>2</v>
      </c>
      <c r="E42" s="453"/>
      <c r="F42" s="454"/>
      <c r="G42" s="293"/>
      <c r="H42" s="294" t="s">
        <v>65</v>
      </c>
      <c r="I42" s="455"/>
      <c r="J42" s="456"/>
      <c r="K42" s="174"/>
      <c r="L42" s="173" t="s">
        <v>240</v>
      </c>
      <c r="M42" s="264"/>
      <c r="N42" s="265"/>
      <c r="O42" s="266"/>
      <c r="P42" s="265"/>
      <c r="Q42" s="267"/>
      <c r="R42" s="180" t="s">
        <v>65</v>
      </c>
      <c r="S42" s="268"/>
      <c r="T42" s="269"/>
      <c r="U42" s="270"/>
      <c r="V42" s="271"/>
      <c r="W42" s="272"/>
      <c r="X42" s="180" t="s">
        <v>65</v>
      </c>
      <c r="Y42" s="174"/>
      <c r="Z42" s="184" t="s">
        <v>240</v>
      </c>
      <c r="AA42" s="174"/>
      <c r="AB42" s="184" t="s">
        <v>65</v>
      </c>
      <c r="AC42" s="273"/>
      <c r="AD42" s="210"/>
      <c r="AE42" s="179"/>
      <c r="AF42" s="188" t="s">
        <v>65</v>
      </c>
      <c r="AG42" s="274"/>
      <c r="AH42" s="274"/>
      <c r="AI42" s="274"/>
      <c r="AJ42" s="274"/>
      <c r="AK42" s="274"/>
      <c r="AL42" s="274"/>
      <c r="AM42" s="267"/>
      <c r="AN42" s="188" t="s">
        <v>65</v>
      </c>
      <c r="AO42" s="275"/>
      <c r="AP42" s="276"/>
      <c r="AQ42" s="277"/>
      <c r="AR42" s="192" t="s">
        <v>65</v>
      </c>
      <c r="AS42" s="277"/>
      <c r="AT42" s="192" t="s">
        <v>65</v>
      </c>
      <c r="AU42" s="295" t="s">
        <v>258</v>
      </c>
      <c r="AV42" s="242" t="s">
        <v>259</v>
      </c>
      <c r="AW42" s="243"/>
      <c r="AX42" s="243"/>
      <c r="AY42" s="243"/>
      <c r="AZ42" s="244"/>
      <c r="BA42" s="292"/>
      <c r="BB42" s="243"/>
      <c r="BC42" s="243"/>
      <c r="BD42" s="243"/>
      <c r="BE42" s="243"/>
      <c r="BF42" s="246"/>
      <c r="BI42" s="193">
        <f t="shared" ref="BI42:BI43" si="16">BX41+IF(G42="",0,G42*0.000694444444444444)</f>
        <v>0</v>
      </c>
      <c r="BJ42" s="194">
        <f t="shared" si="1"/>
        <v>0</v>
      </c>
      <c r="BK42" s="194">
        <f t="shared" si="2"/>
        <v>0</v>
      </c>
      <c r="BL42" s="194">
        <f t="shared" si="3"/>
        <v>0</v>
      </c>
      <c r="BM42" s="194">
        <f t="shared" si="4"/>
        <v>0</v>
      </c>
      <c r="BN42" s="194">
        <f>BM42+(MAX(-BX100-15,0))/10*0.000694444444444444</f>
        <v>0</v>
      </c>
      <c r="BO42" s="194">
        <f t="shared" si="5"/>
        <v>0</v>
      </c>
      <c r="BP42" s="194">
        <f>BO42+(MAX(-BX102-12,0))/10*0.000694444444444444</f>
        <v>0</v>
      </c>
      <c r="BQ42" s="194">
        <f t="shared" si="6"/>
        <v>0</v>
      </c>
      <c r="BR42" s="194">
        <f>BQ42+(MAX(-BX104-9,0))/10*0.000694444444444444</f>
        <v>0</v>
      </c>
      <c r="BS42" s="194">
        <f t="shared" si="7"/>
        <v>0</v>
      </c>
      <c r="BT42" s="194">
        <f>BS42+(MAX(-BX106-6,0))/10*0.000694444444444444</f>
        <v>0</v>
      </c>
      <c r="BU42" s="194">
        <f t="shared" si="8"/>
        <v>0</v>
      </c>
      <c r="BV42" s="194">
        <f>BU42+(MAX(-BX108-3,0))/10*0.000694444444444444</f>
        <v>0</v>
      </c>
      <c r="BW42" s="194">
        <f t="shared" si="9"/>
        <v>0</v>
      </c>
      <c r="BX42" s="195">
        <f>BW42+(MAX(-BX110-0,0))/10*0.000694444444444444</f>
        <v>0</v>
      </c>
      <c r="BZ42" s="61">
        <f t="shared" si="11"/>
        <v>0</v>
      </c>
      <c r="CA42" s="61">
        <f t="shared" si="12"/>
        <v>0</v>
      </c>
      <c r="CB42" s="64" t="str">
        <f t="shared" si="13"/>
        <v/>
      </c>
      <c r="CC42" s="65" t="str">
        <f t="shared" si="14"/>
        <v/>
      </c>
    </row>
    <row r="43" spans="1:120" ht="23.25" customHeight="1">
      <c r="B43" s="445"/>
      <c r="C43" s="446"/>
      <c r="D43" s="171">
        <v>3</v>
      </c>
      <c r="E43" s="453"/>
      <c r="F43" s="454"/>
      <c r="G43" s="174"/>
      <c r="H43" s="173" t="s">
        <v>65</v>
      </c>
      <c r="I43" s="455" t="s">
        <v>140</v>
      </c>
      <c r="J43" s="456"/>
      <c r="K43" s="174"/>
      <c r="L43" s="173" t="s">
        <v>240</v>
      </c>
      <c r="M43" s="278" t="s">
        <v>140</v>
      </c>
      <c r="N43" s="279" t="s">
        <v>140</v>
      </c>
      <c r="O43" s="280" t="s">
        <v>140</v>
      </c>
      <c r="P43" s="279" t="s">
        <v>140</v>
      </c>
      <c r="Q43" s="281" t="s">
        <v>140</v>
      </c>
      <c r="R43" s="202" t="s">
        <v>65</v>
      </c>
      <c r="S43" s="282"/>
      <c r="T43" s="283"/>
      <c r="U43" s="204"/>
      <c r="V43" s="205"/>
      <c r="W43" s="284" t="s">
        <v>140</v>
      </c>
      <c r="X43" s="202" t="s">
        <v>65</v>
      </c>
      <c r="Y43" s="174"/>
      <c r="Z43" s="184" t="s">
        <v>240</v>
      </c>
      <c r="AA43" s="196"/>
      <c r="AB43" s="208" t="s">
        <v>65</v>
      </c>
      <c r="AC43" s="273"/>
      <c r="AD43" s="210"/>
      <c r="AE43" s="201"/>
      <c r="AF43" s="212" t="s">
        <v>65</v>
      </c>
      <c r="AG43" s="213"/>
      <c r="AH43" s="213"/>
      <c r="AI43" s="213"/>
      <c r="AJ43" s="213"/>
      <c r="AK43" s="213"/>
      <c r="AL43" s="213"/>
      <c r="AM43" s="281" t="s">
        <v>140</v>
      </c>
      <c r="AN43" s="212" t="s">
        <v>65</v>
      </c>
      <c r="AO43" s="285" t="s">
        <v>140</v>
      </c>
      <c r="AP43" s="286" t="s">
        <v>140</v>
      </c>
      <c r="AQ43" s="287" t="s">
        <v>140</v>
      </c>
      <c r="AR43" s="217" t="s">
        <v>65</v>
      </c>
      <c r="AS43" s="287"/>
      <c r="AT43" s="217" t="s">
        <v>65</v>
      </c>
      <c r="AU43" s="291" t="s">
        <v>260</v>
      </c>
      <c r="AV43" s="242" t="s">
        <v>261</v>
      </c>
      <c r="AW43" s="243"/>
      <c r="AX43" s="243"/>
      <c r="AY43" s="243"/>
      <c r="AZ43" s="244"/>
      <c r="BA43" s="292"/>
      <c r="BB43" s="243"/>
      <c r="BC43" s="243"/>
      <c r="BD43" s="243"/>
      <c r="BE43" s="243"/>
      <c r="BF43" s="246"/>
      <c r="BI43" s="193">
        <f t="shared" si="16"/>
        <v>0</v>
      </c>
      <c r="BJ43" s="194">
        <f t="shared" si="1"/>
        <v>0</v>
      </c>
      <c r="BK43" s="194">
        <f t="shared" si="2"/>
        <v>0</v>
      </c>
      <c r="BL43" s="194">
        <f t="shared" si="3"/>
        <v>0</v>
      </c>
      <c r="BM43" s="194">
        <f t="shared" si="4"/>
        <v>0</v>
      </c>
      <c r="BN43" s="194">
        <f>BM43+(MAX(-BX118-15,0))/10*0.000694444444444444</f>
        <v>0</v>
      </c>
      <c r="BO43" s="194">
        <f t="shared" si="5"/>
        <v>0</v>
      </c>
      <c r="BP43" s="194">
        <f>BO43+(MAX(-BX120-12,0))/10*0.000694444444444444</f>
        <v>0</v>
      </c>
      <c r="BQ43" s="194">
        <f t="shared" si="6"/>
        <v>0</v>
      </c>
      <c r="BR43" s="194">
        <f>BQ43+(MAX(-BX122-9,0))/10*0.000694444444444444</f>
        <v>0</v>
      </c>
      <c r="BS43" s="194">
        <f t="shared" si="7"/>
        <v>0</v>
      </c>
      <c r="BT43" s="194">
        <f>BS43+(MAX(-BX124-6,0))/10*0.000694444444444444</f>
        <v>0</v>
      </c>
      <c r="BU43" s="194">
        <f t="shared" si="8"/>
        <v>0</v>
      </c>
      <c r="BV43" s="194">
        <f>BU43+(MAX(-BX126-3,0))/10*0.000694444444444444</f>
        <v>0</v>
      </c>
      <c r="BW43" s="194">
        <f t="shared" si="9"/>
        <v>0</v>
      </c>
      <c r="BX43" s="195">
        <f>BW43+(MAX(-BX128-0,0))/10*0.000694444444444444</f>
        <v>0</v>
      </c>
      <c r="BZ43" s="61">
        <f t="shared" si="11"/>
        <v>0</v>
      </c>
      <c r="CA43" s="61">
        <f t="shared" si="12"/>
        <v>0</v>
      </c>
      <c r="CB43" s="64" t="str">
        <f t="shared" si="13"/>
        <v/>
      </c>
      <c r="CC43" s="65" t="str">
        <f t="shared" si="14"/>
        <v/>
      </c>
    </row>
    <row r="44" spans="1:120" ht="23.25" customHeight="1" thickBot="1">
      <c r="B44" s="447"/>
      <c r="C44" s="448"/>
      <c r="D44" s="218">
        <v>4</v>
      </c>
      <c r="E44" s="457"/>
      <c r="F44" s="458"/>
      <c r="G44" s="219"/>
      <c r="H44" s="220" t="s">
        <v>65</v>
      </c>
      <c r="I44" s="459" t="s">
        <v>140</v>
      </c>
      <c r="J44" s="460"/>
      <c r="K44" s="219"/>
      <c r="L44" s="220" t="s">
        <v>240</v>
      </c>
      <c r="M44" s="221" t="s">
        <v>140</v>
      </c>
      <c r="N44" s="222" t="s">
        <v>140</v>
      </c>
      <c r="O44" s="223" t="s">
        <v>140</v>
      </c>
      <c r="P44" s="222" t="s">
        <v>140</v>
      </c>
      <c r="Q44" s="224" t="s">
        <v>140</v>
      </c>
      <c r="R44" s="225" t="s">
        <v>65</v>
      </c>
      <c r="S44" s="226"/>
      <c r="T44" s="227"/>
      <c r="U44" s="228"/>
      <c r="V44" s="229"/>
      <c r="W44" s="230" t="s">
        <v>140</v>
      </c>
      <c r="X44" s="225" t="s">
        <v>65</v>
      </c>
      <c r="Y44" s="219"/>
      <c r="Z44" s="232" t="s">
        <v>240</v>
      </c>
      <c r="AA44" s="219"/>
      <c r="AB44" s="232" t="s">
        <v>65</v>
      </c>
      <c r="AC44" s="233"/>
      <c r="AD44" s="234"/>
      <c r="AE44" s="235" t="s">
        <v>140</v>
      </c>
      <c r="AF44" s="236" t="s">
        <v>65</v>
      </c>
      <c r="AG44" s="237"/>
      <c r="AH44" s="237"/>
      <c r="AI44" s="237"/>
      <c r="AJ44" s="237"/>
      <c r="AK44" s="237"/>
      <c r="AL44" s="237"/>
      <c r="AM44" s="224" t="s">
        <v>140</v>
      </c>
      <c r="AN44" s="236" t="s">
        <v>65</v>
      </c>
      <c r="AO44" s="238" t="s">
        <v>140</v>
      </c>
      <c r="AP44" s="239" t="s">
        <v>140</v>
      </c>
      <c r="AQ44" s="240" t="s">
        <v>140</v>
      </c>
      <c r="AR44" s="241" t="s">
        <v>65</v>
      </c>
      <c r="AS44" s="240"/>
      <c r="AT44" s="236" t="s">
        <v>65</v>
      </c>
      <c r="AU44" s="296"/>
      <c r="AV44" s="242" t="s">
        <v>262</v>
      </c>
      <c r="AW44" s="243"/>
      <c r="AX44" s="243"/>
      <c r="AY44" s="243"/>
      <c r="AZ44" s="244"/>
      <c r="BA44" s="292"/>
      <c r="BB44" s="243"/>
      <c r="BC44" s="243"/>
      <c r="BD44" s="243"/>
      <c r="BE44" s="243"/>
      <c r="BF44" s="246"/>
      <c r="BI44" s="193">
        <f>BX43+IF(G44="",0,G44*0.000694444444444444)</f>
        <v>0</v>
      </c>
      <c r="BJ44" s="289">
        <f t="shared" si="1"/>
        <v>0</v>
      </c>
      <c r="BK44" s="289">
        <f t="shared" si="2"/>
        <v>0</v>
      </c>
      <c r="BL44" s="289">
        <f t="shared" si="3"/>
        <v>0</v>
      </c>
      <c r="BM44" s="289">
        <f t="shared" si="4"/>
        <v>0</v>
      </c>
      <c r="BN44" s="289">
        <f>BM44+(MAX(-BX136-15,0))/10*0.000694444444444444</f>
        <v>0</v>
      </c>
      <c r="BO44" s="289">
        <f t="shared" si="5"/>
        <v>0</v>
      </c>
      <c r="BP44" s="289">
        <f>BO44+(MAX(-BS138-12,0))/10*0.000694444444444444</f>
        <v>0</v>
      </c>
      <c r="BQ44" s="289">
        <f t="shared" si="6"/>
        <v>0</v>
      </c>
      <c r="BR44" s="289">
        <f>BQ44+(MAX(-BX140-9,0))/10*0.000694444444444444</f>
        <v>0</v>
      </c>
      <c r="BS44" s="289">
        <f t="shared" si="7"/>
        <v>0</v>
      </c>
      <c r="BT44" s="289">
        <f>BS44+(MAX(-BX142-6,0))/10*0.000694444444444444</f>
        <v>0</v>
      </c>
      <c r="BU44" s="289">
        <f t="shared" si="8"/>
        <v>0</v>
      </c>
      <c r="BV44" s="289">
        <f>BU44+(MAX(-BX144-3,0))/10*0.000694444444444444</f>
        <v>0</v>
      </c>
      <c r="BW44" s="289">
        <f t="shared" si="9"/>
        <v>0</v>
      </c>
      <c r="BX44" s="290">
        <f>BW44+(MAX(-BX146-0,0))/10*0.000694444444444444</f>
        <v>0</v>
      </c>
      <c r="BZ44" s="61">
        <f t="shared" si="11"/>
        <v>0</v>
      </c>
      <c r="CA44" s="61">
        <f t="shared" si="12"/>
        <v>0</v>
      </c>
      <c r="CB44" s="64" t="str">
        <f t="shared" si="13"/>
        <v/>
      </c>
      <c r="CC44" s="65" t="str">
        <f t="shared" si="14"/>
        <v/>
      </c>
    </row>
    <row r="45" spans="1:120" ht="23.25" customHeight="1" thickTop="1">
      <c r="B45" s="297"/>
      <c r="C45" s="298"/>
      <c r="D45" s="299" t="s">
        <v>263</v>
      </c>
      <c r="E45" s="299"/>
      <c r="F45" s="299"/>
      <c r="G45" s="299"/>
      <c r="H45" s="299"/>
      <c r="I45" s="299"/>
      <c r="J45" s="299"/>
      <c r="K45" s="299"/>
      <c r="L45" s="299"/>
      <c r="M45" s="299"/>
      <c r="N45" s="299" t="s">
        <v>264</v>
      </c>
      <c r="O45" s="300"/>
      <c r="P45" s="301"/>
      <c r="Q45" s="302"/>
      <c r="R45" s="301"/>
      <c r="S45" s="303"/>
      <c r="T45" s="303"/>
      <c r="U45" s="301"/>
      <c r="V45" s="301"/>
      <c r="W45" s="301"/>
      <c r="X45" s="301"/>
      <c r="Y45" s="301"/>
      <c r="Z45" s="301"/>
      <c r="AA45" s="301"/>
      <c r="AB45" s="301"/>
      <c r="AC45" s="301"/>
      <c r="AD45" s="303"/>
      <c r="AE45" s="301"/>
      <c r="AF45" s="303"/>
      <c r="AG45" s="301"/>
      <c r="AH45" s="303"/>
      <c r="AI45" s="299"/>
      <c r="AJ45" s="303"/>
      <c r="AK45" s="301"/>
      <c r="AL45" s="301"/>
      <c r="AM45" s="303"/>
      <c r="AN45" s="303"/>
      <c r="AO45" s="303"/>
      <c r="AP45" s="299"/>
      <c r="AQ45" s="304"/>
      <c r="AR45" s="305"/>
      <c r="AS45" s="304"/>
      <c r="AT45" s="306"/>
      <c r="AU45" s="307"/>
      <c r="AV45" s="308" t="s">
        <v>265</v>
      </c>
      <c r="AW45" s="309"/>
      <c r="AX45" s="309"/>
      <c r="AY45" s="309"/>
      <c r="AZ45" s="244"/>
      <c r="BA45" s="310"/>
      <c r="BB45" s="309"/>
      <c r="BC45" s="309"/>
      <c r="BD45" s="309"/>
      <c r="BE45" s="309"/>
      <c r="BF45" s="246"/>
      <c r="BL45" s="62"/>
      <c r="BM45" s="93"/>
      <c r="BN45" s="62"/>
      <c r="BO45" s="62"/>
      <c r="BP45" s="62"/>
      <c r="BQ45" s="62"/>
    </row>
    <row r="46" spans="1:120" ht="26.25" thickBot="1">
      <c r="B46" s="438" t="s">
        <v>266</v>
      </c>
      <c r="C46" s="439"/>
      <c r="D46" s="439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9"/>
      <c r="U46" s="439"/>
      <c r="V46" s="439"/>
      <c r="W46" s="439"/>
      <c r="X46" s="67"/>
      <c r="Y46" s="67"/>
      <c r="Z46" s="67"/>
      <c r="AA46" s="67"/>
      <c r="AB46" s="67"/>
      <c r="AC46" s="440"/>
      <c r="AD46" s="440"/>
      <c r="AE46" s="440"/>
      <c r="AF46" s="440"/>
      <c r="AG46" s="440"/>
      <c r="AH46" s="440"/>
      <c r="AI46" s="440"/>
      <c r="AJ46" s="440"/>
      <c r="AK46" s="440"/>
      <c r="AL46" s="440"/>
      <c r="AM46" s="440"/>
      <c r="AN46" s="440"/>
      <c r="AO46" s="440"/>
      <c r="AP46" s="440"/>
      <c r="AQ46" s="440"/>
      <c r="AR46" s="440"/>
      <c r="AS46" s="67"/>
      <c r="AT46" s="67"/>
      <c r="AU46" s="441"/>
      <c r="AV46" s="441"/>
      <c r="AW46" s="441"/>
      <c r="AX46" s="441"/>
      <c r="AY46" s="441"/>
      <c r="AZ46" s="441"/>
      <c r="BA46" s="441"/>
      <c r="BB46" s="441"/>
      <c r="BC46" s="441"/>
      <c r="BD46" s="441"/>
      <c r="BE46" s="441"/>
      <c r="BF46" s="442"/>
      <c r="BL46" s="62"/>
      <c r="BM46" s="93"/>
      <c r="BN46" s="62"/>
      <c r="BO46" s="62"/>
      <c r="BP46" s="62"/>
      <c r="BQ46" s="62"/>
      <c r="DP46" s="54" t="s">
        <v>267</v>
      </c>
    </row>
    <row r="47" spans="1:120"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11"/>
      <c r="S47" s="311"/>
      <c r="T47" s="311"/>
      <c r="U47" s="311"/>
      <c r="V47" s="311"/>
      <c r="W47" s="311"/>
      <c r="X47" s="59"/>
      <c r="Y47" s="59"/>
      <c r="Z47" s="59"/>
      <c r="AA47" s="59"/>
      <c r="AB47" s="59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U47" s="437"/>
      <c r="AV47" s="437"/>
      <c r="AW47" s="437"/>
      <c r="AX47" s="437"/>
      <c r="AY47" s="437"/>
      <c r="AZ47" s="437"/>
      <c r="BA47" s="437"/>
      <c r="BB47" s="437"/>
      <c r="BC47" s="437"/>
      <c r="BD47" s="437"/>
      <c r="BE47" s="437"/>
      <c r="BF47" s="437"/>
      <c r="BI47" s="313" t="s">
        <v>268</v>
      </c>
      <c r="BJ47" s="313"/>
      <c r="BL47" s="314" t="s">
        <v>269</v>
      </c>
      <c r="BM47" s="93" t="s">
        <v>270</v>
      </c>
      <c r="BN47" s="62" t="s">
        <v>271</v>
      </c>
      <c r="BO47" s="62" t="s">
        <v>272</v>
      </c>
      <c r="BP47" s="62" t="s">
        <v>273</v>
      </c>
      <c r="BQ47" s="131"/>
      <c r="BR47" s="131"/>
      <c r="BS47" s="131" t="s">
        <v>274</v>
      </c>
      <c r="BT47" s="131" t="s">
        <v>275</v>
      </c>
      <c r="BU47" s="131" t="s">
        <v>276</v>
      </c>
      <c r="BV47" s="131" t="s">
        <v>277</v>
      </c>
      <c r="BW47" s="131" t="s">
        <v>278</v>
      </c>
      <c r="BX47" s="131" t="s">
        <v>279</v>
      </c>
      <c r="BY47" s="131" t="s">
        <v>280</v>
      </c>
      <c r="BZ47" s="315" t="s">
        <v>281</v>
      </c>
      <c r="CA47" s="315" t="s">
        <v>282</v>
      </c>
      <c r="CB47" s="315" t="s">
        <v>283</v>
      </c>
      <c r="CC47" s="316" t="s">
        <v>284</v>
      </c>
      <c r="DP47" s="317" t="s">
        <v>285</v>
      </c>
    </row>
    <row r="48" spans="1:120"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59"/>
      <c r="Y48" s="59"/>
      <c r="Z48" s="59"/>
      <c r="AA48" s="59"/>
      <c r="AB48" s="59"/>
      <c r="AC48" s="312"/>
      <c r="AD48" s="312"/>
      <c r="AE48" s="312"/>
      <c r="AF48" s="312"/>
      <c r="AG48" s="312"/>
      <c r="AH48" s="312"/>
      <c r="AI48" s="312"/>
      <c r="AJ48" s="312"/>
      <c r="AK48" s="312"/>
      <c r="AL48" s="312"/>
      <c r="AM48" s="312"/>
      <c r="AN48" s="312"/>
      <c r="AO48" s="312"/>
      <c r="AP48" s="312"/>
      <c r="AQ48" s="312"/>
      <c r="AR48" s="312"/>
      <c r="AU48" s="437"/>
      <c r="AV48" s="437"/>
      <c r="AW48" s="437"/>
      <c r="AX48" s="437"/>
      <c r="AY48" s="437"/>
      <c r="AZ48" s="437"/>
      <c r="BA48" s="437"/>
      <c r="BB48" s="437"/>
      <c r="BC48" s="437"/>
      <c r="BD48" s="437"/>
      <c r="BE48" s="437"/>
      <c r="BF48" s="437"/>
      <c r="BI48" s="318">
        <v>0.20833333333333334</v>
      </c>
      <c r="BJ48" s="313">
        <v>0</v>
      </c>
      <c r="BL48" s="314" t="s">
        <v>286</v>
      </c>
      <c r="BM48" s="93" t="s">
        <v>287</v>
      </c>
      <c r="BN48" s="62" t="s">
        <v>288</v>
      </c>
      <c r="BO48" s="62" t="s">
        <v>289</v>
      </c>
      <c r="BP48" s="62" t="s">
        <v>290</v>
      </c>
      <c r="BQ48" s="319" t="s">
        <v>290</v>
      </c>
      <c r="BR48" s="131">
        <v>1</v>
      </c>
      <c r="BS48" s="131">
        <v>1.4</v>
      </c>
      <c r="BT48" s="131">
        <v>1.2</v>
      </c>
      <c r="BU48" s="131">
        <v>1.1000000000000001</v>
      </c>
      <c r="BV48" s="131">
        <v>1.1000000000000001</v>
      </c>
      <c r="BW48" s="131">
        <v>1.1000000000000001</v>
      </c>
      <c r="BX48" s="131">
        <v>1.1000000000000001</v>
      </c>
      <c r="BY48" s="131">
        <v>1.1000000000000001</v>
      </c>
      <c r="BZ48" s="315">
        <v>1.1000000000000001</v>
      </c>
      <c r="CA48" s="315">
        <v>1.1000000000000001</v>
      </c>
      <c r="CB48" s="315">
        <v>1.1000000000000001</v>
      </c>
      <c r="CC48" s="316">
        <v>1</v>
      </c>
      <c r="DP48" s="317" t="s">
        <v>291</v>
      </c>
    </row>
    <row r="49" spans="2:120" s="54" customFormat="1" ht="13.5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59"/>
      <c r="Y49" s="59"/>
      <c r="Z49" s="59"/>
      <c r="AA49" s="59"/>
      <c r="AB49" s="59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61"/>
      <c r="AT49" s="61"/>
      <c r="AU49" s="437"/>
      <c r="AV49" s="437"/>
      <c r="AW49" s="437"/>
      <c r="AX49" s="437"/>
      <c r="AY49" s="437"/>
      <c r="AZ49" s="437"/>
      <c r="BA49" s="437"/>
      <c r="BB49" s="437"/>
      <c r="BC49" s="437"/>
      <c r="BD49" s="437"/>
      <c r="BE49" s="437"/>
      <c r="BF49" s="437"/>
      <c r="BG49" s="61"/>
      <c r="BH49" s="61"/>
      <c r="BI49" s="318">
        <v>0.77083333333333337</v>
      </c>
      <c r="BJ49" s="313">
        <v>0</v>
      </c>
      <c r="BK49" s="61"/>
      <c r="BL49" s="314" t="s">
        <v>292</v>
      </c>
      <c r="BM49" s="93" t="s">
        <v>293</v>
      </c>
      <c r="BN49" s="62" t="s">
        <v>294</v>
      </c>
      <c r="BO49" s="62"/>
      <c r="BP49" s="62" t="s">
        <v>295</v>
      </c>
      <c r="BQ49" s="319" t="s">
        <v>295</v>
      </c>
      <c r="BR49" s="131">
        <v>2</v>
      </c>
      <c r="BS49" s="131">
        <v>1.5</v>
      </c>
      <c r="BT49" s="131">
        <v>1.3</v>
      </c>
      <c r="BU49" s="131">
        <v>1.2</v>
      </c>
      <c r="BV49" s="131">
        <v>1.2</v>
      </c>
      <c r="BW49" s="131">
        <v>1.2</v>
      </c>
      <c r="BX49" s="131">
        <v>1.1000000000000001</v>
      </c>
      <c r="BY49" s="131">
        <v>1.1000000000000001</v>
      </c>
      <c r="BZ49" s="315">
        <v>1.1000000000000001</v>
      </c>
      <c r="CA49" s="315">
        <v>1.1000000000000001</v>
      </c>
      <c r="CB49" s="315">
        <v>1.1000000000000001</v>
      </c>
      <c r="CC49" s="316">
        <v>1</v>
      </c>
      <c r="CD49" s="66"/>
      <c r="CE49" s="66"/>
      <c r="DP49" s="317" t="s">
        <v>296</v>
      </c>
    </row>
    <row r="50" spans="2:120" s="54" customFormat="1" ht="13.5">
      <c r="B50" s="312"/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59"/>
      <c r="Y50" s="59"/>
      <c r="Z50" s="59"/>
      <c r="AA50" s="59"/>
      <c r="AB50" s="59"/>
      <c r="AC50" s="312"/>
      <c r="AD50" s="312"/>
      <c r="AE50" s="312"/>
      <c r="AF50" s="312"/>
      <c r="AG50" s="312"/>
      <c r="AH50" s="312"/>
      <c r="AI50" s="312"/>
      <c r="AJ50" s="312"/>
      <c r="AK50" s="312"/>
      <c r="AL50" s="312"/>
      <c r="AM50" s="312"/>
      <c r="AN50" s="312"/>
      <c r="AO50" s="312"/>
      <c r="AP50" s="312"/>
      <c r="AQ50" s="312"/>
      <c r="AR50" s="312"/>
      <c r="AS50" s="61"/>
      <c r="AT50" s="61"/>
      <c r="AU50" s="437"/>
      <c r="AV50" s="437"/>
      <c r="AW50" s="437"/>
      <c r="AX50" s="437"/>
      <c r="AY50" s="437"/>
      <c r="AZ50" s="437"/>
      <c r="BA50" s="437"/>
      <c r="BB50" s="437"/>
      <c r="BC50" s="437"/>
      <c r="BD50" s="437"/>
      <c r="BE50" s="437"/>
      <c r="BF50" s="437"/>
      <c r="BG50" s="61"/>
      <c r="BH50" s="61"/>
      <c r="BI50" s="318">
        <v>0.20833333333333334</v>
      </c>
      <c r="BJ50" s="313">
        <v>-3</v>
      </c>
      <c r="BK50" s="61"/>
      <c r="BL50" s="314" t="s">
        <v>297</v>
      </c>
      <c r="BM50" s="93" t="s">
        <v>298</v>
      </c>
      <c r="BN50" s="62" t="s">
        <v>299</v>
      </c>
      <c r="BO50" s="62"/>
      <c r="BP50" s="62" t="s">
        <v>300</v>
      </c>
      <c r="BQ50" s="319" t="s">
        <v>300</v>
      </c>
      <c r="BR50" s="131">
        <v>3</v>
      </c>
      <c r="BS50" s="131">
        <v>1.6</v>
      </c>
      <c r="BT50" s="131">
        <v>1.4</v>
      </c>
      <c r="BU50" s="131">
        <v>1.3</v>
      </c>
      <c r="BV50" s="131">
        <v>1.2</v>
      </c>
      <c r="BW50" s="131">
        <v>1.2</v>
      </c>
      <c r="BX50" s="131">
        <v>1.2</v>
      </c>
      <c r="BY50" s="131">
        <v>1.1000000000000001</v>
      </c>
      <c r="BZ50" s="315">
        <v>1.1000000000000001</v>
      </c>
      <c r="CA50" s="315">
        <v>1.1000000000000001</v>
      </c>
      <c r="CB50" s="315">
        <v>1.1000000000000001</v>
      </c>
      <c r="CC50" s="316">
        <v>1</v>
      </c>
      <c r="CD50" s="66"/>
      <c r="CE50" s="66"/>
      <c r="DP50" s="317" t="s">
        <v>301</v>
      </c>
    </row>
    <row r="51" spans="2:120" s="54" customFormat="1" ht="13.5">
      <c r="B51" s="320"/>
      <c r="C51" s="320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59"/>
      <c r="Y51" s="59"/>
      <c r="Z51" s="59"/>
      <c r="AA51" s="59"/>
      <c r="AB51" s="59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61"/>
      <c r="AT51" s="61"/>
      <c r="AU51" s="437"/>
      <c r="AV51" s="437"/>
      <c r="AW51" s="437"/>
      <c r="AX51" s="437"/>
      <c r="AY51" s="437"/>
      <c r="AZ51" s="437"/>
      <c r="BA51" s="437"/>
      <c r="BB51" s="437"/>
      <c r="BC51" s="437"/>
      <c r="BD51" s="437"/>
      <c r="BE51" s="437"/>
      <c r="BF51" s="437"/>
      <c r="BG51" s="61"/>
      <c r="BH51" s="61"/>
      <c r="BI51" s="318">
        <v>0.77083333333333337</v>
      </c>
      <c r="BJ51" s="313">
        <v>-3</v>
      </c>
      <c r="BK51" s="61"/>
      <c r="BL51" s="314" t="s">
        <v>302</v>
      </c>
      <c r="BM51" s="93" t="s">
        <v>303</v>
      </c>
      <c r="BN51" s="62" t="s">
        <v>304</v>
      </c>
      <c r="BO51" s="62"/>
      <c r="BP51" s="62" t="s">
        <v>305</v>
      </c>
      <c r="BQ51" s="319" t="s">
        <v>305</v>
      </c>
      <c r="BR51" s="131">
        <v>4</v>
      </c>
      <c r="BS51" s="131">
        <v>1.8</v>
      </c>
      <c r="BT51" s="131">
        <v>1.5</v>
      </c>
      <c r="BU51" s="131">
        <v>1.4</v>
      </c>
      <c r="BV51" s="131">
        <v>1.3</v>
      </c>
      <c r="BW51" s="131">
        <v>1.3</v>
      </c>
      <c r="BX51" s="131">
        <v>1.2</v>
      </c>
      <c r="BY51" s="131">
        <v>1.2</v>
      </c>
      <c r="BZ51" s="315">
        <v>1.1000000000000001</v>
      </c>
      <c r="CA51" s="315">
        <v>1.1000000000000001</v>
      </c>
      <c r="CB51" s="315">
        <v>1.1000000000000001</v>
      </c>
      <c r="CC51" s="316">
        <v>1</v>
      </c>
      <c r="CD51" s="66"/>
      <c r="CE51" s="66"/>
      <c r="DP51" s="317" t="s">
        <v>306</v>
      </c>
    </row>
    <row r="52" spans="2:120" s="54" customFormat="1" ht="13.5"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59"/>
      <c r="Y52" s="59"/>
      <c r="Z52" s="59"/>
      <c r="AA52" s="59"/>
      <c r="AB52" s="59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61"/>
      <c r="AT52" s="61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61"/>
      <c r="BH52" s="61"/>
      <c r="BI52" s="318">
        <v>0.20833333333333334</v>
      </c>
      <c r="BJ52" s="313">
        <v>-6</v>
      </c>
      <c r="BK52" s="61"/>
      <c r="BL52" s="314" t="s">
        <v>307</v>
      </c>
      <c r="BM52" s="93" t="s">
        <v>308</v>
      </c>
      <c r="BN52" s="62" t="s">
        <v>309</v>
      </c>
      <c r="BO52" s="62"/>
      <c r="BP52" s="62" t="s">
        <v>310</v>
      </c>
      <c r="BQ52" s="319" t="s">
        <v>310</v>
      </c>
      <c r="BR52" s="131">
        <v>5</v>
      </c>
      <c r="BS52" s="131">
        <v>1.9</v>
      </c>
      <c r="BT52" s="131">
        <v>1.6</v>
      </c>
      <c r="BU52" s="131">
        <v>1.5</v>
      </c>
      <c r="BV52" s="131">
        <v>1.4</v>
      </c>
      <c r="BW52" s="131">
        <v>1.3</v>
      </c>
      <c r="BX52" s="131">
        <v>1.3</v>
      </c>
      <c r="BY52" s="131">
        <v>1.2</v>
      </c>
      <c r="BZ52" s="315">
        <v>1.2</v>
      </c>
      <c r="CA52" s="315">
        <v>1.1000000000000001</v>
      </c>
      <c r="CB52" s="315">
        <v>1.1000000000000001</v>
      </c>
      <c r="CC52" s="316">
        <v>1</v>
      </c>
      <c r="CD52" s="66"/>
      <c r="CE52" s="66"/>
      <c r="DP52" s="317" t="s">
        <v>311</v>
      </c>
    </row>
    <row r="53" spans="2:120" s="54" customFormat="1" ht="13.5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59"/>
      <c r="Y53" s="59"/>
      <c r="Z53" s="59"/>
      <c r="AA53" s="59"/>
      <c r="AB53" s="59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61"/>
      <c r="AT53" s="61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61"/>
      <c r="BH53" s="61"/>
      <c r="BI53" s="318">
        <v>0.77083333333333337</v>
      </c>
      <c r="BJ53" s="313">
        <v>-6</v>
      </c>
      <c r="BK53" s="61"/>
      <c r="BL53" s="314" t="s">
        <v>312</v>
      </c>
      <c r="BM53" s="93"/>
      <c r="BN53" s="62" t="s">
        <v>313</v>
      </c>
      <c r="BO53" s="62"/>
      <c r="BP53" s="62" t="s">
        <v>314</v>
      </c>
      <c r="BQ53" s="319" t="s">
        <v>314</v>
      </c>
      <c r="BR53" s="131">
        <v>6</v>
      </c>
      <c r="BS53" s="131">
        <v>2</v>
      </c>
      <c r="BT53" s="131">
        <v>1.7</v>
      </c>
      <c r="BU53" s="131">
        <v>1.6</v>
      </c>
      <c r="BV53" s="131">
        <v>1.5</v>
      </c>
      <c r="BW53" s="131">
        <v>1.4</v>
      </c>
      <c r="BX53" s="131">
        <v>1.3</v>
      </c>
      <c r="BY53" s="131">
        <v>1.3</v>
      </c>
      <c r="BZ53" s="315">
        <v>1.2</v>
      </c>
      <c r="CA53" s="315">
        <v>1.1000000000000001</v>
      </c>
      <c r="CB53" s="315">
        <v>1.1000000000000001</v>
      </c>
      <c r="CC53" s="316">
        <v>1</v>
      </c>
      <c r="CD53" s="66"/>
      <c r="CE53" s="66"/>
      <c r="DP53" s="317" t="s">
        <v>315</v>
      </c>
    </row>
    <row r="54" spans="2:120" s="54" customFormat="1" ht="13.5"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61"/>
      <c r="Q54" s="61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321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61"/>
      <c r="AT54" s="61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61"/>
      <c r="BH54" s="61"/>
      <c r="BI54" s="318">
        <v>0.20833333333333334</v>
      </c>
      <c r="BJ54" s="313">
        <v>-9</v>
      </c>
      <c r="BK54" s="61"/>
      <c r="BL54" s="314" t="s">
        <v>316</v>
      </c>
      <c r="BM54" s="93"/>
      <c r="BN54" s="62" t="s">
        <v>317</v>
      </c>
      <c r="BO54" s="62"/>
      <c r="BP54" s="62" t="s">
        <v>318</v>
      </c>
      <c r="BQ54" s="319" t="s">
        <v>318</v>
      </c>
      <c r="BR54" s="131">
        <v>7</v>
      </c>
      <c r="BS54" s="131" t="s">
        <v>319</v>
      </c>
      <c r="BT54" s="131">
        <v>1.9</v>
      </c>
      <c r="BU54" s="131">
        <v>1.7</v>
      </c>
      <c r="BV54" s="131">
        <v>1.6</v>
      </c>
      <c r="BW54" s="131">
        <v>1.5</v>
      </c>
      <c r="BX54" s="131">
        <v>1.4</v>
      </c>
      <c r="BY54" s="131">
        <v>1.3</v>
      </c>
      <c r="BZ54" s="315">
        <v>1.2</v>
      </c>
      <c r="CA54" s="315">
        <v>1.1000000000000001</v>
      </c>
      <c r="CB54" s="315">
        <v>1.1000000000000001</v>
      </c>
      <c r="CC54" s="316">
        <v>1</v>
      </c>
      <c r="CD54" s="66"/>
      <c r="CE54" s="66"/>
      <c r="DP54" s="317"/>
    </row>
    <row r="55" spans="2:120" s="54" customFormat="1" ht="13.5"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61"/>
      <c r="Q55" s="61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61"/>
      <c r="AT55" s="61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61"/>
      <c r="BH55" s="61"/>
      <c r="BI55" s="318">
        <v>0.77083333333333337</v>
      </c>
      <c r="BJ55" s="313">
        <v>-9</v>
      </c>
      <c r="BK55" s="61"/>
      <c r="BL55" s="314"/>
      <c r="BM55" s="93"/>
      <c r="BN55" s="62" t="s">
        <v>320</v>
      </c>
      <c r="BO55" s="62"/>
      <c r="BP55" s="62" t="s">
        <v>321</v>
      </c>
      <c r="BQ55" s="319" t="s">
        <v>321</v>
      </c>
      <c r="BR55" s="131">
        <v>8</v>
      </c>
      <c r="BS55" s="131" t="s">
        <v>319</v>
      </c>
      <c r="BT55" s="131" t="s">
        <v>319</v>
      </c>
      <c r="BU55" s="131">
        <v>1.9</v>
      </c>
      <c r="BV55" s="131">
        <v>1.7</v>
      </c>
      <c r="BW55" s="131">
        <v>1.6</v>
      </c>
      <c r="BX55" s="131">
        <v>1.5</v>
      </c>
      <c r="BY55" s="131">
        <v>1.4</v>
      </c>
      <c r="BZ55" s="315">
        <v>1.3</v>
      </c>
      <c r="CA55" s="315">
        <v>1.1000000000000001</v>
      </c>
      <c r="CB55" s="315">
        <v>1.1000000000000001</v>
      </c>
      <c r="CC55" s="316">
        <v>1</v>
      </c>
      <c r="CD55" s="66"/>
      <c r="CE55" s="66"/>
      <c r="DP55" s="317"/>
    </row>
    <row r="56" spans="2:120" s="54" customFormat="1" ht="13.5"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61"/>
      <c r="Q56" s="61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318">
        <v>0.20833333333333334</v>
      </c>
      <c r="BJ56" s="313">
        <v>-12</v>
      </c>
      <c r="BK56" s="61"/>
      <c r="BL56" s="314"/>
      <c r="BM56" s="93"/>
      <c r="BN56" s="62"/>
      <c r="BO56" s="62"/>
      <c r="BP56" s="62" t="s">
        <v>322</v>
      </c>
      <c r="BQ56" s="319" t="s">
        <v>322</v>
      </c>
      <c r="BR56" s="131">
        <v>9</v>
      </c>
      <c r="BS56" s="131" t="s">
        <v>319</v>
      </c>
      <c r="BT56" s="131" t="s">
        <v>319</v>
      </c>
      <c r="BU56" s="131">
        <v>2</v>
      </c>
      <c r="BV56" s="131">
        <v>1.8</v>
      </c>
      <c r="BW56" s="131">
        <v>1.7</v>
      </c>
      <c r="BX56" s="131">
        <v>1.5</v>
      </c>
      <c r="BY56" s="131">
        <v>1.4</v>
      </c>
      <c r="BZ56" s="315">
        <v>1.3</v>
      </c>
      <c r="CA56" s="315">
        <v>1.1000000000000001</v>
      </c>
      <c r="CB56" s="315">
        <v>1.1000000000000001</v>
      </c>
      <c r="CC56" s="316">
        <v>1</v>
      </c>
      <c r="CD56" s="66"/>
      <c r="CE56" s="66"/>
      <c r="DP56" s="317"/>
    </row>
    <row r="57" spans="2:120" s="54" customFormat="1" ht="13.5"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318">
        <v>0.77083333333333337</v>
      </c>
      <c r="BJ57" s="313">
        <v>-12</v>
      </c>
      <c r="BK57" s="61"/>
      <c r="BL57" s="314"/>
      <c r="BM57" s="93"/>
      <c r="BN57" s="62"/>
      <c r="BO57" s="62"/>
      <c r="BP57" s="62" t="s">
        <v>323</v>
      </c>
      <c r="BQ57" s="319" t="s">
        <v>323</v>
      </c>
      <c r="BR57" s="131">
        <v>10</v>
      </c>
      <c r="BS57" s="131" t="s">
        <v>319</v>
      </c>
      <c r="BT57" s="131" t="s">
        <v>319</v>
      </c>
      <c r="BU57" s="131" t="s">
        <v>319</v>
      </c>
      <c r="BV57" s="131">
        <v>1.9</v>
      </c>
      <c r="BW57" s="131">
        <v>1.8</v>
      </c>
      <c r="BX57" s="131">
        <v>1.6</v>
      </c>
      <c r="BY57" s="131">
        <v>1.5</v>
      </c>
      <c r="BZ57" s="315">
        <v>1.3</v>
      </c>
      <c r="CA57" s="315">
        <v>1.2</v>
      </c>
      <c r="CB57" s="315">
        <v>1.1000000000000001</v>
      </c>
      <c r="CC57" s="316">
        <v>1</v>
      </c>
      <c r="CD57" s="66"/>
      <c r="CE57" s="66"/>
      <c r="DP57" s="317"/>
    </row>
    <row r="58" spans="2:120" s="54" customFormat="1" ht="13.5"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318">
        <v>0.20833333333333334</v>
      </c>
      <c r="BJ58" s="313">
        <v>-15</v>
      </c>
      <c r="BK58" s="61"/>
      <c r="BL58" s="62"/>
      <c r="BM58" s="93"/>
      <c r="BN58" s="62"/>
      <c r="BO58" s="62"/>
      <c r="BP58" s="62" t="s">
        <v>324</v>
      </c>
      <c r="BQ58" s="319" t="s">
        <v>324</v>
      </c>
      <c r="BR58" s="131">
        <v>11</v>
      </c>
      <c r="BS58" s="131" t="s">
        <v>319</v>
      </c>
      <c r="BT58" s="131" t="s">
        <v>319</v>
      </c>
      <c r="BU58" s="131" t="s">
        <v>319</v>
      </c>
      <c r="BV58" s="131">
        <v>2</v>
      </c>
      <c r="BW58" s="131">
        <v>1.9</v>
      </c>
      <c r="BX58" s="131">
        <v>1.7</v>
      </c>
      <c r="BY58" s="131">
        <v>1.5</v>
      </c>
      <c r="BZ58" s="315">
        <v>1.3</v>
      </c>
      <c r="CA58" s="315">
        <v>1.2</v>
      </c>
      <c r="CB58" s="315">
        <v>1.1000000000000001</v>
      </c>
      <c r="CC58" s="316">
        <v>1</v>
      </c>
      <c r="CD58" s="66"/>
      <c r="CE58" s="66"/>
    </row>
    <row r="59" spans="2:120" s="54" customFormat="1" ht="13.5"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318">
        <v>0.77083333333333337</v>
      </c>
      <c r="BJ59" s="313">
        <v>-15</v>
      </c>
      <c r="BK59" s="61"/>
      <c r="BL59" s="62"/>
      <c r="BM59" s="93"/>
      <c r="BN59" s="62"/>
      <c r="BO59" s="62"/>
      <c r="BP59" s="62" t="s">
        <v>325</v>
      </c>
      <c r="BQ59" s="319" t="s">
        <v>325</v>
      </c>
      <c r="BR59" s="131">
        <v>12</v>
      </c>
      <c r="BS59" s="131" t="s">
        <v>319</v>
      </c>
      <c r="BT59" s="131" t="s">
        <v>319</v>
      </c>
      <c r="BU59" s="131" t="s">
        <v>319</v>
      </c>
      <c r="BV59" s="131" t="s">
        <v>319</v>
      </c>
      <c r="BW59" s="131">
        <v>2</v>
      </c>
      <c r="BX59" s="131">
        <v>1.7</v>
      </c>
      <c r="BY59" s="131">
        <v>1.6</v>
      </c>
      <c r="BZ59" s="315">
        <v>1.4</v>
      </c>
      <c r="CA59" s="315">
        <v>1.2</v>
      </c>
      <c r="CB59" s="315">
        <v>1.1000000000000001</v>
      </c>
      <c r="CC59" s="316">
        <v>1</v>
      </c>
      <c r="CD59" s="66"/>
      <c r="CE59" s="66"/>
    </row>
    <row r="60" spans="2:120" s="54" customFormat="1" ht="13.5"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318">
        <v>0.20833333333333334</v>
      </c>
      <c r="BJ60" s="313">
        <v>-18</v>
      </c>
      <c r="BK60" s="61"/>
      <c r="BL60" s="62"/>
      <c r="BM60" s="93"/>
      <c r="BN60" s="62"/>
      <c r="BO60" s="62"/>
      <c r="BP60" s="62" t="s">
        <v>326</v>
      </c>
      <c r="BQ60" s="319" t="s">
        <v>326</v>
      </c>
      <c r="BR60" s="131">
        <v>13</v>
      </c>
      <c r="BS60" s="131" t="s">
        <v>319</v>
      </c>
      <c r="BT60" s="131" t="s">
        <v>319</v>
      </c>
      <c r="BU60" s="131" t="s">
        <v>319</v>
      </c>
      <c r="BV60" s="131" t="s">
        <v>319</v>
      </c>
      <c r="BW60" s="131" t="s">
        <v>319</v>
      </c>
      <c r="BX60" s="131">
        <v>1.8</v>
      </c>
      <c r="BY60" s="131">
        <v>1.6</v>
      </c>
      <c r="BZ60" s="315">
        <v>1.4</v>
      </c>
      <c r="CA60" s="315">
        <v>1.2</v>
      </c>
      <c r="CB60" s="315">
        <v>1.1000000000000001</v>
      </c>
      <c r="CC60" s="316">
        <v>1</v>
      </c>
      <c r="CD60" s="66"/>
      <c r="CE60" s="66"/>
    </row>
    <row r="61" spans="2:120" s="54" customFormat="1" ht="13.5"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318">
        <v>0.77083333333333337</v>
      </c>
      <c r="BJ61" s="313">
        <v>-18</v>
      </c>
      <c r="BK61" s="61"/>
      <c r="BL61" s="62"/>
      <c r="BM61" s="93"/>
      <c r="BN61" s="62"/>
      <c r="BO61" s="62"/>
      <c r="BP61" s="62" t="s">
        <v>327</v>
      </c>
      <c r="BQ61" s="319" t="s">
        <v>327</v>
      </c>
      <c r="BR61" s="131">
        <v>14</v>
      </c>
      <c r="BS61" s="131" t="s">
        <v>319</v>
      </c>
      <c r="BT61" s="131" t="s">
        <v>319</v>
      </c>
      <c r="BU61" s="131" t="s">
        <v>319</v>
      </c>
      <c r="BV61" s="131" t="s">
        <v>319</v>
      </c>
      <c r="BW61" s="131" t="s">
        <v>319</v>
      </c>
      <c r="BX61" s="131">
        <v>1.9</v>
      </c>
      <c r="BY61" s="131">
        <v>1.7</v>
      </c>
      <c r="BZ61" s="315">
        <v>1.4</v>
      </c>
      <c r="CA61" s="315">
        <v>1.2</v>
      </c>
      <c r="CB61" s="315">
        <v>1.1000000000000001</v>
      </c>
      <c r="CC61" s="316">
        <v>1</v>
      </c>
      <c r="CD61" s="66"/>
      <c r="CE61" s="66"/>
    </row>
    <row r="62" spans="2:120" s="54" customFormat="1" ht="13.5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318">
        <v>0.20833333333333334</v>
      </c>
      <c r="BJ62" s="313">
        <v>-21</v>
      </c>
      <c r="BK62" s="61"/>
      <c r="BL62" s="62"/>
      <c r="BM62" s="93"/>
      <c r="BN62" s="62"/>
      <c r="BO62" s="62"/>
      <c r="BP62" s="62" t="s">
        <v>328</v>
      </c>
      <c r="BQ62" s="319" t="s">
        <v>328</v>
      </c>
      <c r="BR62" s="131">
        <v>15</v>
      </c>
      <c r="BS62" s="131" t="s">
        <v>319</v>
      </c>
      <c r="BT62" s="131" t="s">
        <v>319</v>
      </c>
      <c r="BU62" s="131" t="s">
        <v>319</v>
      </c>
      <c r="BV62" s="131" t="s">
        <v>319</v>
      </c>
      <c r="BW62" s="131" t="s">
        <v>319</v>
      </c>
      <c r="BX62" s="131">
        <v>2</v>
      </c>
      <c r="BY62" s="131">
        <v>1.7</v>
      </c>
      <c r="BZ62" s="315">
        <v>1.4</v>
      </c>
      <c r="CA62" s="315">
        <v>1.2</v>
      </c>
      <c r="CB62" s="315">
        <v>1.1000000000000001</v>
      </c>
      <c r="CC62" s="316">
        <v>1</v>
      </c>
      <c r="CD62" s="66"/>
      <c r="CE62" s="66"/>
    </row>
    <row r="63" spans="2:120" s="54" customFormat="1" ht="13.5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318">
        <v>0.77083333333333337</v>
      </c>
      <c r="BJ63" s="313">
        <v>-21</v>
      </c>
      <c r="BK63" s="61"/>
      <c r="BL63" s="62"/>
      <c r="BM63" s="93"/>
      <c r="BN63" s="62"/>
      <c r="BO63" s="62"/>
      <c r="BP63" s="62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3"/>
      <c r="CB63" s="64"/>
      <c r="CC63" s="65"/>
      <c r="CD63" s="66"/>
      <c r="CE63" s="66"/>
    </row>
    <row r="64" spans="2:120" s="54" customFormat="1" ht="13.5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318">
        <v>0.20833333333333334</v>
      </c>
      <c r="BJ64" s="313">
        <v>-24</v>
      </c>
      <c r="BK64" s="61"/>
      <c r="BL64" s="62"/>
      <c r="BM64" s="93"/>
      <c r="BN64" s="62"/>
      <c r="BO64" s="62"/>
      <c r="BP64" s="62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3"/>
      <c r="CB64" s="64"/>
      <c r="CC64" s="65"/>
      <c r="CD64" s="66"/>
      <c r="CE64" s="66"/>
    </row>
    <row r="65" spans="61:100" s="54" customFormat="1" ht="13.5">
      <c r="BI65" s="318">
        <v>0.77083333333333337</v>
      </c>
      <c r="BJ65" s="313">
        <v>-24</v>
      </c>
      <c r="BK65" s="61"/>
      <c r="BL65" s="62"/>
      <c r="BM65" s="93"/>
      <c r="BN65" s="62"/>
      <c r="BO65" s="62"/>
      <c r="BP65" s="62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3"/>
      <c r="CB65" s="64"/>
      <c r="CC65" s="65"/>
      <c r="CD65" s="66"/>
      <c r="CE65" s="66"/>
    </row>
    <row r="66" spans="61:100" s="54" customFormat="1" ht="13.5">
      <c r="BI66" s="318">
        <v>0.20833333333333334</v>
      </c>
      <c r="BJ66" s="313">
        <v>-27</v>
      </c>
      <c r="BK66" s="61"/>
      <c r="BL66" s="62"/>
      <c r="BM66" s="93"/>
      <c r="BN66" s="62"/>
      <c r="BO66" s="62"/>
      <c r="BP66" s="62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3"/>
      <c r="CB66" s="64"/>
      <c r="CC66" s="65"/>
      <c r="CD66" s="66"/>
      <c r="CE66" s="66"/>
    </row>
    <row r="67" spans="61:100" s="54" customFormat="1" ht="13.5">
      <c r="BI67" s="318">
        <v>0.77083333333333337</v>
      </c>
      <c r="BJ67" s="313">
        <v>-27</v>
      </c>
      <c r="BK67" s="61"/>
      <c r="BL67" s="62"/>
      <c r="BM67" s="93"/>
      <c r="BN67" s="62"/>
      <c r="BO67" s="62"/>
      <c r="BP67" s="62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3"/>
      <c r="CB67" s="64"/>
      <c r="CC67" s="65"/>
      <c r="CD67" s="66"/>
      <c r="CE67" s="66"/>
    </row>
    <row r="68" spans="61:100" s="54" customFormat="1" ht="13.5">
      <c r="BI68" s="318">
        <v>0.20833333333333334</v>
      </c>
      <c r="BJ68" s="313">
        <v>-30</v>
      </c>
      <c r="BK68" s="61"/>
      <c r="BL68" s="62"/>
      <c r="BM68" s="93"/>
      <c r="BN68" s="62"/>
      <c r="BO68" s="62"/>
      <c r="BP68" s="62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3"/>
      <c r="CB68" s="64"/>
      <c r="CC68" s="65"/>
      <c r="CD68" s="66"/>
      <c r="CE68" s="66"/>
    </row>
    <row r="69" spans="61:100" s="54" customFormat="1" ht="13.5">
      <c r="BI69" s="318">
        <v>0.77083333333333337</v>
      </c>
      <c r="BJ69" s="313">
        <v>-30</v>
      </c>
      <c r="BK69" s="61"/>
      <c r="BL69" s="62"/>
      <c r="BM69" s="93"/>
      <c r="BN69" s="62"/>
      <c r="BO69" s="62"/>
      <c r="BP69" s="62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3"/>
      <c r="CB69" s="64"/>
      <c r="CC69" s="65"/>
      <c r="CD69" s="66"/>
      <c r="CE69" s="66"/>
    </row>
    <row r="70" spans="61:100" s="54" customFormat="1" ht="13.5">
      <c r="BI70" s="318">
        <v>0.20833333333333334</v>
      </c>
      <c r="BJ70" s="313">
        <v>-33</v>
      </c>
      <c r="BK70" s="61"/>
      <c r="BL70" s="62"/>
      <c r="BM70" s="93"/>
      <c r="BN70" s="62"/>
      <c r="BO70" s="62"/>
      <c r="BP70" s="62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3"/>
      <c r="CB70" s="64"/>
      <c r="CC70" s="65"/>
      <c r="CD70" s="66"/>
      <c r="CE70" s="66"/>
    </row>
    <row r="71" spans="61:100" s="54" customFormat="1" ht="13.5">
      <c r="BI71" s="318">
        <v>0.77083333333333337</v>
      </c>
      <c r="BJ71" s="313">
        <v>-33</v>
      </c>
      <c r="BK71" s="61"/>
      <c r="BL71" s="62"/>
      <c r="BM71" s="93"/>
      <c r="BN71" s="62"/>
      <c r="BO71" s="62"/>
      <c r="BP71" s="62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3"/>
      <c r="CB71" s="64"/>
      <c r="CC71" s="65"/>
      <c r="CD71" s="66"/>
      <c r="CE71" s="66"/>
    </row>
    <row r="72" spans="61:100" s="54" customFormat="1" ht="13.5">
      <c r="BI72" s="318">
        <v>0.20833333333333334</v>
      </c>
      <c r="BJ72" s="313">
        <v>-36</v>
      </c>
      <c r="BK72" s="61"/>
      <c r="BL72" s="62"/>
      <c r="BM72" s="93"/>
      <c r="BN72" s="62"/>
      <c r="BO72" s="62"/>
      <c r="BP72" s="62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3"/>
      <c r="CB72" s="64"/>
      <c r="CC72" s="65"/>
      <c r="CD72" s="66"/>
      <c r="CE72" s="66"/>
    </row>
    <row r="73" spans="61:100" s="54" customFormat="1" ht="13.5">
      <c r="BI73" s="318">
        <v>0.77083333333333337</v>
      </c>
      <c r="BJ73" s="313">
        <v>-36</v>
      </c>
      <c r="BK73" s="61"/>
      <c r="BL73" s="62"/>
      <c r="BM73" s="93"/>
      <c r="BN73" s="62"/>
      <c r="BO73" s="62"/>
      <c r="BP73" s="62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3"/>
      <c r="CB73" s="64"/>
      <c r="CC73" s="65"/>
      <c r="CD73" s="66"/>
      <c r="CE73" s="66"/>
    </row>
    <row r="74" spans="61:100" s="54" customFormat="1" ht="13.5">
      <c r="BI74" s="318">
        <v>0.20833333333333334</v>
      </c>
      <c r="BJ74" s="313">
        <v>-39</v>
      </c>
      <c r="BK74" s="61"/>
      <c r="BL74" s="62"/>
      <c r="BM74" s="93"/>
      <c r="BN74" s="62"/>
      <c r="BO74" s="62"/>
      <c r="BP74" s="62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3"/>
      <c r="CB74" s="64"/>
      <c r="CC74" s="65"/>
      <c r="CD74" s="66"/>
      <c r="CE74" s="66"/>
    </row>
    <row r="75" spans="61:100" s="54" customFormat="1" ht="13.5">
      <c r="BI75" s="318">
        <v>0.77083333333333337</v>
      </c>
      <c r="BJ75" s="313">
        <v>-39</v>
      </c>
      <c r="BK75" s="61"/>
      <c r="BL75" s="62"/>
      <c r="BM75" s="93" t="s">
        <v>329</v>
      </c>
      <c r="BN75" s="62"/>
      <c r="BO75" s="62"/>
      <c r="BP75" s="62"/>
      <c r="BQ75" s="61"/>
      <c r="BR75" s="93" t="s">
        <v>329</v>
      </c>
      <c r="BS75" s="61"/>
      <c r="BT75" s="61"/>
      <c r="BU75" s="61"/>
      <c r="BV75" s="61"/>
      <c r="BW75" s="93" t="s">
        <v>329</v>
      </c>
      <c r="BX75" s="61"/>
      <c r="BY75" s="61"/>
      <c r="BZ75" s="61"/>
      <c r="CA75" s="63"/>
      <c r="CB75" s="64"/>
      <c r="CC75" s="65"/>
      <c r="CD75" s="66"/>
      <c r="CE75" s="66"/>
    </row>
    <row r="76" spans="61:100" s="54" customFormat="1" ht="13.5">
      <c r="BI76" s="61"/>
      <c r="BJ76" s="61"/>
      <c r="BK76" s="61"/>
      <c r="BL76" s="62" t="s">
        <v>236</v>
      </c>
      <c r="BM76" s="322">
        <f>0.000694444444444444*0</f>
        <v>0</v>
      </c>
      <c r="BN76" s="62"/>
      <c r="BO76" s="62"/>
      <c r="BP76" s="62"/>
      <c r="BQ76" s="61" t="s">
        <v>330</v>
      </c>
      <c r="BR76" s="322">
        <f>0.000694444444444444*-2</f>
        <v>-1.3888888888888881E-3</v>
      </c>
      <c r="BS76" s="61"/>
      <c r="BT76" s="61"/>
      <c r="BU76" s="61"/>
      <c r="BV76" s="61" t="s">
        <v>256</v>
      </c>
      <c r="BW76" s="322">
        <f>0.000694444444444444*2</f>
        <v>1.3888888888888881E-3</v>
      </c>
      <c r="BX76" s="61"/>
      <c r="BY76" s="61"/>
      <c r="BZ76" s="61"/>
      <c r="CA76" s="63"/>
      <c r="CB76" s="64"/>
      <c r="CC76" s="65"/>
      <c r="CD76" s="66"/>
      <c r="CE76" s="66"/>
    </row>
    <row r="77" spans="61:100" s="54" customFormat="1" ht="13.5">
      <c r="BI77" s="61"/>
      <c r="BJ77" s="61"/>
      <c r="BK77" s="61"/>
      <c r="BL77" s="323"/>
      <c r="BM77" s="324"/>
      <c r="BN77" s="324"/>
      <c r="BO77" s="325" t="str">
        <f>$BI$7</f>
        <v/>
      </c>
      <c r="BP77" s="326">
        <v>1.9</v>
      </c>
      <c r="BQ77" s="323"/>
      <c r="BR77" s="324"/>
      <c r="BS77" s="324"/>
      <c r="BT77" s="325" t="str">
        <f>$BI$7</f>
        <v/>
      </c>
      <c r="BU77" s="326">
        <v>1.9</v>
      </c>
      <c r="BV77" s="323"/>
      <c r="BW77" s="324"/>
      <c r="BX77" s="324"/>
      <c r="BY77" s="325" t="str">
        <f>$BI$7</f>
        <v/>
      </c>
      <c r="BZ77" s="326">
        <v>2.2000000000000002</v>
      </c>
      <c r="CA77" s="327"/>
      <c r="CB77" s="64"/>
      <c r="CC77" s="65"/>
      <c r="CD77" s="66"/>
      <c r="CE77" s="66"/>
      <c r="CF77" s="328" t="s">
        <v>331</v>
      </c>
      <c r="CG77" s="328" t="s">
        <v>332</v>
      </c>
      <c r="CH77" s="328" t="s">
        <v>333</v>
      </c>
      <c r="CI77" s="328" t="s">
        <v>334</v>
      </c>
      <c r="CJ77" s="328" t="s">
        <v>335</v>
      </c>
      <c r="CK77" s="328" t="s">
        <v>336</v>
      </c>
      <c r="CL77" s="328" t="s">
        <v>337</v>
      </c>
      <c r="CM77" s="328" t="s">
        <v>338</v>
      </c>
      <c r="CN77" s="328" t="s">
        <v>339</v>
      </c>
      <c r="CO77" s="328" t="s">
        <v>340</v>
      </c>
      <c r="CP77" s="328" t="s">
        <v>341</v>
      </c>
      <c r="CQ77" s="328" t="s">
        <v>342</v>
      </c>
      <c r="CR77" s="328" t="s">
        <v>343</v>
      </c>
      <c r="CS77" s="328" t="s">
        <v>344</v>
      </c>
      <c r="CT77" s="328" t="s">
        <v>345</v>
      </c>
      <c r="CU77" s="328" t="s">
        <v>346</v>
      </c>
      <c r="CV77" s="328" t="s">
        <v>347</v>
      </c>
    </row>
    <row r="78" spans="61:100" s="54" customFormat="1" ht="13.5">
      <c r="BI78" s="61"/>
      <c r="BJ78" s="61"/>
      <c r="BK78" s="61"/>
      <c r="BL78" s="329"/>
      <c r="BM78" s="330"/>
      <c r="BN78" s="330"/>
      <c r="BO78" s="331" t="str">
        <f>IF(MIN(BM79,BM97,BM115,BM133)=0,"",MIN(BM79,BM97,BM115,BM133))</f>
        <v/>
      </c>
      <c r="BP78" s="332">
        <v>1.9</v>
      </c>
      <c r="BQ78" s="329"/>
      <c r="BR78" s="330"/>
      <c r="BS78" s="330"/>
      <c r="BT78" s="331" t="str">
        <f>IF(MIN(BR79,BR97,BR115,BR133)=0,"",MIN(BR79,BR97,BR115,BR133))</f>
        <v/>
      </c>
      <c r="BU78" s="332">
        <v>1.9</v>
      </c>
      <c r="BV78" s="329"/>
      <c r="BW78" s="330"/>
      <c r="BX78" s="330"/>
      <c r="BY78" s="331" t="str">
        <f>IF(MIN(BW79,BW97,BW115,BW133)=0,"",MIN(BW79,BW97,BW115,BW133))</f>
        <v/>
      </c>
      <c r="BZ78" s="332">
        <v>2.2000000000000002</v>
      </c>
      <c r="CA78" s="327"/>
      <c r="CB78" s="64"/>
      <c r="CC78" s="65"/>
      <c r="CD78" s="66"/>
      <c r="CE78" s="66"/>
      <c r="CF78" s="328" t="s">
        <v>348</v>
      </c>
      <c r="CG78" s="328">
        <v>5</v>
      </c>
      <c r="CH78" s="328">
        <v>8</v>
      </c>
      <c r="CI78" s="328">
        <v>12.5</v>
      </c>
      <c r="CJ78" s="328">
        <v>18.5</v>
      </c>
      <c r="CK78" s="328">
        <v>27</v>
      </c>
      <c r="CL78" s="328">
        <v>38.299999999999997</v>
      </c>
      <c r="CM78" s="328">
        <v>54.3</v>
      </c>
      <c r="CN78" s="328">
        <v>77</v>
      </c>
      <c r="CO78" s="328">
        <v>109</v>
      </c>
      <c r="CP78" s="328">
        <v>146</v>
      </c>
      <c r="CQ78" s="328">
        <v>187</v>
      </c>
      <c r="CR78" s="328">
        <v>239</v>
      </c>
      <c r="CS78" s="328">
        <v>305</v>
      </c>
      <c r="CT78" s="328">
        <v>390</v>
      </c>
      <c r="CU78" s="328">
        <v>498</v>
      </c>
      <c r="CV78" s="328">
        <v>635</v>
      </c>
    </row>
    <row r="79" spans="61:100" s="54" customFormat="1" ht="13.5">
      <c r="BI79" s="61"/>
      <c r="BJ79" s="61"/>
      <c r="BK79" s="61"/>
      <c r="BL79" s="329" t="s">
        <v>349</v>
      </c>
      <c r="BM79" s="331" t="str">
        <f>IF(OR($M$33="",$S$33=""),"",BI33+$BM$76)</f>
        <v/>
      </c>
      <c r="BN79" s="333">
        <v>0</v>
      </c>
      <c r="BO79" s="330"/>
      <c r="BP79" s="334"/>
      <c r="BQ79" s="329" t="s">
        <v>349</v>
      </c>
      <c r="BR79" s="331" t="str">
        <f>IF(OR($M$37="",$S$37=""),"",BI37+$BR$76)</f>
        <v/>
      </c>
      <c r="BS79" s="333">
        <v>0</v>
      </c>
      <c r="BT79" s="330"/>
      <c r="BU79" s="334"/>
      <c r="BV79" s="329" t="s">
        <v>349</v>
      </c>
      <c r="BW79" s="331" t="str">
        <f>IF(OR($M$41="",$S$41=""),"",BI41+$BW$76)</f>
        <v/>
      </c>
      <c r="BX79" s="333">
        <v>0</v>
      </c>
      <c r="BY79" s="330"/>
      <c r="BZ79" s="334"/>
      <c r="CA79" s="126"/>
      <c r="CB79" s="64"/>
      <c r="CC79" s="65"/>
      <c r="CD79" s="66"/>
      <c r="CE79" s="66"/>
      <c r="CF79" s="328" t="s">
        <v>350</v>
      </c>
      <c r="CG79" s="328">
        <v>126.88500000000001</v>
      </c>
      <c r="CH79" s="328">
        <v>109.185</v>
      </c>
      <c r="CI79" s="328">
        <v>94.381</v>
      </c>
      <c r="CJ79" s="328">
        <v>82.445999999999998</v>
      </c>
      <c r="CK79" s="328">
        <v>73.918000000000006</v>
      </c>
      <c r="CL79" s="328">
        <v>63.152999999999999</v>
      </c>
      <c r="CM79" s="328">
        <v>56.482999999999997</v>
      </c>
      <c r="CN79" s="328">
        <v>51.133000000000003</v>
      </c>
      <c r="CO79" s="328">
        <v>48.246000000000002</v>
      </c>
      <c r="CP79" s="328">
        <v>43.709000000000003</v>
      </c>
      <c r="CQ79" s="328">
        <v>40.774000000000001</v>
      </c>
      <c r="CR79" s="328">
        <v>38.68</v>
      </c>
      <c r="CS79" s="328">
        <v>34.463000000000001</v>
      </c>
      <c r="CT79" s="328">
        <v>33.161000000000001</v>
      </c>
      <c r="CU79" s="328">
        <v>30.765000000000001</v>
      </c>
      <c r="CV79" s="328">
        <v>29.283999999999999</v>
      </c>
    </row>
    <row r="80" spans="61:100" s="54" customFormat="1" ht="13.5">
      <c r="BI80" s="61"/>
      <c r="BJ80" s="61"/>
      <c r="BK80" s="61"/>
      <c r="BL80" s="329" t="s">
        <v>351</v>
      </c>
      <c r="BM80" s="331" t="str">
        <f>IF(OR($M$33="",$S$33=""),"",BJ33+$BM$76)</f>
        <v/>
      </c>
      <c r="BN80" s="330">
        <f>-K33</f>
        <v>0</v>
      </c>
      <c r="BO80" s="330"/>
      <c r="BP80" s="334"/>
      <c r="BQ80" s="329" t="s">
        <v>351</v>
      </c>
      <c r="BR80" s="331" t="str">
        <f>IF(OR($M$37="",$S$37=""),"",BJ37+$BR$76)</f>
        <v/>
      </c>
      <c r="BS80" s="330">
        <f>-K37</f>
        <v>0</v>
      </c>
      <c r="BT80" s="330"/>
      <c r="BU80" s="334"/>
      <c r="BV80" s="329" t="s">
        <v>351</v>
      </c>
      <c r="BW80" s="331" t="str">
        <f>IF(OR($M$41="",$S$41=""),"",BJ41+$BW$76)</f>
        <v/>
      </c>
      <c r="BX80" s="330">
        <f>-K41</f>
        <v>0</v>
      </c>
      <c r="BY80" s="330"/>
      <c r="BZ80" s="334"/>
      <c r="CA80" s="126"/>
      <c r="CB80" s="64"/>
      <c r="CC80" s="65"/>
      <c r="CD80" s="66"/>
      <c r="CE80" s="66"/>
      <c r="CF80" s="328" t="s">
        <v>352</v>
      </c>
      <c r="CG80" s="328">
        <v>0.55779999999999996</v>
      </c>
      <c r="CH80" s="328">
        <v>0.65139999999999998</v>
      </c>
      <c r="CI80" s="328">
        <v>0.72219999999999995</v>
      </c>
      <c r="CJ80" s="328">
        <v>0.78249999999999997</v>
      </c>
      <c r="CK80" s="328">
        <v>0.81259999999999999</v>
      </c>
      <c r="CL80" s="328">
        <v>0.84340000000000004</v>
      </c>
      <c r="CM80" s="328">
        <v>0.86929999999999996</v>
      </c>
      <c r="CN80" s="328">
        <v>0.89100000000000001</v>
      </c>
      <c r="CO80" s="328">
        <v>0.90920000000000001</v>
      </c>
      <c r="CP80" s="328">
        <v>0.92220000000000002</v>
      </c>
      <c r="CQ80" s="328">
        <v>0.93189999999999995</v>
      </c>
      <c r="CR80" s="328">
        <v>0.94030000000000002</v>
      </c>
      <c r="CS80" s="328">
        <v>0.94769999999999999</v>
      </c>
      <c r="CT80" s="328">
        <v>0.95440000000000003</v>
      </c>
      <c r="CU80" s="328">
        <v>0.96020000000000005</v>
      </c>
      <c r="CV80" s="328">
        <v>0.96530000000000005</v>
      </c>
    </row>
    <row r="81" spans="64:101" s="54" customFormat="1" ht="13.5">
      <c r="BL81" s="329" t="s">
        <v>71</v>
      </c>
      <c r="BM81" s="331" t="str">
        <f>IF(OR($M$33="",$S$33=""),"",BK33+$BM$76)</f>
        <v/>
      </c>
      <c r="BN81" s="330">
        <f>BN80</f>
        <v>0</v>
      </c>
      <c r="BO81" s="330"/>
      <c r="BP81" s="334"/>
      <c r="BQ81" s="329" t="s">
        <v>71</v>
      </c>
      <c r="BR81" s="331" t="str">
        <f>IF(OR($M$37="",$S$37=""),"",BK37+$BR$76)</f>
        <v/>
      </c>
      <c r="BS81" s="330">
        <f>BS80</f>
        <v>0</v>
      </c>
      <c r="BT81" s="330"/>
      <c r="BU81" s="334"/>
      <c r="BV81" s="329" t="s">
        <v>71</v>
      </c>
      <c r="BW81" s="331" t="str">
        <f>IF(OR($M$41="",$S$41=""),"",BK41+$BW$76)</f>
        <v/>
      </c>
      <c r="BX81" s="330">
        <f>BX80</f>
        <v>0</v>
      </c>
      <c r="BY81" s="330"/>
      <c r="BZ81" s="334"/>
      <c r="CA81" s="126"/>
      <c r="CB81" s="64"/>
      <c r="CC81" s="65"/>
      <c r="CD81" s="66"/>
      <c r="CE81" s="66"/>
    </row>
    <row r="82" spans="64:101" s="54" customFormat="1" ht="13.5">
      <c r="BL82" s="329" t="s">
        <v>353</v>
      </c>
      <c r="BM82" s="331" t="str">
        <f>IF(OR($M$33="",$S$33=""),"",BL33+$BM$76)</f>
        <v/>
      </c>
      <c r="BN82" s="333">
        <f>IF(BN81&gt;-18,BN81,-18)</f>
        <v>0</v>
      </c>
      <c r="BO82" s="330"/>
      <c r="BP82" s="334"/>
      <c r="BQ82" s="329" t="s">
        <v>353</v>
      </c>
      <c r="BR82" s="331" t="str">
        <f>IF(OR($M$37="",$S$37=""),"",BL37+$BR$76)</f>
        <v/>
      </c>
      <c r="BS82" s="333">
        <f>IF(BS81&gt;-18,BS81,-18)</f>
        <v>0</v>
      </c>
      <c r="BT82" s="330"/>
      <c r="BU82" s="334"/>
      <c r="BV82" s="329" t="s">
        <v>353</v>
      </c>
      <c r="BW82" s="331" t="str">
        <f>IF(OR($M$41="",$S$41=""),"",BL41+$BW$76)</f>
        <v/>
      </c>
      <c r="BX82" s="333">
        <f>IF(BX81&gt;-18,BX81,-18)</f>
        <v>0</v>
      </c>
      <c r="BY82" s="330"/>
      <c r="BZ82" s="334"/>
      <c r="CA82" s="126"/>
      <c r="CB82" s="64"/>
      <c r="CC82" s="65"/>
      <c r="CD82" s="66"/>
      <c r="CE82" s="66"/>
      <c r="CF82" s="335" t="s">
        <v>354</v>
      </c>
      <c r="CG82" s="336">
        <v>1030</v>
      </c>
      <c r="CH82" s="54" t="s">
        <v>355</v>
      </c>
    </row>
    <row r="83" spans="64:101" s="54" customFormat="1" ht="13.5">
      <c r="BL83" s="329" t="s">
        <v>356</v>
      </c>
      <c r="BM83" s="331" t="str">
        <f>IF(OR($M$33="",$S$33=""),"",BM33+$BM$76)</f>
        <v/>
      </c>
      <c r="BN83" s="333">
        <f>IF(BN81&gt;-18,BN81,-18)</f>
        <v>0</v>
      </c>
      <c r="BO83" s="330"/>
      <c r="BP83" s="334"/>
      <c r="BQ83" s="329" t="s">
        <v>356</v>
      </c>
      <c r="BR83" s="331" t="str">
        <f>IF(OR($M$37="",$S$37=""),"",BM37+$BR$76)</f>
        <v/>
      </c>
      <c r="BS83" s="333">
        <f>IF(BS81&gt;-18,BS81,-18)</f>
        <v>0</v>
      </c>
      <c r="BT83" s="330"/>
      <c r="BU83" s="334"/>
      <c r="BV83" s="329" t="s">
        <v>356</v>
      </c>
      <c r="BW83" s="331" t="str">
        <f>IF(OR($M$41="",$S$41=""),"",BM41+$BW$76)</f>
        <v/>
      </c>
      <c r="BX83" s="333">
        <f>IF(BX81&gt;-18,BX81,-18)</f>
        <v>0</v>
      </c>
      <c r="BY83" s="330"/>
      <c r="BZ83" s="334"/>
      <c r="CA83" s="126"/>
      <c r="CB83" s="64"/>
      <c r="CC83" s="65"/>
      <c r="CD83" s="66"/>
      <c r="CE83" s="66"/>
      <c r="CF83" s="335" t="s">
        <v>357</v>
      </c>
      <c r="CG83" s="54">
        <v>5.67</v>
      </c>
      <c r="CH83" s="54" t="s">
        <v>358</v>
      </c>
    </row>
    <row r="84" spans="64:101" s="54" customFormat="1" ht="13.5">
      <c r="BL84" s="329" t="s">
        <v>359</v>
      </c>
      <c r="BM84" s="331" t="str">
        <f>IF(OR($M$33="",$S$33=""),"",BN33+$BM$76)</f>
        <v/>
      </c>
      <c r="BN84" s="333">
        <f>IF(BN81&gt;-15,BN81,-15)</f>
        <v>0</v>
      </c>
      <c r="BO84" s="330"/>
      <c r="BP84" s="334"/>
      <c r="BQ84" s="329" t="s">
        <v>359</v>
      </c>
      <c r="BR84" s="331" t="str">
        <f>IF(OR($M$37="",$S$37=""),"",BN37+$BR$76)</f>
        <v/>
      </c>
      <c r="BS84" s="333">
        <f>IF(BS81&gt;-15,BS81,-15)</f>
        <v>0</v>
      </c>
      <c r="BT84" s="330"/>
      <c r="BU84" s="334"/>
      <c r="BV84" s="329" t="s">
        <v>359</v>
      </c>
      <c r="BW84" s="331" t="str">
        <f>IF(OR($M$41="",$S$41=""),"",BN41+$BW$76)</f>
        <v/>
      </c>
      <c r="BX84" s="333">
        <f>IF(BX81&gt;-15,BX81,-15)</f>
        <v>0</v>
      </c>
      <c r="BY84" s="330"/>
      <c r="BZ84" s="334"/>
      <c r="CA84" s="126"/>
      <c r="CB84" s="64"/>
      <c r="CC84" s="65"/>
      <c r="CD84" s="66"/>
      <c r="CE84" s="66"/>
    </row>
    <row r="85" spans="64:101" s="54" customFormat="1" ht="13.5">
      <c r="BL85" s="329" t="s">
        <v>360</v>
      </c>
      <c r="BM85" s="331" t="str">
        <f>IF(OR($M$33="",$S$33=""),"",BO33+$BM$76)</f>
        <v/>
      </c>
      <c r="BN85" s="333">
        <f>IF(BN81&gt;-15,BN81,-15)</f>
        <v>0</v>
      </c>
      <c r="BO85" s="330"/>
      <c r="BP85" s="334"/>
      <c r="BQ85" s="329" t="s">
        <v>360</v>
      </c>
      <c r="BR85" s="331" t="str">
        <f>IF(OR($M$37="",$S$37=""),"",BO37+$BR$76)</f>
        <v/>
      </c>
      <c r="BS85" s="333">
        <f>IF(BS81&gt;-15,BS81,-15)</f>
        <v>0</v>
      </c>
      <c r="BT85" s="330"/>
      <c r="BU85" s="334"/>
      <c r="BV85" s="329" t="s">
        <v>360</v>
      </c>
      <c r="BW85" s="331" t="str">
        <f>IF(OR($M$41="",$S$41=""),"",BO41+$BW$76)</f>
        <v/>
      </c>
      <c r="BX85" s="333">
        <f>IF(BX81&gt;-15,BX81,-15)</f>
        <v>0</v>
      </c>
      <c r="BY85" s="330"/>
      <c r="BZ85" s="334"/>
      <c r="CA85" s="126"/>
      <c r="CB85" s="337" t="s">
        <v>361</v>
      </c>
      <c r="CC85" s="65"/>
      <c r="CD85" s="66"/>
      <c r="CE85" s="66"/>
      <c r="CF85" s="338" t="s">
        <v>362</v>
      </c>
      <c r="CG85" s="338" t="s">
        <v>363</v>
      </c>
      <c r="CH85" s="338"/>
      <c r="CI85" s="338"/>
      <c r="CJ85" s="338"/>
      <c r="CK85" s="338"/>
      <c r="CL85" s="338"/>
      <c r="CM85" s="338"/>
      <c r="CN85" s="338"/>
      <c r="CO85" s="338"/>
      <c r="CP85" s="338"/>
      <c r="CQ85" s="338"/>
      <c r="CR85" s="338"/>
      <c r="CS85" s="338"/>
      <c r="CT85" s="338"/>
      <c r="CU85" s="338"/>
      <c r="CV85" s="338"/>
      <c r="CW85" s="338"/>
    </row>
    <row r="86" spans="64:101" s="54" customFormat="1" ht="13.5">
      <c r="BL86" s="329" t="s">
        <v>364</v>
      </c>
      <c r="BM86" s="331" t="str">
        <f>IF(OR($M$33="",$S$33=""),"",BP33+$BM$76)</f>
        <v/>
      </c>
      <c r="BN86" s="333">
        <f>IF(BN81&gt;-12,BN81,-12)</f>
        <v>0</v>
      </c>
      <c r="BO86" s="330"/>
      <c r="BP86" s="334"/>
      <c r="BQ86" s="329" t="s">
        <v>364</v>
      </c>
      <c r="BR86" s="331" t="str">
        <f>IF(OR($M$37="",$S$37=""),"",BP37+$BR$76)</f>
        <v/>
      </c>
      <c r="BS86" s="333">
        <f>IF(BS81&gt;-12,BS81,-12)</f>
        <v>0</v>
      </c>
      <c r="BT86" s="330"/>
      <c r="BU86" s="334"/>
      <c r="BV86" s="329" t="s">
        <v>364</v>
      </c>
      <c r="BW86" s="331" t="str">
        <f>IF(OR($M$41="",$S$41=""),"",BP41+$BW$76)</f>
        <v/>
      </c>
      <c r="BX86" s="333">
        <f>IF(BX81&gt;-12,BX81,-12)</f>
        <v>0</v>
      </c>
      <c r="BY86" s="330"/>
      <c r="BZ86" s="334"/>
      <c r="CA86" s="126"/>
      <c r="CB86" s="64"/>
      <c r="CC86" s="65"/>
      <c r="CD86" s="66"/>
      <c r="CE86" s="66"/>
    </row>
    <row r="87" spans="64:101" s="54" customFormat="1" ht="13.5">
      <c r="BL87" s="329" t="s">
        <v>365</v>
      </c>
      <c r="BM87" s="331" t="str">
        <f>IF(OR($M$33="",$S$33=""),"",BQ33+$BM$76)</f>
        <v/>
      </c>
      <c r="BN87" s="333">
        <f>IF(BN81&gt;-12,BN81,-12)</f>
        <v>0</v>
      </c>
      <c r="BO87" s="330"/>
      <c r="BP87" s="334"/>
      <c r="BQ87" s="329" t="s">
        <v>365</v>
      </c>
      <c r="BR87" s="331" t="str">
        <f>IF(OR($M$37="",$S$37=""),"",BQ37+$BR$76)</f>
        <v/>
      </c>
      <c r="BS87" s="333">
        <f>IF(BS81&gt;-12,BS81,-12)</f>
        <v>0</v>
      </c>
      <c r="BT87" s="330"/>
      <c r="BU87" s="334"/>
      <c r="BV87" s="329" t="s">
        <v>365</v>
      </c>
      <c r="BW87" s="331" t="str">
        <f>IF(OR($M$41="",$S$41=""),"",BQ41+$BW$76)</f>
        <v/>
      </c>
      <c r="BX87" s="333">
        <f>IF(BX81&gt;-12,BX81,-12)</f>
        <v>0</v>
      </c>
      <c r="BY87" s="330"/>
      <c r="BZ87" s="334"/>
      <c r="CA87" s="126"/>
      <c r="CB87" s="339" t="s">
        <v>366</v>
      </c>
      <c r="CC87" s="65"/>
      <c r="CD87" s="66"/>
      <c r="CE87" s="66"/>
      <c r="CF87" s="340" t="s">
        <v>367</v>
      </c>
      <c r="CG87" s="341">
        <v>74.520700000000005</v>
      </c>
      <c r="CH87" s="341">
        <v>74.520700000000005</v>
      </c>
      <c r="CI87" s="341">
        <v>74.520700000000005</v>
      </c>
      <c r="CJ87" s="341">
        <v>74.520700000000005</v>
      </c>
      <c r="CK87" s="341">
        <v>74.520700000000005</v>
      </c>
      <c r="CL87" s="341">
        <v>74.520700000000005</v>
      </c>
      <c r="CM87" s="341">
        <v>74.520700000000005</v>
      </c>
      <c r="CN87" s="341">
        <v>74.520700000000005</v>
      </c>
      <c r="CO87" s="341">
        <v>74.520700000000005</v>
      </c>
      <c r="CP87" s="341">
        <v>74.520700000000005</v>
      </c>
      <c r="CQ87" s="341">
        <v>74.520700000000005</v>
      </c>
      <c r="CR87" s="341">
        <v>74.520700000000005</v>
      </c>
      <c r="CS87" s="341">
        <v>74.520700000000005</v>
      </c>
      <c r="CT87" s="341">
        <v>74.520700000000005</v>
      </c>
      <c r="CU87" s="341">
        <v>74.520700000000005</v>
      </c>
      <c r="CV87" s="341">
        <v>74.520700000000005</v>
      </c>
    </row>
    <row r="88" spans="64:101" s="54" customFormat="1" ht="13.5">
      <c r="BL88" s="329" t="s">
        <v>368</v>
      </c>
      <c r="BM88" s="331" t="str">
        <f>IF(OR($M$33="",$S$33=""),"",BR33+$BM$76)</f>
        <v/>
      </c>
      <c r="BN88" s="333">
        <f>IF(BN81&gt;-9,BN81,-9)</f>
        <v>0</v>
      </c>
      <c r="BO88" s="330"/>
      <c r="BP88" s="334"/>
      <c r="BQ88" s="329" t="s">
        <v>368</v>
      </c>
      <c r="BR88" s="331" t="str">
        <f>IF(OR($M$37="",$S$37=""),"",BR37+$BR$76)</f>
        <v/>
      </c>
      <c r="BS88" s="333">
        <f>IF(BS81&gt;-9,BS81,-9)</f>
        <v>0</v>
      </c>
      <c r="BT88" s="330"/>
      <c r="BU88" s="334"/>
      <c r="BV88" s="329" t="s">
        <v>368</v>
      </c>
      <c r="BW88" s="331" t="str">
        <f>IF(OR($M$41="",$S$41=""),"",BR41+$BW$76)</f>
        <v/>
      </c>
      <c r="BX88" s="333">
        <f>IF(BX81&gt;-9,BX81,-9)</f>
        <v>0</v>
      </c>
      <c r="BY88" s="330"/>
      <c r="BZ88" s="334"/>
      <c r="CA88" s="126"/>
      <c r="CB88" s="64" t="s">
        <v>369</v>
      </c>
      <c r="CC88" s="342" t="str">
        <f>BM79</f>
        <v/>
      </c>
      <c r="CD88" s="343"/>
      <c r="CE88" s="66"/>
      <c r="CF88" s="54" t="s">
        <v>370</v>
      </c>
      <c r="CG88" s="344">
        <f>100-5.67</f>
        <v>94.33</v>
      </c>
      <c r="CH88" s="54">
        <f>$CG88</f>
        <v>94.33</v>
      </c>
      <c r="CI88" s="54">
        <f t="shared" ref="CI88:CV92" si="17">$CG88</f>
        <v>94.33</v>
      </c>
      <c r="CJ88" s="54">
        <f t="shared" si="17"/>
        <v>94.33</v>
      </c>
      <c r="CK88" s="54">
        <f t="shared" si="17"/>
        <v>94.33</v>
      </c>
      <c r="CL88" s="54">
        <f t="shared" si="17"/>
        <v>94.33</v>
      </c>
      <c r="CM88" s="54">
        <f t="shared" si="17"/>
        <v>94.33</v>
      </c>
      <c r="CN88" s="54">
        <f t="shared" si="17"/>
        <v>94.33</v>
      </c>
      <c r="CO88" s="54">
        <f t="shared" si="17"/>
        <v>94.33</v>
      </c>
      <c r="CP88" s="54">
        <f t="shared" si="17"/>
        <v>94.33</v>
      </c>
      <c r="CQ88" s="54">
        <f t="shared" si="17"/>
        <v>94.33</v>
      </c>
      <c r="CR88" s="54">
        <f t="shared" si="17"/>
        <v>94.33</v>
      </c>
      <c r="CS88" s="54">
        <f t="shared" si="17"/>
        <v>94.33</v>
      </c>
      <c r="CT88" s="54">
        <f t="shared" si="17"/>
        <v>94.33</v>
      </c>
      <c r="CU88" s="54">
        <f t="shared" si="17"/>
        <v>94.33</v>
      </c>
      <c r="CV88" s="54">
        <f t="shared" si="17"/>
        <v>94.33</v>
      </c>
    </row>
    <row r="89" spans="64:101" s="54" customFormat="1" ht="13.5">
      <c r="BL89" s="329" t="s">
        <v>371</v>
      </c>
      <c r="BM89" s="331" t="str">
        <f>IF(OR($M$33="",$S$33=""),"",BS33+$BM$76)</f>
        <v/>
      </c>
      <c r="BN89" s="333">
        <f>IF(BN81&gt;-9,BN81,-9)</f>
        <v>0</v>
      </c>
      <c r="BO89" s="330"/>
      <c r="BP89" s="334"/>
      <c r="BQ89" s="329" t="s">
        <v>371</v>
      </c>
      <c r="BR89" s="331" t="str">
        <f>IF(OR($M$37="",$S$37=""),"",BS37+$BR$76)</f>
        <v/>
      </c>
      <c r="BS89" s="333">
        <f>IF(BS81&gt;-9,BS81,-9)</f>
        <v>0</v>
      </c>
      <c r="BT89" s="330"/>
      <c r="BU89" s="334"/>
      <c r="BV89" s="329" t="s">
        <v>371</v>
      </c>
      <c r="BW89" s="331" t="str">
        <f>IF(OR($M$41="",$S$41=""),"",BS41+$BW$76)</f>
        <v/>
      </c>
      <c r="BX89" s="333">
        <f>IF(BX81&gt;-9,BX81,-9)</f>
        <v>0</v>
      </c>
      <c r="BY89" s="330"/>
      <c r="BZ89" s="334"/>
      <c r="CA89" s="126"/>
      <c r="CB89" s="64" t="s">
        <v>372</v>
      </c>
      <c r="CC89" s="345">
        <v>10</v>
      </c>
      <c r="CD89" s="66" t="s">
        <v>373</v>
      </c>
      <c r="CE89" s="66">
        <f>ROUND(CC89*$CG$82*9.80665/1000,0)</f>
        <v>101</v>
      </c>
      <c r="CF89" s="54" t="s">
        <v>374</v>
      </c>
      <c r="CG89" s="341">
        <f>CE90</f>
        <v>0</v>
      </c>
      <c r="CH89" s="54">
        <f>$CG89</f>
        <v>0</v>
      </c>
      <c r="CI89" s="54">
        <f t="shared" si="17"/>
        <v>0</v>
      </c>
      <c r="CJ89" s="54">
        <f t="shared" si="17"/>
        <v>0</v>
      </c>
      <c r="CK89" s="54">
        <f t="shared" si="17"/>
        <v>0</v>
      </c>
      <c r="CL89" s="54">
        <f t="shared" si="17"/>
        <v>0</v>
      </c>
      <c r="CM89" s="54">
        <f t="shared" si="17"/>
        <v>0</v>
      </c>
      <c r="CN89" s="54">
        <f t="shared" si="17"/>
        <v>0</v>
      </c>
      <c r="CO89" s="54">
        <f t="shared" si="17"/>
        <v>0</v>
      </c>
      <c r="CP89" s="54">
        <f t="shared" si="17"/>
        <v>0</v>
      </c>
      <c r="CQ89" s="54">
        <f t="shared" si="17"/>
        <v>0</v>
      </c>
      <c r="CR89" s="54">
        <f t="shared" si="17"/>
        <v>0</v>
      </c>
      <c r="CS89" s="54">
        <f t="shared" si="17"/>
        <v>0</v>
      </c>
      <c r="CT89" s="54">
        <f t="shared" si="17"/>
        <v>0</v>
      </c>
      <c r="CU89" s="54">
        <f t="shared" si="17"/>
        <v>0</v>
      </c>
      <c r="CV89" s="54">
        <f t="shared" si="17"/>
        <v>0</v>
      </c>
    </row>
    <row r="90" spans="64:101" s="54" customFormat="1" ht="13.5">
      <c r="BL90" s="329" t="s">
        <v>375</v>
      </c>
      <c r="BM90" s="331" t="str">
        <f>IF(OR($M$33="",$S$33=""),"",BT33+$BM$76)</f>
        <v/>
      </c>
      <c r="BN90" s="333">
        <f>IF(BN81&gt;-6,BN81,-6)</f>
        <v>0</v>
      </c>
      <c r="BO90" s="330"/>
      <c r="BP90" s="334"/>
      <c r="BQ90" s="329" t="s">
        <v>375</v>
      </c>
      <c r="BR90" s="331" t="str">
        <f>IF(OR($M$37="",$S$37=""),"",BT37+$BR$76)</f>
        <v/>
      </c>
      <c r="BS90" s="333">
        <f>IF(BS81&gt;-6,BS81,-6)</f>
        <v>0</v>
      </c>
      <c r="BT90" s="330"/>
      <c r="BU90" s="334"/>
      <c r="BV90" s="329" t="s">
        <v>375</v>
      </c>
      <c r="BW90" s="331" t="str">
        <f>IF(OR($M$41="",$S$41=""),"",BT41+$BW$76)</f>
        <v/>
      </c>
      <c r="BX90" s="333">
        <f>IF(BX81&gt;-6,BX81,-6)</f>
        <v>0</v>
      </c>
      <c r="BY90" s="330"/>
      <c r="BZ90" s="334"/>
      <c r="CA90" s="126"/>
      <c r="CB90" s="64" t="s">
        <v>376</v>
      </c>
      <c r="CC90" s="345">
        <v>0</v>
      </c>
      <c r="CD90" s="346" t="s">
        <v>377</v>
      </c>
      <c r="CE90" s="66">
        <f>CC90*$CG$82*9.80665/1000</f>
        <v>0</v>
      </c>
      <c r="CF90" s="54" t="s">
        <v>378</v>
      </c>
      <c r="CG90" s="54">
        <v>0.79</v>
      </c>
      <c r="CH90" s="54">
        <f>$CG90</f>
        <v>0.79</v>
      </c>
      <c r="CI90" s="54">
        <f t="shared" si="17"/>
        <v>0.79</v>
      </c>
      <c r="CJ90" s="54">
        <f t="shared" si="17"/>
        <v>0.79</v>
      </c>
      <c r="CK90" s="54">
        <f t="shared" si="17"/>
        <v>0.79</v>
      </c>
      <c r="CL90" s="54">
        <f t="shared" si="17"/>
        <v>0.79</v>
      </c>
      <c r="CM90" s="54">
        <f t="shared" si="17"/>
        <v>0.79</v>
      </c>
      <c r="CN90" s="54">
        <f t="shared" si="17"/>
        <v>0.79</v>
      </c>
      <c r="CO90" s="54">
        <f t="shared" si="17"/>
        <v>0.79</v>
      </c>
      <c r="CP90" s="54">
        <f t="shared" si="17"/>
        <v>0.79</v>
      </c>
      <c r="CQ90" s="54">
        <f t="shared" si="17"/>
        <v>0.79</v>
      </c>
      <c r="CR90" s="54">
        <f t="shared" si="17"/>
        <v>0.79</v>
      </c>
      <c r="CS90" s="54">
        <f t="shared" si="17"/>
        <v>0.79</v>
      </c>
      <c r="CT90" s="54">
        <f t="shared" si="17"/>
        <v>0.79</v>
      </c>
      <c r="CU90" s="54">
        <f t="shared" si="17"/>
        <v>0.79</v>
      </c>
      <c r="CV90" s="54">
        <f t="shared" si="17"/>
        <v>0.79</v>
      </c>
    </row>
    <row r="91" spans="64:101" s="54" customFormat="1" ht="13.5">
      <c r="BL91" s="329" t="s">
        <v>379</v>
      </c>
      <c r="BM91" s="331" t="str">
        <f>IF(OR($M$33="",$S$33=""),"",BU33+$BM$76)</f>
        <v/>
      </c>
      <c r="BN91" s="333">
        <f>IF(BN81&gt;-6,BN81,-6)</f>
        <v>0</v>
      </c>
      <c r="BO91" s="330"/>
      <c r="BP91" s="334"/>
      <c r="BQ91" s="329" t="s">
        <v>379</v>
      </c>
      <c r="BR91" s="331" t="str">
        <f>IF(OR($M$37="",$S$37=""),"",BU37+$BR$76)</f>
        <v/>
      </c>
      <c r="BS91" s="333">
        <f>IF(BS81&gt;-6,BS81,-6)</f>
        <v>0</v>
      </c>
      <c r="BT91" s="330"/>
      <c r="BU91" s="334"/>
      <c r="BV91" s="329" t="s">
        <v>379</v>
      </c>
      <c r="BW91" s="331" t="str">
        <f>IF(OR($M$41="",$S$41=""),"",BU41+$BW$76)</f>
        <v/>
      </c>
      <c r="BX91" s="333">
        <f>IF(BX81&gt;-6,BX81,-6)</f>
        <v>0</v>
      </c>
      <c r="BY91" s="330"/>
      <c r="BZ91" s="334"/>
      <c r="CA91" s="126"/>
      <c r="CB91" s="64" t="s">
        <v>380</v>
      </c>
      <c r="CC91" s="345">
        <f>-BN80</f>
        <v>0</v>
      </c>
      <c r="CD91" s="346" t="s">
        <v>381</v>
      </c>
      <c r="CE91" s="66">
        <f>CC91*$CG$82*9.80665/1000</f>
        <v>0</v>
      </c>
      <c r="CF91" s="54" t="s">
        <v>382</v>
      </c>
      <c r="CG91" s="341">
        <f>CE89</f>
        <v>101</v>
      </c>
      <c r="CH91" s="54">
        <f>$CG91</f>
        <v>101</v>
      </c>
      <c r="CI91" s="54">
        <f t="shared" si="17"/>
        <v>101</v>
      </c>
      <c r="CJ91" s="54">
        <f t="shared" si="17"/>
        <v>101</v>
      </c>
      <c r="CK91" s="54">
        <f t="shared" si="17"/>
        <v>101</v>
      </c>
      <c r="CL91" s="54">
        <f t="shared" si="17"/>
        <v>101</v>
      </c>
      <c r="CM91" s="54">
        <f t="shared" si="17"/>
        <v>101</v>
      </c>
      <c r="CN91" s="54">
        <f t="shared" si="17"/>
        <v>101</v>
      </c>
      <c r="CO91" s="54">
        <f t="shared" si="17"/>
        <v>101</v>
      </c>
      <c r="CP91" s="54">
        <f t="shared" si="17"/>
        <v>101</v>
      </c>
      <c r="CQ91" s="54">
        <f t="shared" si="17"/>
        <v>101</v>
      </c>
      <c r="CR91" s="54">
        <f t="shared" si="17"/>
        <v>101</v>
      </c>
      <c r="CS91" s="54">
        <f t="shared" si="17"/>
        <v>101</v>
      </c>
      <c r="CT91" s="54">
        <f t="shared" si="17"/>
        <v>101</v>
      </c>
      <c r="CU91" s="54">
        <f t="shared" si="17"/>
        <v>101</v>
      </c>
      <c r="CV91" s="54">
        <f t="shared" si="17"/>
        <v>101</v>
      </c>
    </row>
    <row r="92" spans="64:101" s="54" customFormat="1" ht="13.5">
      <c r="BL92" s="329" t="s">
        <v>383</v>
      </c>
      <c r="BM92" s="331" t="str">
        <f>IF(OR($M$33="",$S$33=""),"",BV33+$BM$76)</f>
        <v/>
      </c>
      <c r="BN92" s="333">
        <f>IF(BN81&gt;-3,BN81,-3)</f>
        <v>0</v>
      </c>
      <c r="BO92" s="330"/>
      <c r="BP92" s="334"/>
      <c r="BQ92" s="329" t="s">
        <v>383</v>
      </c>
      <c r="BR92" s="331" t="str">
        <f>IF(OR($M$37="",$S$37=""),"",BV37+$BR$76)</f>
        <v/>
      </c>
      <c r="BS92" s="333">
        <f>IF(BS81&gt;-3,BS81,-3)</f>
        <v>0</v>
      </c>
      <c r="BT92" s="330"/>
      <c r="BU92" s="334"/>
      <c r="BV92" s="329" t="s">
        <v>383</v>
      </c>
      <c r="BW92" s="331" t="str">
        <f>IF(OR($M$41="",$S$41=""),"",BV41+$BW$76)</f>
        <v/>
      </c>
      <c r="BX92" s="333">
        <f>IF(BX81&gt;-3,BX81,-3)</f>
        <v>0</v>
      </c>
      <c r="BY92" s="330"/>
      <c r="BZ92" s="334"/>
      <c r="CA92" s="126"/>
      <c r="CB92" s="64" t="s">
        <v>384</v>
      </c>
      <c r="CC92" s="345"/>
      <c r="CD92" s="66" t="s">
        <v>65</v>
      </c>
      <c r="CE92" s="66">
        <f>IF(CC89=0,CC92+CE78,(CC92-((CC91-CC90)/CC89)))</f>
        <v>0</v>
      </c>
      <c r="CF92" s="54" t="s">
        <v>385</v>
      </c>
      <c r="CG92" s="341">
        <f>ABS(CE92)</f>
        <v>0</v>
      </c>
      <c r="CH92" s="54">
        <f>$CG92</f>
        <v>0</v>
      </c>
      <c r="CI92" s="54">
        <f t="shared" si="17"/>
        <v>0</v>
      </c>
      <c r="CJ92" s="54">
        <f t="shared" si="17"/>
        <v>0</v>
      </c>
      <c r="CK92" s="54">
        <f t="shared" si="17"/>
        <v>0</v>
      </c>
      <c r="CL92" s="54">
        <f t="shared" si="17"/>
        <v>0</v>
      </c>
      <c r="CM92" s="54">
        <f t="shared" si="17"/>
        <v>0</v>
      </c>
      <c r="CN92" s="54">
        <f t="shared" si="17"/>
        <v>0</v>
      </c>
      <c r="CO92" s="54">
        <f t="shared" si="17"/>
        <v>0</v>
      </c>
      <c r="CP92" s="54">
        <f t="shared" si="17"/>
        <v>0</v>
      </c>
      <c r="CQ92" s="54">
        <f t="shared" si="17"/>
        <v>0</v>
      </c>
      <c r="CR92" s="54">
        <f t="shared" si="17"/>
        <v>0</v>
      </c>
      <c r="CS92" s="54">
        <f t="shared" si="17"/>
        <v>0</v>
      </c>
      <c r="CT92" s="54">
        <f t="shared" si="17"/>
        <v>0</v>
      </c>
      <c r="CU92" s="54">
        <f t="shared" si="17"/>
        <v>0</v>
      </c>
      <c r="CV92" s="54">
        <f t="shared" si="17"/>
        <v>0</v>
      </c>
    </row>
    <row r="93" spans="64:101" s="54" customFormat="1" ht="13.5">
      <c r="BL93" s="329" t="s">
        <v>386</v>
      </c>
      <c r="BM93" s="331" t="str">
        <f>IF(OR($M$33="",$S$33=""),"",BW33+$BM$76)</f>
        <v/>
      </c>
      <c r="BN93" s="333">
        <f>IF(BN81&gt;-3,BN81,-3)</f>
        <v>0</v>
      </c>
      <c r="BO93" s="330"/>
      <c r="BP93" s="334"/>
      <c r="BQ93" s="329" t="s">
        <v>386</v>
      </c>
      <c r="BR93" s="331" t="str">
        <f>IF(OR($M$37="",$S$37=""),"",BW37+$BR$76)</f>
        <v/>
      </c>
      <c r="BS93" s="333">
        <f>IF(BS81&gt;-3,BS81,-3)</f>
        <v>0</v>
      </c>
      <c r="BT93" s="330"/>
      <c r="BU93" s="334"/>
      <c r="BV93" s="329" t="s">
        <v>386</v>
      </c>
      <c r="BW93" s="331" t="str">
        <f>IF(OR($M$41="",$S$41=""),"",BW41+$BW$76)</f>
        <v/>
      </c>
      <c r="BX93" s="333">
        <f>IF(BX81&gt;-3,BX81,-3)</f>
        <v>0</v>
      </c>
      <c r="BY93" s="330"/>
      <c r="BZ93" s="334"/>
      <c r="CA93" s="126"/>
      <c r="CB93" s="64"/>
      <c r="CC93" s="65"/>
      <c r="CD93" s="66"/>
      <c r="CE93" s="66"/>
      <c r="CF93" s="54" t="s">
        <v>387</v>
      </c>
      <c r="CG93" s="347">
        <f>LN(2)/CG$78</f>
        <v>0.13862943611198905</v>
      </c>
      <c r="CH93" s="347">
        <f t="shared" ref="CH93:CV93" si="18">LN(2)/CH$78</f>
        <v>8.6643397569993161E-2</v>
      </c>
      <c r="CI93" s="347">
        <f t="shared" si="18"/>
        <v>5.5451774444795626E-2</v>
      </c>
      <c r="CJ93" s="347">
        <f t="shared" si="18"/>
        <v>3.7467415165402446E-2</v>
      </c>
      <c r="CK93" s="347">
        <f t="shared" si="18"/>
        <v>2.5672117798516494E-2</v>
      </c>
      <c r="CL93" s="347">
        <f t="shared" si="18"/>
        <v>1.8097837612531208E-2</v>
      </c>
      <c r="CM93" s="347">
        <f t="shared" si="18"/>
        <v>1.2765141446776157E-2</v>
      </c>
      <c r="CN93" s="347">
        <f t="shared" si="18"/>
        <v>9.001911435843446E-3</v>
      </c>
      <c r="CO93" s="347">
        <f t="shared" si="18"/>
        <v>6.3591484455040852E-3</v>
      </c>
      <c r="CP93" s="347">
        <f t="shared" si="18"/>
        <v>4.7475834284927756E-3</v>
      </c>
      <c r="CQ93" s="347">
        <f t="shared" si="18"/>
        <v>3.7066694147590657E-3</v>
      </c>
      <c r="CR93" s="347">
        <f t="shared" si="18"/>
        <v>2.9001974082006081E-3</v>
      </c>
      <c r="CS93" s="347">
        <f t="shared" si="18"/>
        <v>2.272613706753919E-3</v>
      </c>
      <c r="CT93" s="347">
        <f t="shared" si="18"/>
        <v>1.7773004629742187E-3</v>
      </c>
      <c r="CU93" s="347">
        <f t="shared" si="18"/>
        <v>1.3918618083533039E-3</v>
      </c>
      <c r="CV93" s="347">
        <f t="shared" si="18"/>
        <v>1.0915703630865281E-3</v>
      </c>
    </row>
    <row r="94" spans="64:101" s="54" customFormat="1" ht="13.5">
      <c r="BL94" s="329" t="s">
        <v>388</v>
      </c>
      <c r="BM94" s="331" t="str">
        <f>IF(OR($M$33="",$S$33=""),"",BX33+$BM$76)</f>
        <v/>
      </c>
      <c r="BN94" s="333">
        <v>0</v>
      </c>
      <c r="BO94" s="330"/>
      <c r="BP94" s="334"/>
      <c r="BQ94" s="329" t="s">
        <v>388</v>
      </c>
      <c r="BR94" s="331" t="str">
        <f>IF(OR($M$37="",$S$37=""),"",BX37+$BR$76)</f>
        <v/>
      </c>
      <c r="BS94" s="333">
        <v>0</v>
      </c>
      <c r="BT94" s="330"/>
      <c r="BU94" s="334"/>
      <c r="BV94" s="329" t="s">
        <v>388</v>
      </c>
      <c r="BW94" s="331" t="str">
        <f>IF(OR($M$41="",$S$41=""),"",BX41+$BW$76)</f>
        <v/>
      </c>
      <c r="BX94" s="333">
        <v>0</v>
      </c>
      <c r="BY94" s="330"/>
      <c r="BZ94" s="334"/>
      <c r="CA94" s="126"/>
      <c r="CB94" s="64"/>
      <c r="CC94" s="65"/>
      <c r="CD94" s="66"/>
      <c r="CE94" s="66"/>
      <c r="CG94" s="347"/>
      <c r="CH94" s="347"/>
      <c r="CI94" s="347"/>
      <c r="CJ94" s="347"/>
      <c r="CK94" s="347"/>
      <c r="CL94" s="347"/>
      <c r="CM94" s="347"/>
      <c r="CN94" s="347"/>
      <c r="CO94" s="347"/>
      <c r="CP94" s="347"/>
      <c r="CQ94" s="347"/>
      <c r="CR94" s="347"/>
      <c r="CS94" s="347"/>
      <c r="CT94" s="347"/>
      <c r="CU94" s="347"/>
      <c r="CV94" s="347"/>
    </row>
    <row r="95" spans="64:101" s="54" customFormat="1" ht="13.5">
      <c r="BL95" s="329"/>
      <c r="BM95" s="331"/>
      <c r="BN95" s="330"/>
      <c r="BO95" s="331" t="str">
        <f>IF(OR(BX33=0,BI34=0),"",BM94)</f>
        <v/>
      </c>
      <c r="BP95" s="332">
        <v>1.9</v>
      </c>
      <c r="BQ95" s="329"/>
      <c r="BR95" s="331"/>
      <c r="BS95" s="330"/>
      <c r="BT95" s="331" t="str">
        <f>IF(OR(BX37=0,BI38=0),"",BR94)</f>
        <v/>
      </c>
      <c r="BU95" s="332">
        <v>1.9</v>
      </c>
      <c r="BV95" s="329"/>
      <c r="BW95" s="331"/>
      <c r="BX95" s="330"/>
      <c r="BY95" s="331" t="str">
        <f>IF(OR(BX41=0,BI42=0),"",BW94)</f>
        <v/>
      </c>
      <c r="BZ95" s="332">
        <v>2.2000000000000002</v>
      </c>
      <c r="CA95" s="327"/>
      <c r="CB95" s="64"/>
      <c r="CC95" s="65"/>
      <c r="CD95" s="66"/>
      <c r="CE95" s="66"/>
      <c r="CG95" s="348">
        <f>(CG88+CG89)*CG90</f>
        <v>74.520700000000005</v>
      </c>
      <c r="CH95" s="348">
        <f t="shared" ref="CH95:CV95" si="19">(CH88+CH89)*CH90</f>
        <v>74.520700000000005</v>
      </c>
      <c r="CI95" s="348">
        <f t="shared" si="19"/>
        <v>74.520700000000005</v>
      </c>
      <c r="CJ95" s="348">
        <f t="shared" si="19"/>
        <v>74.520700000000005</v>
      </c>
      <c r="CK95" s="348">
        <f t="shared" si="19"/>
        <v>74.520700000000005</v>
      </c>
      <c r="CL95" s="348">
        <f t="shared" si="19"/>
        <v>74.520700000000005</v>
      </c>
      <c r="CM95" s="348">
        <f t="shared" si="19"/>
        <v>74.520700000000005</v>
      </c>
      <c r="CN95" s="348">
        <f t="shared" si="19"/>
        <v>74.520700000000005</v>
      </c>
      <c r="CO95" s="348">
        <f t="shared" si="19"/>
        <v>74.520700000000005</v>
      </c>
      <c r="CP95" s="348">
        <f t="shared" si="19"/>
        <v>74.520700000000005</v>
      </c>
      <c r="CQ95" s="348">
        <f t="shared" si="19"/>
        <v>74.520700000000005</v>
      </c>
      <c r="CR95" s="348">
        <f t="shared" si="19"/>
        <v>74.520700000000005</v>
      </c>
      <c r="CS95" s="348">
        <f t="shared" si="19"/>
        <v>74.520700000000005</v>
      </c>
      <c r="CT95" s="348">
        <f t="shared" si="19"/>
        <v>74.520700000000005</v>
      </c>
      <c r="CU95" s="348">
        <f t="shared" si="19"/>
        <v>74.520700000000005</v>
      </c>
      <c r="CV95" s="348">
        <f t="shared" si="19"/>
        <v>74.520700000000005</v>
      </c>
    </row>
    <row r="96" spans="64:101" s="54" customFormat="1" ht="13.5">
      <c r="BL96" s="329"/>
      <c r="BM96" s="331"/>
      <c r="BN96" s="330"/>
      <c r="BO96" s="331" t="str">
        <f>IF(OR(BX33=0,BI34=0),"",BM97)</f>
        <v/>
      </c>
      <c r="BP96" s="332">
        <v>1.9</v>
      </c>
      <c r="BQ96" s="329"/>
      <c r="BR96" s="331"/>
      <c r="BS96" s="330"/>
      <c r="BT96" s="331" t="str">
        <f>IF(OR(BX37=0,BI38=0),"",BR97)</f>
        <v/>
      </c>
      <c r="BU96" s="332">
        <v>1.9</v>
      </c>
      <c r="BV96" s="329"/>
      <c r="BW96" s="331"/>
      <c r="BX96" s="330"/>
      <c r="BY96" s="331" t="str">
        <f>IF(OR(BX41=0,BI42=0),"",BW97)</f>
        <v/>
      </c>
      <c r="BZ96" s="332">
        <v>2.2000000000000002</v>
      </c>
      <c r="CA96" s="327"/>
      <c r="CB96" s="64"/>
      <c r="CC96" s="65"/>
      <c r="CD96" s="66"/>
      <c r="CE96" s="66"/>
      <c r="CG96" s="348">
        <f>CG91*CG90*(CG92-1/CG93)</f>
        <v>-575.56318656265205</v>
      </c>
      <c r="CH96" s="348">
        <f t="shared" ref="CH96:CV96" si="20">CH91*CH90*(CH92-1/CH93)</f>
        <v>-920.90109850024317</v>
      </c>
      <c r="CI96" s="348">
        <f t="shared" si="20"/>
        <v>-1438.9079664066298</v>
      </c>
      <c r="CJ96" s="348">
        <f t="shared" si="20"/>
        <v>-2129.5837902818125</v>
      </c>
      <c r="CK96" s="348">
        <f t="shared" si="20"/>
        <v>-3108.0412074383207</v>
      </c>
      <c r="CL96" s="348">
        <f t="shared" si="20"/>
        <v>-4408.8140090699144</v>
      </c>
      <c r="CM96" s="348">
        <f t="shared" si="20"/>
        <v>-6250.6162060704</v>
      </c>
      <c r="CN96" s="348">
        <f t="shared" si="20"/>
        <v>-8863.6730730648396</v>
      </c>
      <c r="CO96" s="348">
        <f t="shared" si="20"/>
        <v>-12547.277467065815</v>
      </c>
      <c r="CP96" s="348">
        <f t="shared" si="20"/>
        <v>-16806.445047629441</v>
      </c>
      <c r="CQ96" s="348">
        <f t="shared" si="20"/>
        <v>-21526.063177443186</v>
      </c>
      <c r="CR96" s="348">
        <f t="shared" si="20"/>
        <v>-27511.920317694763</v>
      </c>
      <c r="CS96" s="348">
        <f t="shared" si="20"/>
        <v>-35109.354380321776</v>
      </c>
      <c r="CT96" s="348">
        <f t="shared" si="20"/>
        <v>-44893.928551886856</v>
      </c>
      <c r="CU96" s="348">
        <f t="shared" si="20"/>
        <v>-57326.093381640138</v>
      </c>
      <c r="CV96" s="348">
        <f t="shared" si="20"/>
        <v>-73096.524693456799</v>
      </c>
    </row>
    <row r="97" spans="64:101" s="54" customFormat="1" ht="13.5">
      <c r="BL97" s="329" t="s">
        <v>389</v>
      </c>
      <c r="BM97" s="331" t="str">
        <f>IF(OR($M$34="",$S$34=""),"",BI34+$BM$76)</f>
        <v/>
      </c>
      <c r="BN97" s="333">
        <v>0</v>
      </c>
      <c r="BO97" s="330"/>
      <c r="BP97" s="334"/>
      <c r="BQ97" s="329" t="s">
        <v>389</v>
      </c>
      <c r="BR97" s="331" t="str">
        <f>IF(OR($M$38="",$S$38=""),"",BI38+$BR$76)</f>
        <v/>
      </c>
      <c r="BS97" s="333">
        <v>0</v>
      </c>
      <c r="BT97" s="330"/>
      <c r="BU97" s="334"/>
      <c r="BV97" s="329" t="s">
        <v>389</v>
      </c>
      <c r="BW97" s="331" t="str">
        <f>IF(OR($M$42="",$S$42=""),"",BI42+$BW$76)</f>
        <v/>
      </c>
      <c r="BX97" s="333">
        <v>0</v>
      </c>
      <c r="BY97" s="330"/>
      <c r="BZ97" s="334"/>
      <c r="CA97" s="126"/>
      <c r="CB97" s="64"/>
      <c r="CC97" s="65"/>
      <c r="CD97" s="66"/>
      <c r="CE97" s="66"/>
      <c r="CG97" s="348">
        <f>((CG88+CG89)*CG90-CG87-CG91*CG90/CG93)*EXP(-CG93*CG92)</f>
        <v>-575.56318656265205</v>
      </c>
      <c r="CH97" s="348">
        <f t="shared" ref="CH97:CV97" si="21">((CH88+CH89)*CH90-CH87-CH91*CH90/CH93)*EXP(-CH93*CH92)</f>
        <v>-920.90109850024328</v>
      </c>
      <c r="CI97" s="348">
        <f t="shared" si="21"/>
        <v>-1438.9079664066298</v>
      </c>
      <c r="CJ97" s="348">
        <f t="shared" si="21"/>
        <v>-2129.5837902818125</v>
      </c>
      <c r="CK97" s="348">
        <f t="shared" si="21"/>
        <v>-3108.0412074383207</v>
      </c>
      <c r="CL97" s="348">
        <f t="shared" si="21"/>
        <v>-4408.8140090699144</v>
      </c>
      <c r="CM97" s="348">
        <f t="shared" si="21"/>
        <v>-6250.6162060704009</v>
      </c>
      <c r="CN97" s="348">
        <f t="shared" si="21"/>
        <v>-8863.6730730648396</v>
      </c>
      <c r="CO97" s="348">
        <f t="shared" si="21"/>
        <v>-12547.277467065815</v>
      </c>
      <c r="CP97" s="348">
        <f t="shared" si="21"/>
        <v>-16806.445047629441</v>
      </c>
      <c r="CQ97" s="348">
        <f t="shared" si="21"/>
        <v>-21526.063177443186</v>
      </c>
      <c r="CR97" s="348">
        <f t="shared" si="21"/>
        <v>-27511.920317694763</v>
      </c>
      <c r="CS97" s="348">
        <f t="shared" si="21"/>
        <v>-35109.354380321769</v>
      </c>
      <c r="CT97" s="348">
        <f t="shared" si="21"/>
        <v>-44893.928551886856</v>
      </c>
      <c r="CU97" s="348">
        <f t="shared" si="21"/>
        <v>-57326.093381640138</v>
      </c>
      <c r="CV97" s="348">
        <f t="shared" si="21"/>
        <v>-73096.524693456799</v>
      </c>
    </row>
    <row r="98" spans="64:101" s="54" customFormat="1" ht="13.5">
      <c r="BL98" s="329" t="s">
        <v>351</v>
      </c>
      <c r="BM98" s="331" t="str">
        <f>IF(OR($M$34="",$S$34=""),"",BJ34+$BM$76)</f>
        <v/>
      </c>
      <c r="BN98" s="330">
        <f>-K34</f>
        <v>0</v>
      </c>
      <c r="BO98" s="330"/>
      <c r="BP98" s="334"/>
      <c r="BQ98" s="329" t="s">
        <v>351</v>
      </c>
      <c r="BR98" s="331" t="str">
        <f>IF(OR($M$38="",$S$38=""),"",BJ38+$BR$76)</f>
        <v/>
      </c>
      <c r="BS98" s="330">
        <f>-K38</f>
        <v>0</v>
      </c>
      <c r="BT98" s="330"/>
      <c r="BU98" s="334"/>
      <c r="BV98" s="329" t="s">
        <v>351</v>
      </c>
      <c r="BW98" s="331" t="str">
        <f>IF(OR($M$42="",$S$42=""),"",BJ42+$BW$76)</f>
        <v/>
      </c>
      <c r="BX98" s="330">
        <f>-K42</f>
        <v>0</v>
      </c>
      <c r="BY98" s="330"/>
      <c r="BZ98" s="334"/>
      <c r="CA98" s="126"/>
      <c r="CB98" s="64"/>
      <c r="CC98" s="65"/>
      <c r="CD98" s="66"/>
      <c r="CE98" s="66"/>
      <c r="CG98" s="349">
        <f>CG95+CG96-CG97</f>
        <v>74.520700000000033</v>
      </c>
      <c r="CH98" s="349">
        <f t="shared" ref="CH98:CV98" si="22">CH95+CH96-CH97</f>
        <v>74.520700000000147</v>
      </c>
      <c r="CI98" s="349">
        <f t="shared" si="22"/>
        <v>74.520700000000033</v>
      </c>
      <c r="CJ98" s="349">
        <f t="shared" si="22"/>
        <v>74.520700000000033</v>
      </c>
      <c r="CK98" s="349">
        <f t="shared" si="22"/>
        <v>74.520700000000033</v>
      </c>
      <c r="CL98" s="349">
        <f t="shared" si="22"/>
        <v>74.520700000000033</v>
      </c>
      <c r="CM98" s="349">
        <f t="shared" si="22"/>
        <v>74.520700000000943</v>
      </c>
      <c r="CN98" s="349">
        <f t="shared" si="22"/>
        <v>74.520699999999124</v>
      </c>
      <c r="CO98" s="349">
        <f t="shared" si="22"/>
        <v>74.520699999999124</v>
      </c>
      <c r="CP98" s="349">
        <f t="shared" si="22"/>
        <v>74.520700000000943</v>
      </c>
      <c r="CQ98" s="349">
        <f t="shared" si="22"/>
        <v>74.520700000000943</v>
      </c>
      <c r="CR98" s="349">
        <f t="shared" si="22"/>
        <v>74.520700000000943</v>
      </c>
      <c r="CS98" s="349">
        <f t="shared" si="22"/>
        <v>74.520699999993667</v>
      </c>
      <c r="CT98" s="349">
        <f t="shared" si="22"/>
        <v>74.520700000000943</v>
      </c>
      <c r="CU98" s="349">
        <f t="shared" si="22"/>
        <v>74.520700000000943</v>
      </c>
      <c r="CV98" s="349">
        <f t="shared" si="22"/>
        <v>74.520699999993667</v>
      </c>
    </row>
    <row r="99" spans="64:101" s="54" customFormat="1" ht="13.5">
      <c r="BL99" s="329" t="s">
        <v>71</v>
      </c>
      <c r="BM99" s="331" t="str">
        <f>IF(OR($M$34="",$S$34=""),"",BK34+$BM$76)</f>
        <v/>
      </c>
      <c r="BN99" s="330">
        <f>BN98</f>
        <v>0</v>
      </c>
      <c r="BO99" s="330"/>
      <c r="BP99" s="334"/>
      <c r="BQ99" s="329" t="s">
        <v>71</v>
      </c>
      <c r="BR99" s="331" t="str">
        <f>IF(OR($M$38="",$S$38=""),"",BK38+$BR$76)</f>
        <v/>
      </c>
      <c r="BS99" s="330">
        <f>BS98</f>
        <v>0</v>
      </c>
      <c r="BT99" s="330"/>
      <c r="BU99" s="334"/>
      <c r="BV99" s="329" t="s">
        <v>71</v>
      </c>
      <c r="BW99" s="331" t="str">
        <f>IF(OR($M$42="",$S$42=""),"",BK42+$BW$76)</f>
        <v/>
      </c>
      <c r="BX99" s="330">
        <f>BX98</f>
        <v>0</v>
      </c>
      <c r="BY99" s="330"/>
      <c r="BZ99" s="334"/>
      <c r="CA99" s="126"/>
      <c r="CB99" s="64"/>
      <c r="CC99" s="65"/>
      <c r="CD99" s="66"/>
      <c r="CE99" s="66"/>
      <c r="CG99" s="350" t="s">
        <v>390</v>
      </c>
      <c r="CH99" s="351" t="s">
        <v>333</v>
      </c>
      <c r="CI99" s="351" t="s">
        <v>334</v>
      </c>
      <c r="CJ99" s="351" t="s">
        <v>335</v>
      </c>
      <c r="CK99" s="351" t="s">
        <v>336</v>
      </c>
      <c r="CL99" s="351" t="s">
        <v>337</v>
      </c>
      <c r="CM99" s="351" t="s">
        <v>338</v>
      </c>
      <c r="CN99" s="351" t="s">
        <v>339</v>
      </c>
      <c r="CO99" s="351" t="s">
        <v>340</v>
      </c>
      <c r="CP99" s="351" t="s">
        <v>341</v>
      </c>
      <c r="CQ99" s="351" t="s">
        <v>342</v>
      </c>
      <c r="CR99" s="351" t="s">
        <v>343</v>
      </c>
      <c r="CS99" s="351" t="s">
        <v>344</v>
      </c>
      <c r="CT99" s="351" t="s">
        <v>345</v>
      </c>
      <c r="CU99" s="351" t="s">
        <v>346</v>
      </c>
      <c r="CV99" s="351" t="s">
        <v>347</v>
      </c>
    </row>
    <row r="100" spans="64:101" s="54" customFormat="1" ht="13.5">
      <c r="BL100" s="329" t="s">
        <v>353</v>
      </c>
      <c r="BM100" s="331" t="str">
        <f>IF(OR($M$34="",$S$34=""),"",BL34+$BM$76)</f>
        <v/>
      </c>
      <c r="BN100" s="333">
        <f>IF(BN99&gt;-18,BN99,-18)</f>
        <v>0</v>
      </c>
      <c r="BO100" s="330"/>
      <c r="BP100" s="334"/>
      <c r="BQ100" s="329" t="s">
        <v>353</v>
      </c>
      <c r="BR100" s="331" t="str">
        <f>IF(OR($M$38="",$S$38=""),"",BL38+$BR$76)</f>
        <v/>
      </c>
      <c r="BS100" s="333">
        <f>IF(BS99&gt;-18,BS99,-18)</f>
        <v>0</v>
      </c>
      <c r="BT100" s="330"/>
      <c r="BU100" s="334"/>
      <c r="BV100" s="329" t="s">
        <v>353</v>
      </c>
      <c r="BW100" s="331" t="str">
        <f>IF(OR($M$42="",$S$42=""),"",BL42+$BW$76)</f>
        <v/>
      </c>
      <c r="BX100" s="333">
        <f>IF(BX99&gt;-18,BX99,-18)</f>
        <v>0</v>
      </c>
      <c r="BY100" s="330"/>
      <c r="BZ100" s="334"/>
      <c r="CA100" s="126"/>
      <c r="CB100" s="64"/>
      <c r="CC100" s="65"/>
      <c r="CD100" s="66"/>
      <c r="CE100" s="66"/>
      <c r="CF100" s="54" t="s">
        <v>391</v>
      </c>
      <c r="CG100" s="352">
        <f>ROUND((CG88+CG89)*CG90+CG91*CG90*(CG92-1/CG93)-((CG88+CG89)*CG90-CG87-CG91*CG90/CG93)*EXP(-CG93*CG92),5)</f>
        <v>74.520700000000005</v>
      </c>
      <c r="CH100" s="352">
        <f t="shared" ref="CH100:CV100" si="23">ROUND((CH88+CH89)*CH90+CH91*CH90*(CH92-1/CH93)-((CH88+CH89)*CH90-CH87-CH91*CH90/CH93)*EXP(-CH93*CH92),5)</f>
        <v>74.520700000000005</v>
      </c>
      <c r="CI100" s="352">
        <f t="shared" si="23"/>
        <v>74.520700000000005</v>
      </c>
      <c r="CJ100" s="352">
        <f t="shared" si="23"/>
        <v>74.520700000000005</v>
      </c>
      <c r="CK100" s="352">
        <f t="shared" si="23"/>
        <v>74.520700000000005</v>
      </c>
      <c r="CL100" s="352">
        <f t="shared" si="23"/>
        <v>74.520700000000005</v>
      </c>
      <c r="CM100" s="352">
        <f t="shared" si="23"/>
        <v>74.520700000000005</v>
      </c>
      <c r="CN100" s="352">
        <f t="shared" si="23"/>
        <v>74.520700000000005</v>
      </c>
      <c r="CO100" s="352">
        <f t="shared" si="23"/>
        <v>74.520700000000005</v>
      </c>
      <c r="CP100" s="352">
        <f t="shared" si="23"/>
        <v>74.520700000000005</v>
      </c>
      <c r="CQ100" s="352">
        <f t="shared" si="23"/>
        <v>74.520700000000005</v>
      </c>
      <c r="CR100" s="352">
        <f t="shared" si="23"/>
        <v>74.520700000000005</v>
      </c>
      <c r="CS100" s="352">
        <f t="shared" si="23"/>
        <v>74.520700000000005</v>
      </c>
      <c r="CT100" s="352">
        <f t="shared" si="23"/>
        <v>74.520700000000005</v>
      </c>
      <c r="CU100" s="352">
        <f t="shared" si="23"/>
        <v>74.520700000000005</v>
      </c>
      <c r="CV100" s="352">
        <f t="shared" si="23"/>
        <v>74.520700000000005</v>
      </c>
    </row>
    <row r="101" spans="64:101" s="54" customFormat="1" ht="13.5">
      <c r="BL101" s="329" t="s">
        <v>356</v>
      </c>
      <c r="BM101" s="331" t="str">
        <f>IF(OR($M$34="",$S$34=""),"",BM34+$BM$76)</f>
        <v/>
      </c>
      <c r="BN101" s="333">
        <f>IF(BN99&gt;-18,BN99,-18)</f>
        <v>0</v>
      </c>
      <c r="BO101" s="330"/>
      <c r="BP101" s="334"/>
      <c r="BQ101" s="329" t="s">
        <v>356</v>
      </c>
      <c r="BR101" s="331" t="str">
        <f>IF(OR($M$38="",$S$38=""),"",BM38+$BR$76)</f>
        <v/>
      </c>
      <c r="BS101" s="333">
        <f>IF(BS99&gt;-18,BS99,-18)</f>
        <v>0</v>
      </c>
      <c r="BT101" s="330"/>
      <c r="BU101" s="334"/>
      <c r="BV101" s="329" t="s">
        <v>356</v>
      </c>
      <c r="BW101" s="331" t="str">
        <f>IF(OR($M$42="",$S$42=""),"",BM42+$BW$76)</f>
        <v/>
      </c>
      <c r="BX101" s="333">
        <f>IF(BX99&gt;-18,BX99,-18)</f>
        <v>0</v>
      </c>
      <c r="BY101" s="330"/>
      <c r="BZ101" s="334"/>
      <c r="CA101" s="126"/>
      <c r="CB101" s="64"/>
      <c r="CC101" s="65"/>
      <c r="CD101" s="66"/>
      <c r="CE101" s="66"/>
    </row>
    <row r="102" spans="64:101" s="54" customFormat="1" ht="13.5">
      <c r="BL102" s="329" t="s">
        <v>359</v>
      </c>
      <c r="BM102" s="331" t="str">
        <f>IF(OR($M$34="",$S$34=""),"",BN34+$BM$76)</f>
        <v/>
      </c>
      <c r="BN102" s="333">
        <f>IF(BN99&gt;-15,BN99,-15)</f>
        <v>0</v>
      </c>
      <c r="BO102" s="330"/>
      <c r="BP102" s="334"/>
      <c r="BQ102" s="329" t="s">
        <v>359</v>
      </c>
      <c r="BR102" s="331" t="str">
        <f>IF(OR($M$38="",$S$38=""),"",BN38+$BR$76)</f>
        <v/>
      </c>
      <c r="BS102" s="333">
        <f>IF(BS99&gt;-15,BS99,-15)</f>
        <v>0</v>
      </c>
      <c r="BT102" s="330"/>
      <c r="BU102" s="334"/>
      <c r="BV102" s="329" t="s">
        <v>359</v>
      </c>
      <c r="BW102" s="331" t="str">
        <f>IF(OR($M$42="",$S$42=""),"",BN42+$BW$76)</f>
        <v/>
      </c>
      <c r="BX102" s="333">
        <f>IF(BX99&gt;-15,BX99,-15)</f>
        <v>0</v>
      </c>
      <c r="BY102" s="330"/>
      <c r="BZ102" s="334"/>
      <c r="CA102" s="126"/>
      <c r="CB102" s="64"/>
      <c r="CC102" s="65"/>
      <c r="CD102" s="66"/>
      <c r="CE102" s="66"/>
      <c r="CF102" s="339" t="s">
        <v>392</v>
      </c>
      <c r="CG102" s="339" t="s">
        <v>393</v>
      </c>
      <c r="CH102" s="339"/>
      <c r="CI102" s="339"/>
      <c r="CJ102" s="339"/>
      <c r="CK102" s="339"/>
      <c r="CL102" s="339"/>
      <c r="CM102" s="339"/>
      <c r="CN102" s="339"/>
      <c r="CO102" s="339"/>
      <c r="CP102" s="339"/>
      <c r="CQ102" s="338"/>
      <c r="CR102" s="338"/>
      <c r="CS102" s="338"/>
      <c r="CT102" s="338"/>
      <c r="CU102" s="338"/>
      <c r="CV102" s="338"/>
      <c r="CW102" s="338"/>
    </row>
    <row r="103" spans="64:101" s="54" customFormat="1" ht="13.5">
      <c r="BL103" s="329" t="s">
        <v>360</v>
      </c>
      <c r="BM103" s="331" t="str">
        <f>IF(OR($M$34="",$S$34=""),"",BO34+$BM$76)</f>
        <v/>
      </c>
      <c r="BN103" s="333">
        <f>IF(BN99&gt;-15,BN99,-15)</f>
        <v>0</v>
      </c>
      <c r="BO103" s="330"/>
      <c r="BP103" s="334"/>
      <c r="BQ103" s="329" t="s">
        <v>360</v>
      </c>
      <c r="BR103" s="331" t="str">
        <f>IF(OR($M$38="",$S$38=""),"",BO38+$BR$76)</f>
        <v/>
      </c>
      <c r="BS103" s="333">
        <f>IF(BS99&gt;-15,BS99,-15)</f>
        <v>0</v>
      </c>
      <c r="BT103" s="330"/>
      <c r="BU103" s="334"/>
      <c r="BV103" s="329" t="s">
        <v>360</v>
      </c>
      <c r="BW103" s="331" t="str">
        <f>IF(OR($M$42="",$S$42=""),"",BO42+$BW$76)</f>
        <v/>
      </c>
      <c r="BX103" s="333">
        <f>IF(BX99&gt;-15,BX99,-15)</f>
        <v>0</v>
      </c>
      <c r="BY103" s="330"/>
      <c r="BZ103" s="334"/>
      <c r="CA103" s="126"/>
      <c r="CB103" s="64"/>
      <c r="CC103" s="65"/>
      <c r="CD103" s="66"/>
      <c r="CE103" s="66"/>
    </row>
    <row r="104" spans="64:101" s="54" customFormat="1" ht="13.5">
      <c r="BL104" s="329" t="s">
        <v>364</v>
      </c>
      <c r="BM104" s="331" t="str">
        <f>IF(OR($M$34="",$S$34=""),"",BP34+$BM$76)</f>
        <v/>
      </c>
      <c r="BN104" s="333">
        <f>IF(BN99&gt;-12,BN99,-12)</f>
        <v>0</v>
      </c>
      <c r="BO104" s="330"/>
      <c r="BP104" s="334"/>
      <c r="BQ104" s="329" t="s">
        <v>364</v>
      </c>
      <c r="BR104" s="331" t="str">
        <f>IF(OR($M$38="",$S$38=""),"",BP38+$BR$76)</f>
        <v/>
      </c>
      <c r="BS104" s="333">
        <f>IF(BS99&gt;-12,BS99,-12)</f>
        <v>0</v>
      </c>
      <c r="BT104" s="330"/>
      <c r="BU104" s="334"/>
      <c r="BV104" s="329" t="s">
        <v>364</v>
      </c>
      <c r="BW104" s="331" t="str">
        <f>IF(OR($M$42="",$S$42=""),"",BP42+$BW$76)</f>
        <v/>
      </c>
      <c r="BX104" s="333">
        <f>IF(BX99&gt;-12,BX99,-12)</f>
        <v>0</v>
      </c>
      <c r="BY104" s="330"/>
      <c r="BZ104" s="334"/>
      <c r="CA104" s="126"/>
      <c r="CB104" s="64"/>
      <c r="CC104" s="65"/>
      <c r="CD104" s="66"/>
      <c r="CE104" s="66"/>
      <c r="CF104" s="340" t="s">
        <v>394</v>
      </c>
      <c r="CG104" s="353">
        <f>CG100</f>
        <v>74.520700000000005</v>
      </c>
      <c r="CH104" s="353">
        <f t="shared" ref="CH104:CV104" si="24">CH100</f>
        <v>74.520700000000005</v>
      </c>
      <c r="CI104" s="353">
        <f t="shared" si="24"/>
        <v>74.520700000000005</v>
      </c>
      <c r="CJ104" s="353">
        <f t="shared" si="24"/>
        <v>74.520700000000005</v>
      </c>
      <c r="CK104" s="353">
        <f t="shared" si="24"/>
        <v>74.520700000000005</v>
      </c>
      <c r="CL104" s="353">
        <f t="shared" si="24"/>
        <v>74.520700000000005</v>
      </c>
      <c r="CM104" s="353">
        <f t="shared" si="24"/>
        <v>74.520700000000005</v>
      </c>
      <c r="CN104" s="353">
        <f t="shared" si="24"/>
        <v>74.520700000000005</v>
      </c>
      <c r="CO104" s="353">
        <f t="shared" si="24"/>
        <v>74.520700000000005</v>
      </c>
      <c r="CP104" s="353">
        <f>CP100</f>
        <v>74.520700000000005</v>
      </c>
      <c r="CQ104" s="353">
        <f t="shared" si="24"/>
        <v>74.520700000000005</v>
      </c>
      <c r="CR104" s="353">
        <f t="shared" si="24"/>
        <v>74.520700000000005</v>
      </c>
      <c r="CS104" s="353">
        <f t="shared" si="24"/>
        <v>74.520700000000005</v>
      </c>
      <c r="CT104" s="353">
        <f t="shared" si="24"/>
        <v>74.520700000000005</v>
      </c>
      <c r="CU104" s="353">
        <f t="shared" si="24"/>
        <v>74.520700000000005</v>
      </c>
      <c r="CV104" s="353">
        <f t="shared" si="24"/>
        <v>74.520700000000005</v>
      </c>
    </row>
    <row r="105" spans="64:101" s="54" customFormat="1" ht="13.5">
      <c r="BL105" s="329" t="s">
        <v>365</v>
      </c>
      <c r="BM105" s="331" t="str">
        <f>IF(OR($M$34="",$S$34=""),"",BQ34+$BM$76)</f>
        <v/>
      </c>
      <c r="BN105" s="333">
        <f>IF(BN99&gt;-12,BN99,-12)</f>
        <v>0</v>
      </c>
      <c r="BO105" s="330"/>
      <c r="BP105" s="334"/>
      <c r="BQ105" s="329" t="s">
        <v>365</v>
      </c>
      <c r="BR105" s="331" t="str">
        <f>IF(OR($M$38="",$S$38=""),"",BQ38+$BR$76)</f>
        <v/>
      </c>
      <c r="BS105" s="333">
        <f>IF(BS99&gt;-12,BS99,-12)</f>
        <v>0</v>
      </c>
      <c r="BT105" s="330"/>
      <c r="BU105" s="334"/>
      <c r="BV105" s="329" t="s">
        <v>365</v>
      </c>
      <c r="BW105" s="331" t="str">
        <f>IF(OR($M$42="",$S$42=""),"",BQ42+$BW$76)</f>
        <v/>
      </c>
      <c r="BX105" s="333">
        <f>IF(BX99&gt;-12,BX99,-12)</f>
        <v>0</v>
      </c>
      <c r="BY105" s="330"/>
      <c r="BZ105" s="334"/>
      <c r="CA105" s="126"/>
      <c r="CB105" s="64"/>
      <c r="CC105" s="65"/>
      <c r="CD105" s="66"/>
      <c r="CE105" s="66"/>
      <c r="CF105" s="54" t="s">
        <v>395</v>
      </c>
      <c r="CG105" s="344">
        <f>100-5.67</f>
        <v>94.33</v>
      </c>
      <c r="CH105" s="54">
        <f>$CG105</f>
        <v>94.33</v>
      </c>
      <c r="CI105" s="54">
        <f t="shared" ref="CI105:CV109" si="25">$CG105</f>
        <v>94.33</v>
      </c>
      <c r="CJ105" s="54">
        <f t="shared" si="25"/>
        <v>94.33</v>
      </c>
      <c r="CK105" s="54">
        <f t="shared" si="25"/>
        <v>94.33</v>
      </c>
      <c r="CL105" s="54">
        <f t="shared" si="25"/>
        <v>94.33</v>
      </c>
      <c r="CM105" s="54">
        <f t="shared" si="25"/>
        <v>94.33</v>
      </c>
      <c r="CN105" s="54">
        <f t="shared" si="25"/>
        <v>94.33</v>
      </c>
      <c r="CO105" s="54">
        <f t="shared" si="25"/>
        <v>94.33</v>
      </c>
      <c r="CP105" s="54">
        <f t="shared" si="25"/>
        <v>94.33</v>
      </c>
      <c r="CQ105" s="54">
        <f t="shared" si="25"/>
        <v>94.33</v>
      </c>
      <c r="CR105" s="54">
        <f t="shared" si="25"/>
        <v>94.33</v>
      </c>
      <c r="CS105" s="54">
        <f t="shared" si="25"/>
        <v>94.33</v>
      </c>
      <c r="CT105" s="54">
        <f t="shared" si="25"/>
        <v>94.33</v>
      </c>
      <c r="CU105" s="54">
        <f t="shared" si="25"/>
        <v>94.33</v>
      </c>
      <c r="CV105" s="54">
        <f t="shared" si="25"/>
        <v>94.33</v>
      </c>
    </row>
    <row r="106" spans="64:101" s="54" customFormat="1" ht="13.5">
      <c r="BL106" s="329" t="s">
        <v>368</v>
      </c>
      <c r="BM106" s="331" t="str">
        <f>IF(OR($M$34="",$S$34=""),"",BR34+$BM$76)</f>
        <v/>
      </c>
      <c r="BN106" s="333">
        <f>IF(BN99&gt;-9,BN99,-9)</f>
        <v>0</v>
      </c>
      <c r="BO106" s="330"/>
      <c r="BP106" s="334"/>
      <c r="BQ106" s="329" t="s">
        <v>368</v>
      </c>
      <c r="BR106" s="331" t="str">
        <f>IF(OR($M$38="",$S$38=""),"",BR38+$BR$76)</f>
        <v/>
      </c>
      <c r="BS106" s="333">
        <f>IF(BS99&gt;-9,BS99,-9)</f>
        <v>0</v>
      </c>
      <c r="BT106" s="330"/>
      <c r="BU106" s="334"/>
      <c r="BV106" s="329" t="s">
        <v>368</v>
      </c>
      <c r="BW106" s="331" t="str">
        <f>IF(OR($M$42="",$S$42=""),"",BR42+$BW$76)</f>
        <v/>
      </c>
      <c r="BX106" s="333">
        <f>IF(BX99&gt;-9,BX99,-9)</f>
        <v>0</v>
      </c>
      <c r="BY106" s="330"/>
      <c r="BZ106" s="334"/>
      <c r="CA106" s="126"/>
      <c r="CB106" s="64" t="s">
        <v>372</v>
      </c>
      <c r="CC106" s="345">
        <v>0</v>
      </c>
      <c r="CD106" s="66" t="s">
        <v>373</v>
      </c>
      <c r="CE106" s="66">
        <f>ROUND(CC106*$CG$82*9.80665/1000,0)</f>
        <v>0</v>
      </c>
      <c r="CF106" s="54" t="s">
        <v>374</v>
      </c>
      <c r="CG106" s="341">
        <f>CE107</f>
        <v>0</v>
      </c>
      <c r="CH106" s="54">
        <f>$CG106</f>
        <v>0</v>
      </c>
      <c r="CI106" s="54">
        <f t="shared" si="25"/>
        <v>0</v>
      </c>
      <c r="CJ106" s="54">
        <f t="shared" si="25"/>
        <v>0</v>
      </c>
      <c r="CK106" s="54">
        <f t="shared" si="25"/>
        <v>0</v>
      </c>
      <c r="CL106" s="54">
        <f t="shared" si="25"/>
        <v>0</v>
      </c>
      <c r="CM106" s="54">
        <f t="shared" si="25"/>
        <v>0</v>
      </c>
      <c r="CN106" s="54">
        <f t="shared" si="25"/>
        <v>0</v>
      </c>
      <c r="CO106" s="54">
        <f t="shared" si="25"/>
        <v>0</v>
      </c>
      <c r="CP106" s="54">
        <f t="shared" si="25"/>
        <v>0</v>
      </c>
      <c r="CQ106" s="54">
        <f t="shared" si="25"/>
        <v>0</v>
      </c>
      <c r="CR106" s="54">
        <f t="shared" si="25"/>
        <v>0</v>
      </c>
      <c r="CS106" s="54">
        <f t="shared" si="25"/>
        <v>0</v>
      </c>
      <c r="CT106" s="54">
        <f t="shared" si="25"/>
        <v>0</v>
      </c>
      <c r="CU106" s="54">
        <f t="shared" si="25"/>
        <v>0</v>
      </c>
      <c r="CV106" s="54">
        <f t="shared" si="25"/>
        <v>0</v>
      </c>
    </row>
    <row r="107" spans="64:101" s="54" customFormat="1" ht="13.5">
      <c r="BL107" s="329" t="s">
        <v>371</v>
      </c>
      <c r="BM107" s="331" t="str">
        <f>IF(OR($M$34="",$S$34=""),"",BS34+$BM$76)</f>
        <v/>
      </c>
      <c r="BN107" s="333">
        <f>IF(BN99&gt;-9,BN99,-9)</f>
        <v>0</v>
      </c>
      <c r="BO107" s="330"/>
      <c r="BP107" s="334"/>
      <c r="BQ107" s="329" t="s">
        <v>371</v>
      </c>
      <c r="BR107" s="331" t="str">
        <f>IF(OR($M$38="",$S$38=""),"",BS38+$BR$76)</f>
        <v/>
      </c>
      <c r="BS107" s="333">
        <f>IF(BS99&gt;-9,BS99,-9)</f>
        <v>0</v>
      </c>
      <c r="BT107" s="330"/>
      <c r="BU107" s="334"/>
      <c r="BV107" s="329" t="s">
        <v>371</v>
      </c>
      <c r="BW107" s="331" t="str">
        <f>IF(OR($M$42="",$S$42=""),"",BS42+$BW$76)</f>
        <v/>
      </c>
      <c r="BX107" s="333">
        <f>IF(BX99&gt;-9,BX99,-9)</f>
        <v>0</v>
      </c>
      <c r="BY107" s="330"/>
      <c r="BZ107" s="334"/>
      <c r="CA107" s="126"/>
      <c r="CB107" s="354" t="s">
        <v>376</v>
      </c>
      <c r="CC107" s="355">
        <f>CC91</f>
        <v>0</v>
      </c>
      <c r="CD107" s="346" t="s">
        <v>381</v>
      </c>
      <c r="CE107" s="66">
        <f>CC107*$CG$82*9.80665/1000</f>
        <v>0</v>
      </c>
      <c r="CF107" s="54" t="s">
        <v>396</v>
      </c>
      <c r="CG107" s="54">
        <v>0.79</v>
      </c>
      <c r="CH107" s="54">
        <f>$CG107</f>
        <v>0.79</v>
      </c>
      <c r="CI107" s="54">
        <f t="shared" si="25"/>
        <v>0.79</v>
      </c>
      <c r="CJ107" s="54">
        <f t="shared" si="25"/>
        <v>0.79</v>
      </c>
      <c r="CK107" s="54">
        <f t="shared" si="25"/>
        <v>0.79</v>
      </c>
      <c r="CL107" s="54">
        <f t="shared" si="25"/>
        <v>0.79</v>
      </c>
      <c r="CM107" s="54">
        <f t="shared" si="25"/>
        <v>0.79</v>
      </c>
      <c r="CN107" s="54">
        <f t="shared" si="25"/>
        <v>0.79</v>
      </c>
      <c r="CO107" s="54">
        <f t="shared" si="25"/>
        <v>0.79</v>
      </c>
      <c r="CP107" s="54">
        <f t="shared" si="25"/>
        <v>0.79</v>
      </c>
      <c r="CQ107" s="54">
        <f t="shared" si="25"/>
        <v>0.79</v>
      </c>
      <c r="CR107" s="54">
        <f t="shared" si="25"/>
        <v>0.79</v>
      </c>
      <c r="CS107" s="54">
        <f t="shared" si="25"/>
        <v>0.79</v>
      </c>
      <c r="CT107" s="54">
        <f t="shared" si="25"/>
        <v>0.79</v>
      </c>
      <c r="CU107" s="54">
        <f t="shared" si="25"/>
        <v>0.79</v>
      </c>
      <c r="CV107" s="54">
        <f t="shared" si="25"/>
        <v>0.79</v>
      </c>
    </row>
    <row r="108" spans="64:101" s="54" customFormat="1" ht="13.5">
      <c r="BL108" s="329" t="s">
        <v>375</v>
      </c>
      <c r="BM108" s="331" t="str">
        <f>IF(OR($M$34="",$S$34=""),"",BT34+$BM$76)</f>
        <v/>
      </c>
      <c r="BN108" s="333">
        <f>IF(BN99&gt;-6,BN99,-6)</f>
        <v>0</v>
      </c>
      <c r="BO108" s="330"/>
      <c r="BP108" s="334"/>
      <c r="BQ108" s="329" t="s">
        <v>375</v>
      </c>
      <c r="BR108" s="331" t="str">
        <f>IF(OR($M$38="",$S$38=""),"",BT38+$BR$76)</f>
        <v/>
      </c>
      <c r="BS108" s="333">
        <f>IF(BS99&gt;-6,BS99,-6)</f>
        <v>0</v>
      </c>
      <c r="BT108" s="330"/>
      <c r="BU108" s="334"/>
      <c r="BV108" s="329" t="s">
        <v>375</v>
      </c>
      <c r="BW108" s="331" t="str">
        <f>IF(OR($M$42="",$S$42=""),"",BT42+$BW$76)</f>
        <v/>
      </c>
      <c r="BX108" s="333">
        <f>IF(BX99&gt;-6,BX99,-6)</f>
        <v>0</v>
      </c>
      <c r="BY108" s="330"/>
      <c r="BZ108" s="334"/>
      <c r="CA108" s="126"/>
      <c r="CB108" s="64" t="s">
        <v>380</v>
      </c>
      <c r="CC108" s="345">
        <f>CC107</f>
        <v>0</v>
      </c>
      <c r="CD108" s="346" t="s">
        <v>381</v>
      </c>
      <c r="CE108" s="66">
        <f>CC108*$CG$82*9.80665/1000</f>
        <v>0</v>
      </c>
      <c r="CF108" s="54" t="s">
        <v>382</v>
      </c>
      <c r="CG108" s="341">
        <f>CE106</f>
        <v>0</v>
      </c>
      <c r="CH108" s="54">
        <f>$CG108</f>
        <v>0</v>
      </c>
      <c r="CI108" s="54">
        <f t="shared" si="25"/>
        <v>0</v>
      </c>
      <c r="CJ108" s="54">
        <f t="shared" si="25"/>
        <v>0</v>
      </c>
      <c r="CK108" s="54">
        <f t="shared" si="25"/>
        <v>0</v>
      </c>
      <c r="CL108" s="54">
        <f t="shared" si="25"/>
        <v>0</v>
      </c>
      <c r="CM108" s="54">
        <f t="shared" si="25"/>
        <v>0</v>
      </c>
      <c r="CN108" s="54">
        <f t="shared" si="25"/>
        <v>0</v>
      </c>
      <c r="CO108" s="54">
        <f t="shared" si="25"/>
        <v>0</v>
      </c>
      <c r="CP108" s="54">
        <f t="shared" si="25"/>
        <v>0</v>
      </c>
      <c r="CQ108" s="54">
        <f t="shared" si="25"/>
        <v>0</v>
      </c>
      <c r="CR108" s="54">
        <f t="shared" si="25"/>
        <v>0</v>
      </c>
      <c r="CS108" s="54">
        <f t="shared" si="25"/>
        <v>0</v>
      </c>
      <c r="CT108" s="54">
        <f t="shared" si="25"/>
        <v>0</v>
      </c>
      <c r="CU108" s="54">
        <f t="shared" si="25"/>
        <v>0</v>
      </c>
      <c r="CV108" s="54">
        <f t="shared" si="25"/>
        <v>0</v>
      </c>
    </row>
    <row r="109" spans="64:101" s="54" customFormat="1" ht="13.5">
      <c r="BL109" s="329" t="s">
        <v>379</v>
      </c>
      <c r="BM109" s="331" t="str">
        <f>IF(OR($M$34="",$S$34=""),"",BU34+$BM$76)</f>
        <v/>
      </c>
      <c r="BN109" s="333">
        <f>IF(BN99&gt;-6,BN99,-6)</f>
        <v>0</v>
      </c>
      <c r="BO109" s="330"/>
      <c r="BP109" s="334"/>
      <c r="BQ109" s="329" t="s">
        <v>379</v>
      </c>
      <c r="BR109" s="331" t="str">
        <f>IF(OR($M$38="",$S$38=""),"",BU38+$BR$76)</f>
        <v/>
      </c>
      <c r="BS109" s="333">
        <f>IF(BS99&gt;-6,BS99,-6)</f>
        <v>0</v>
      </c>
      <c r="BT109" s="330"/>
      <c r="BU109" s="334"/>
      <c r="BV109" s="329" t="s">
        <v>379</v>
      </c>
      <c r="BW109" s="331" t="str">
        <f>IF(OR($M$42="",$S$42=""),"",BU42+$BW$76)</f>
        <v/>
      </c>
      <c r="BX109" s="333">
        <f>IF(BX99&gt;-6,BX99,-6)</f>
        <v>0</v>
      </c>
      <c r="BY109" s="330"/>
      <c r="BZ109" s="334"/>
      <c r="CA109" s="126"/>
      <c r="CB109" s="64" t="s">
        <v>384</v>
      </c>
      <c r="CC109" s="356" t="e">
        <f>(BM81-BM79)/0.000694444444444444</f>
        <v>#VALUE!</v>
      </c>
      <c r="CD109" s="66" t="s">
        <v>65</v>
      </c>
      <c r="CE109" s="66" t="e">
        <f>IF(CC106=0,IF(CC89&gt;0,CC109+CE92,CC109),(CC109-((CC108-CC107)/CC106)))</f>
        <v>#VALUE!</v>
      </c>
      <c r="CF109" s="54" t="s">
        <v>385</v>
      </c>
      <c r="CG109" s="341" t="e">
        <f>ABS(CE109)</f>
        <v>#VALUE!</v>
      </c>
      <c r="CH109" s="54" t="e">
        <f>$CG109</f>
        <v>#VALUE!</v>
      </c>
      <c r="CI109" s="54" t="e">
        <f t="shared" si="25"/>
        <v>#VALUE!</v>
      </c>
      <c r="CJ109" s="54" t="e">
        <f t="shared" si="25"/>
        <v>#VALUE!</v>
      </c>
      <c r="CK109" s="54" t="e">
        <f t="shared" si="25"/>
        <v>#VALUE!</v>
      </c>
      <c r="CL109" s="54" t="e">
        <f t="shared" si="25"/>
        <v>#VALUE!</v>
      </c>
      <c r="CM109" s="54" t="e">
        <f t="shared" si="25"/>
        <v>#VALUE!</v>
      </c>
      <c r="CN109" s="54" t="e">
        <f t="shared" si="25"/>
        <v>#VALUE!</v>
      </c>
      <c r="CO109" s="54" t="e">
        <f t="shared" si="25"/>
        <v>#VALUE!</v>
      </c>
      <c r="CP109" s="54" t="e">
        <f t="shared" si="25"/>
        <v>#VALUE!</v>
      </c>
      <c r="CQ109" s="54" t="e">
        <f t="shared" si="25"/>
        <v>#VALUE!</v>
      </c>
      <c r="CR109" s="54" t="e">
        <f t="shared" si="25"/>
        <v>#VALUE!</v>
      </c>
      <c r="CS109" s="54" t="e">
        <f t="shared" si="25"/>
        <v>#VALUE!</v>
      </c>
      <c r="CT109" s="54" t="e">
        <f t="shared" si="25"/>
        <v>#VALUE!</v>
      </c>
      <c r="CU109" s="54" t="e">
        <f t="shared" si="25"/>
        <v>#VALUE!</v>
      </c>
      <c r="CV109" s="54" t="e">
        <f t="shared" si="25"/>
        <v>#VALUE!</v>
      </c>
    </row>
    <row r="110" spans="64:101" s="54" customFormat="1" ht="13.5">
      <c r="BL110" s="329" t="s">
        <v>383</v>
      </c>
      <c r="BM110" s="331" t="str">
        <f>IF(OR($M$34="",$S$34=""),"",BV34+$BM$76)</f>
        <v/>
      </c>
      <c r="BN110" s="333">
        <f>IF(BN99&gt;-3,BN99,-3)</f>
        <v>0</v>
      </c>
      <c r="BO110" s="330"/>
      <c r="BP110" s="334"/>
      <c r="BQ110" s="329" t="s">
        <v>383</v>
      </c>
      <c r="BR110" s="331" t="str">
        <f>IF(OR($M$38="",$S$38=""),"",BV38+$BR$76)</f>
        <v/>
      </c>
      <c r="BS110" s="333">
        <f>IF(BS99&gt;-3,BS99,-3)</f>
        <v>0</v>
      </c>
      <c r="BT110" s="330"/>
      <c r="BU110" s="334"/>
      <c r="BV110" s="329" t="s">
        <v>383</v>
      </c>
      <c r="BW110" s="331" t="str">
        <f>IF(OR($M$42="",$S$42=""),"",BV42+$BW$76)</f>
        <v/>
      </c>
      <c r="BX110" s="333">
        <f>IF(BX99&gt;-3,BX99,-3)</f>
        <v>0</v>
      </c>
      <c r="BY110" s="330"/>
      <c r="BZ110" s="334"/>
      <c r="CA110" s="126"/>
      <c r="CB110" s="64"/>
      <c r="CC110" s="65"/>
      <c r="CD110" s="66"/>
      <c r="CE110" s="66"/>
      <c r="CF110" s="54" t="s">
        <v>397</v>
      </c>
      <c r="CG110" s="347">
        <f>LN(2)/CG$78</f>
        <v>0.13862943611198905</v>
      </c>
      <c r="CH110" s="347">
        <f t="shared" ref="CH110:CV110" si="26">LN(2)/CH$78</f>
        <v>8.6643397569993161E-2</v>
      </c>
      <c r="CI110" s="347">
        <f t="shared" si="26"/>
        <v>5.5451774444795626E-2</v>
      </c>
      <c r="CJ110" s="347">
        <f t="shared" si="26"/>
        <v>3.7467415165402446E-2</v>
      </c>
      <c r="CK110" s="347">
        <f t="shared" si="26"/>
        <v>2.5672117798516494E-2</v>
      </c>
      <c r="CL110" s="347">
        <f t="shared" si="26"/>
        <v>1.8097837612531208E-2</v>
      </c>
      <c r="CM110" s="347">
        <f t="shared" si="26"/>
        <v>1.2765141446776157E-2</v>
      </c>
      <c r="CN110" s="347">
        <f t="shared" si="26"/>
        <v>9.001911435843446E-3</v>
      </c>
      <c r="CO110" s="347">
        <f t="shared" si="26"/>
        <v>6.3591484455040852E-3</v>
      </c>
      <c r="CP110" s="347">
        <f t="shared" si="26"/>
        <v>4.7475834284927756E-3</v>
      </c>
      <c r="CQ110" s="347">
        <f t="shared" si="26"/>
        <v>3.7066694147590657E-3</v>
      </c>
      <c r="CR110" s="347">
        <f t="shared" si="26"/>
        <v>2.9001974082006081E-3</v>
      </c>
      <c r="CS110" s="347">
        <f t="shared" si="26"/>
        <v>2.272613706753919E-3</v>
      </c>
      <c r="CT110" s="347">
        <f t="shared" si="26"/>
        <v>1.7773004629742187E-3</v>
      </c>
      <c r="CU110" s="347">
        <f t="shared" si="26"/>
        <v>1.3918618083533039E-3</v>
      </c>
      <c r="CV110" s="347">
        <f t="shared" si="26"/>
        <v>1.0915703630865281E-3</v>
      </c>
    </row>
    <row r="111" spans="64:101" s="54" customFormat="1" ht="13.5">
      <c r="BL111" s="329" t="s">
        <v>386</v>
      </c>
      <c r="BM111" s="331" t="str">
        <f>IF(OR($M$34="",$S$34=""),"",BW34+$BM$76)</f>
        <v/>
      </c>
      <c r="BN111" s="333">
        <f>IF(BN99&gt;-3,BN99,-3)</f>
        <v>0</v>
      </c>
      <c r="BO111" s="330"/>
      <c r="BP111" s="334"/>
      <c r="BQ111" s="329" t="s">
        <v>386</v>
      </c>
      <c r="BR111" s="331" t="str">
        <f>IF(OR($M$38="",$S$38=""),"",BW38+$BR$76)</f>
        <v/>
      </c>
      <c r="BS111" s="333">
        <f>IF(BS99&gt;-3,BS99,-3)</f>
        <v>0</v>
      </c>
      <c r="BT111" s="330"/>
      <c r="BU111" s="334"/>
      <c r="BV111" s="329" t="s">
        <v>386</v>
      </c>
      <c r="BW111" s="331" t="str">
        <f>IF(OR($M$42="",$S$42=""),"",BW42+$BW$76)</f>
        <v/>
      </c>
      <c r="BX111" s="333">
        <f>IF(BX99&gt;-3,BX99,-3)</f>
        <v>0</v>
      </c>
      <c r="BY111" s="330"/>
      <c r="BZ111" s="334"/>
      <c r="CA111" s="126"/>
      <c r="CB111" s="64"/>
      <c r="CC111" s="65"/>
      <c r="CD111" s="66"/>
      <c r="CE111" s="66"/>
      <c r="CG111" s="347"/>
      <c r="CH111" s="347"/>
      <c r="CI111" s="347"/>
      <c r="CJ111" s="347"/>
      <c r="CK111" s="347"/>
      <c r="CL111" s="347"/>
      <c r="CM111" s="347"/>
      <c r="CN111" s="347"/>
      <c r="CO111" s="347"/>
      <c r="CP111" s="347"/>
      <c r="CQ111" s="347"/>
      <c r="CR111" s="347"/>
      <c r="CS111" s="347"/>
      <c r="CT111" s="347"/>
      <c r="CU111" s="347"/>
      <c r="CV111" s="347"/>
    </row>
    <row r="112" spans="64:101" s="54" customFormat="1" ht="13.5">
      <c r="BL112" s="329" t="s">
        <v>388</v>
      </c>
      <c r="BM112" s="331" t="str">
        <f>IF(OR($M$34="",$S$34=""),"",BX34+$BM$76)</f>
        <v/>
      </c>
      <c r="BN112" s="333">
        <v>0</v>
      </c>
      <c r="BO112" s="330"/>
      <c r="BP112" s="334"/>
      <c r="BQ112" s="329" t="s">
        <v>388</v>
      </c>
      <c r="BR112" s="331" t="str">
        <f>IF(OR($M$38="",$S$38=""),"",BX38+$BR$76)</f>
        <v/>
      </c>
      <c r="BS112" s="333">
        <v>0</v>
      </c>
      <c r="BT112" s="330"/>
      <c r="BU112" s="334"/>
      <c r="BV112" s="329" t="s">
        <v>388</v>
      </c>
      <c r="BW112" s="331" t="str">
        <f>IF(OR($M$42="",$S$42=""),"",BX42+$BW$76)</f>
        <v/>
      </c>
      <c r="BX112" s="333">
        <v>0</v>
      </c>
      <c r="BY112" s="330"/>
      <c r="BZ112" s="334"/>
      <c r="CA112" s="126"/>
      <c r="CB112" s="64"/>
      <c r="CC112" s="65"/>
      <c r="CD112" s="66"/>
      <c r="CE112" s="66"/>
      <c r="CG112" s="348">
        <f>(CG105+CG106)*CG107</f>
        <v>74.520700000000005</v>
      </c>
      <c r="CH112" s="348">
        <f t="shared" ref="CH112:CV112" si="27">(CH105+CH106)*CH107</f>
        <v>74.520700000000005</v>
      </c>
      <c r="CI112" s="348">
        <f t="shared" si="27"/>
        <v>74.520700000000005</v>
      </c>
      <c r="CJ112" s="348">
        <f t="shared" si="27"/>
        <v>74.520700000000005</v>
      </c>
      <c r="CK112" s="348">
        <f t="shared" si="27"/>
        <v>74.520700000000005</v>
      </c>
      <c r="CL112" s="348">
        <f t="shared" si="27"/>
        <v>74.520700000000005</v>
      </c>
      <c r="CM112" s="348">
        <f t="shared" si="27"/>
        <v>74.520700000000005</v>
      </c>
      <c r="CN112" s="348">
        <f t="shared" si="27"/>
        <v>74.520700000000005</v>
      </c>
      <c r="CO112" s="348">
        <f t="shared" si="27"/>
        <v>74.520700000000005</v>
      </c>
      <c r="CP112" s="348">
        <f t="shared" si="27"/>
        <v>74.520700000000005</v>
      </c>
      <c r="CQ112" s="348">
        <f t="shared" si="27"/>
        <v>74.520700000000005</v>
      </c>
      <c r="CR112" s="348">
        <f t="shared" si="27"/>
        <v>74.520700000000005</v>
      </c>
      <c r="CS112" s="348">
        <f t="shared" si="27"/>
        <v>74.520700000000005</v>
      </c>
      <c r="CT112" s="348">
        <f t="shared" si="27"/>
        <v>74.520700000000005</v>
      </c>
      <c r="CU112" s="348">
        <f t="shared" si="27"/>
        <v>74.520700000000005</v>
      </c>
      <c r="CV112" s="348">
        <f t="shared" si="27"/>
        <v>74.520700000000005</v>
      </c>
    </row>
    <row r="113" spans="64:119" s="54" customFormat="1" ht="13.5">
      <c r="BL113" s="357"/>
      <c r="BM113" s="331"/>
      <c r="BN113" s="330"/>
      <c r="BO113" s="331" t="str">
        <f>IF(OR(BX34=0,BI35=0),"",BM112)</f>
        <v/>
      </c>
      <c r="BP113" s="332">
        <v>1.9</v>
      </c>
      <c r="BQ113" s="357"/>
      <c r="BR113" s="331"/>
      <c r="BS113" s="330"/>
      <c r="BT113" s="331" t="str">
        <f>IF(OR(BX38=0,BI39=0),"",BR112)</f>
        <v/>
      </c>
      <c r="BU113" s="332">
        <v>1.9</v>
      </c>
      <c r="BV113" s="357"/>
      <c r="BW113" s="331"/>
      <c r="BX113" s="330"/>
      <c r="BY113" s="331" t="str">
        <f>IF(OR(BX42=0,BI43=0),"",BW112)</f>
        <v/>
      </c>
      <c r="BZ113" s="332">
        <v>2.2000000000000002</v>
      </c>
      <c r="CA113" s="327"/>
      <c r="CB113" s="64"/>
      <c r="CC113" s="65"/>
      <c r="CD113" s="66"/>
      <c r="CE113" s="66"/>
      <c r="CG113" s="348" t="e">
        <f>CG108*CG107*(CG109-1/CG110)</f>
        <v>#VALUE!</v>
      </c>
      <c r="CH113" s="348" t="e">
        <f t="shared" ref="CH113:CV113" si="28">CH108*CH107*(CH109-1/CH110)</f>
        <v>#VALUE!</v>
      </c>
      <c r="CI113" s="348" t="e">
        <f t="shared" si="28"/>
        <v>#VALUE!</v>
      </c>
      <c r="CJ113" s="348" t="e">
        <f t="shared" si="28"/>
        <v>#VALUE!</v>
      </c>
      <c r="CK113" s="348" t="e">
        <f t="shared" si="28"/>
        <v>#VALUE!</v>
      </c>
      <c r="CL113" s="348" t="e">
        <f t="shared" si="28"/>
        <v>#VALUE!</v>
      </c>
      <c r="CM113" s="348" t="e">
        <f t="shared" si="28"/>
        <v>#VALUE!</v>
      </c>
      <c r="CN113" s="348" t="e">
        <f t="shared" si="28"/>
        <v>#VALUE!</v>
      </c>
      <c r="CO113" s="348" t="e">
        <f t="shared" si="28"/>
        <v>#VALUE!</v>
      </c>
      <c r="CP113" s="348" t="e">
        <f t="shared" si="28"/>
        <v>#VALUE!</v>
      </c>
      <c r="CQ113" s="348" t="e">
        <f t="shared" si="28"/>
        <v>#VALUE!</v>
      </c>
      <c r="CR113" s="348" t="e">
        <f t="shared" si="28"/>
        <v>#VALUE!</v>
      </c>
      <c r="CS113" s="348" t="e">
        <f t="shared" si="28"/>
        <v>#VALUE!</v>
      </c>
      <c r="CT113" s="348" t="e">
        <f t="shared" si="28"/>
        <v>#VALUE!</v>
      </c>
      <c r="CU113" s="348" t="e">
        <f t="shared" si="28"/>
        <v>#VALUE!</v>
      </c>
      <c r="CV113" s="348" t="e">
        <f t="shared" si="28"/>
        <v>#VALUE!</v>
      </c>
    </row>
    <row r="114" spans="64:119" s="54" customFormat="1" ht="13.5">
      <c r="BL114" s="357"/>
      <c r="BM114" s="331"/>
      <c r="BN114" s="330"/>
      <c r="BO114" s="331" t="str">
        <f>IF(OR(BX34=0,BI35=0),"",BM115)</f>
        <v/>
      </c>
      <c r="BP114" s="332">
        <v>1.9</v>
      </c>
      <c r="BQ114" s="357"/>
      <c r="BR114" s="331"/>
      <c r="BS114" s="330"/>
      <c r="BT114" s="331" t="str">
        <f>IF(OR(BX38=0,BI39=0),"",BR115)</f>
        <v/>
      </c>
      <c r="BU114" s="332">
        <v>1.9</v>
      </c>
      <c r="BV114" s="357"/>
      <c r="BW114" s="331"/>
      <c r="BX114" s="330"/>
      <c r="BY114" s="331" t="str">
        <f>IF(OR(BX42=0,BI43=0),"",BW115)</f>
        <v/>
      </c>
      <c r="BZ114" s="332">
        <v>2.2000000000000002</v>
      </c>
      <c r="CA114" s="327"/>
      <c r="CB114" s="64"/>
      <c r="CC114" s="65"/>
      <c r="CD114" s="66"/>
      <c r="CE114" s="66"/>
      <c r="CG114" s="348" t="e">
        <f>((CG105+CG106)*CG107-CG104-CG108*CG107/CG110)*EXP(-CG110*CG109)</f>
        <v>#VALUE!</v>
      </c>
      <c r="CH114" s="348" t="e">
        <f t="shared" ref="CH114:CV114" si="29">((CH105+CH106)*CH107-CH104-CH108*CH107/CH110)*EXP(-CH110*CH109)</f>
        <v>#VALUE!</v>
      </c>
      <c r="CI114" s="348" t="e">
        <f t="shared" si="29"/>
        <v>#VALUE!</v>
      </c>
      <c r="CJ114" s="348" t="e">
        <f t="shared" si="29"/>
        <v>#VALUE!</v>
      </c>
      <c r="CK114" s="348" t="e">
        <f t="shared" si="29"/>
        <v>#VALUE!</v>
      </c>
      <c r="CL114" s="348" t="e">
        <f t="shared" si="29"/>
        <v>#VALUE!</v>
      </c>
      <c r="CM114" s="348" t="e">
        <f t="shared" si="29"/>
        <v>#VALUE!</v>
      </c>
      <c r="CN114" s="348" t="e">
        <f t="shared" si="29"/>
        <v>#VALUE!</v>
      </c>
      <c r="CO114" s="348" t="e">
        <f t="shared" si="29"/>
        <v>#VALUE!</v>
      </c>
      <c r="CP114" s="348" t="e">
        <f t="shared" si="29"/>
        <v>#VALUE!</v>
      </c>
      <c r="CQ114" s="348" t="e">
        <f t="shared" si="29"/>
        <v>#VALUE!</v>
      </c>
      <c r="CR114" s="348" t="e">
        <f t="shared" si="29"/>
        <v>#VALUE!</v>
      </c>
      <c r="CS114" s="348" t="e">
        <f t="shared" si="29"/>
        <v>#VALUE!</v>
      </c>
      <c r="CT114" s="348" t="e">
        <f t="shared" si="29"/>
        <v>#VALUE!</v>
      </c>
      <c r="CU114" s="348" t="e">
        <f t="shared" si="29"/>
        <v>#VALUE!</v>
      </c>
      <c r="CV114" s="348" t="e">
        <f t="shared" si="29"/>
        <v>#VALUE!</v>
      </c>
    </row>
    <row r="115" spans="64:119" s="54" customFormat="1" ht="13.5">
      <c r="BL115" s="329" t="s">
        <v>398</v>
      </c>
      <c r="BM115" s="331" t="str">
        <f>IF(OR($M$35="",$S$35=""),"",BI35+$BM$76)</f>
        <v/>
      </c>
      <c r="BN115" s="333">
        <v>0</v>
      </c>
      <c r="BO115" s="330"/>
      <c r="BP115" s="334"/>
      <c r="BQ115" s="329" t="s">
        <v>398</v>
      </c>
      <c r="BR115" s="331" t="str">
        <f>IF(OR($M$39="",$S$39=""),"",BI39+$BR$76)</f>
        <v/>
      </c>
      <c r="BS115" s="333">
        <v>0</v>
      </c>
      <c r="BT115" s="330"/>
      <c r="BU115" s="334"/>
      <c r="BV115" s="329" t="s">
        <v>398</v>
      </c>
      <c r="BW115" s="331" t="str">
        <f>IF(OR($M$43="",$S$43=""),"",BI43+$BW$76)</f>
        <v/>
      </c>
      <c r="BX115" s="333">
        <v>0</v>
      </c>
      <c r="BY115" s="330"/>
      <c r="BZ115" s="334"/>
      <c r="CA115" s="126"/>
      <c r="CB115" s="64"/>
      <c r="CC115" s="65"/>
      <c r="CD115" s="66"/>
      <c r="CE115" s="66"/>
      <c r="CG115" s="349" t="e">
        <f>CG112+CG113-CG114</f>
        <v>#VALUE!</v>
      </c>
      <c r="CH115" s="349" t="e">
        <f t="shared" ref="CH115:CV115" si="30">CH112+CH113-CH114</f>
        <v>#VALUE!</v>
      </c>
      <c r="CI115" s="349" t="e">
        <f t="shared" si="30"/>
        <v>#VALUE!</v>
      </c>
      <c r="CJ115" s="349" t="e">
        <f t="shared" si="30"/>
        <v>#VALUE!</v>
      </c>
      <c r="CK115" s="349" t="e">
        <f t="shared" si="30"/>
        <v>#VALUE!</v>
      </c>
      <c r="CL115" s="349" t="e">
        <f t="shared" si="30"/>
        <v>#VALUE!</v>
      </c>
      <c r="CM115" s="349" t="e">
        <f t="shared" si="30"/>
        <v>#VALUE!</v>
      </c>
      <c r="CN115" s="349" t="e">
        <f t="shared" si="30"/>
        <v>#VALUE!</v>
      </c>
      <c r="CO115" s="349" t="e">
        <f t="shared" si="30"/>
        <v>#VALUE!</v>
      </c>
      <c r="CP115" s="349" t="e">
        <f t="shared" si="30"/>
        <v>#VALUE!</v>
      </c>
      <c r="CQ115" s="349" t="e">
        <f t="shared" si="30"/>
        <v>#VALUE!</v>
      </c>
      <c r="CR115" s="349" t="e">
        <f t="shared" si="30"/>
        <v>#VALUE!</v>
      </c>
      <c r="CS115" s="349" t="e">
        <f t="shared" si="30"/>
        <v>#VALUE!</v>
      </c>
      <c r="CT115" s="349" t="e">
        <f t="shared" si="30"/>
        <v>#VALUE!</v>
      </c>
      <c r="CU115" s="349" t="e">
        <f t="shared" si="30"/>
        <v>#VALUE!</v>
      </c>
      <c r="CV115" s="349" t="e">
        <f t="shared" si="30"/>
        <v>#VALUE!</v>
      </c>
    </row>
    <row r="116" spans="64:119" s="54" customFormat="1" ht="13.5">
      <c r="BL116" s="329" t="s">
        <v>351</v>
      </c>
      <c r="BM116" s="331" t="str">
        <f>IF(OR($M$35="",$S$35=""),"",BJ35+$BM$76)</f>
        <v/>
      </c>
      <c r="BN116" s="330">
        <f>-K35</f>
        <v>0</v>
      </c>
      <c r="BO116" s="330"/>
      <c r="BP116" s="334"/>
      <c r="BQ116" s="329" t="s">
        <v>351</v>
      </c>
      <c r="BR116" s="331" t="str">
        <f>IF(OR($M$39="",$S$39=""),"",BJ39+$BR$76)</f>
        <v/>
      </c>
      <c r="BS116" s="330">
        <f>-K39</f>
        <v>0</v>
      </c>
      <c r="BT116" s="330"/>
      <c r="BU116" s="334"/>
      <c r="BV116" s="329" t="s">
        <v>351</v>
      </c>
      <c r="BW116" s="331" t="str">
        <f>IF(OR($M$43="",$S$43=""),"",BJ43+$BW$76)</f>
        <v/>
      </c>
      <c r="BX116" s="330">
        <f>-K43</f>
        <v>0</v>
      </c>
      <c r="BY116" s="330"/>
      <c r="BZ116" s="334"/>
      <c r="CA116" s="126"/>
      <c r="CB116" s="64"/>
      <c r="CC116" s="65"/>
      <c r="CD116" s="66"/>
      <c r="CE116" s="66"/>
      <c r="CG116" s="350" t="s">
        <v>390</v>
      </c>
      <c r="CH116" s="351" t="s">
        <v>333</v>
      </c>
      <c r="CI116" s="351" t="s">
        <v>334</v>
      </c>
      <c r="CJ116" s="351" t="s">
        <v>335</v>
      </c>
      <c r="CK116" s="351" t="s">
        <v>336</v>
      </c>
      <c r="CL116" s="351" t="s">
        <v>337</v>
      </c>
      <c r="CM116" s="351" t="s">
        <v>338</v>
      </c>
      <c r="CN116" s="351" t="s">
        <v>339</v>
      </c>
      <c r="CO116" s="351" t="s">
        <v>340</v>
      </c>
      <c r="CP116" s="351" t="s">
        <v>341</v>
      </c>
      <c r="CQ116" s="351" t="s">
        <v>342</v>
      </c>
      <c r="CR116" s="351" t="s">
        <v>343</v>
      </c>
      <c r="CS116" s="351" t="s">
        <v>344</v>
      </c>
      <c r="CT116" s="351" t="s">
        <v>345</v>
      </c>
      <c r="CU116" s="351" t="s">
        <v>346</v>
      </c>
      <c r="CV116" s="351" t="s">
        <v>347</v>
      </c>
    </row>
    <row r="117" spans="64:119" s="54" customFormat="1" ht="13.5">
      <c r="BL117" s="329" t="s">
        <v>71</v>
      </c>
      <c r="BM117" s="331" t="str">
        <f>IF(OR($M$35="",$S$35=""),"",BK35+$BM$76)</f>
        <v/>
      </c>
      <c r="BN117" s="330">
        <f>BN116</f>
        <v>0</v>
      </c>
      <c r="BO117" s="330"/>
      <c r="BP117" s="334"/>
      <c r="BQ117" s="329" t="s">
        <v>71</v>
      </c>
      <c r="BR117" s="331" t="str">
        <f>IF(OR($M$39="",$S$39=""),"",BK39+$BR$76)</f>
        <v/>
      </c>
      <c r="BS117" s="330">
        <f>BS116</f>
        <v>0</v>
      </c>
      <c r="BT117" s="330"/>
      <c r="BU117" s="334"/>
      <c r="BV117" s="329" t="s">
        <v>71</v>
      </c>
      <c r="BW117" s="331" t="str">
        <f>IF(OR($M$43="",$S$43=""),"",BK43+$BW$76)</f>
        <v/>
      </c>
      <c r="BX117" s="330">
        <f>BX116</f>
        <v>0</v>
      </c>
      <c r="BY117" s="330"/>
      <c r="BZ117" s="334"/>
      <c r="CA117" s="126"/>
      <c r="CB117" s="64"/>
      <c r="CC117" s="65"/>
      <c r="CD117" s="66"/>
      <c r="CE117" s="66"/>
      <c r="CF117" s="54" t="s">
        <v>391</v>
      </c>
      <c r="CG117" s="352" t="e">
        <f>ROUND((CG105+CG106)*CG107+CG108*CG107*(CG109-1/CG110)-((CG105+CG106)*CG107-CG104-CG108*CG107/CG110)*EXP(-CG110*CG109),5)</f>
        <v>#VALUE!</v>
      </c>
      <c r="CH117" s="352" t="e">
        <f t="shared" ref="CH117:CV117" si="31">ROUND((CH105+CH106)*CH107+CH108*CH107*(CH109-1/CH110)-((CH105+CH106)*CH107-CH104-CH108*CH107/CH110)*EXP(-CH110*CH109),5)</f>
        <v>#VALUE!</v>
      </c>
      <c r="CI117" s="352" t="e">
        <f t="shared" si="31"/>
        <v>#VALUE!</v>
      </c>
      <c r="CJ117" s="352" t="e">
        <f t="shared" si="31"/>
        <v>#VALUE!</v>
      </c>
      <c r="CK117" s="352" t="e">
        <f t="shared" si="31"/>
        <v>#VALUE!</v>
      </c>
      <c r="CL117" s="352" t="e">
        <f t="shared" si="31"/>
        <v>#VALUE!</v>
      </c>
      <c r="CM117" s="352" t="e">
        <f t="shared" si="31"/>
        <v>#VALUE!</v>
      </c>
      <c r="CN117" s="352" t="e">
        <f t="shared" si="31"/>
        <v>#VALUE!</v>
      </c>
      <c r="CO117" s="352" t="e">
        <f t="shared" si="31"/>
        <v>#VALUE!</v>
      </c>
      <c r="CP117" s="352" t="e">
        <f t="shared" si="31"/>
        <v>#VALUE!</v>
      </c>
      <c r="CQ117" s="352" t="e">
        <f t="shared" si="31"/>
        <v>#VALUE!</v>
      </c>
      <c r="CR117" s="352" t="e">
        <f t="shared" si="31"/>
        <v>#VALUE!</v>
      </c>
      <c r="CS117" s="352" t="e">
        <f t="shared" si="31"/>
        <v>#VALUE!</v>
      </c>
      <c r="CT117" s="352" t="e">
        <f t="shared" si="31"/>
        <v>#VALUE!</v>
      </c>
      <c r="CU117" s="352" t="e">
        <f t="shared" si="31"/>
        <v>#VALUE!</v>
      </c>
      <c r="CV117" s="352" t="e">
        <f t="shared" si="31"/>
        <v>#VALUE!</v>
      </c>
    </row>
    <row r="118" spans="64:119" s="54" customFormat="1" ht="13.5">
      <c r="BL118" s="329" t="s">
        <v>353</v>
      </c>
      <c r="BM118" s="331" t="str">
        <f>IF(OR($M$35="",$S$35=""),"",BL35+$BM$76)</f>
        <v/>
      </c>
      <c r="BN118" s="333">
        <f>IF(BN117&gt;-18,BN117,-18)</f>
        <v>0</v>
      </c>
      <c r="BO118" s="330"/>
      <c r="BP118" s="334"/>
      <c r="BQ118" s="329" t="s">
        <v>353</v>
      </c>
      <c r="BR118" s="331" t="str">
        <f>IF(OR($M$39="",$S$39=""),"",BL39+$BR$76)</f>
        <v/>
      </c>
      <c r="BS118" s="333">
        <f>IF(BS117&gt;-18,BS117,-18)</f>
        <v>0</v>
      </c>
      <c r="BT118" s="330"/>
      <c r="BU118" s="334"/>
      <c r="BV118" s="329" t="s">
        <v>353</v>
      </c>
      <c r="BW118" s="331" t="str">
        <f>IF(OR($M$43="",$S$43=""),"",BL43+$BW$76)</f>
        <v/>
      </c>
      <c r="BX118" s="333">
        <f>IF(BX117&gt;-18,BX117,-18)</f>
        <v>0</v>
      </c>
      <c r="BY118" s="330"/>
      <c r="BZ118" s="334"/>
      <c r="CA118" s="126"/>
      <c r="CB118" s="64"/>
      <c r="CC118" s="65"/>
      <c r="CD118" s="66"/>
      <c r="CE118" s="66"/>
    </row>
    <row r="119" spans="64:119" s="54" customFormat="1" ht="13.5">
      <c r="BL119" s="329" t="s">
        <v>356</v>
      </c>
      <c r="BM119" s="331" t="str">
        <f>IF(OR($M$35="",$S$35=""),"",BM35+$BM$76)</f>
        <v/>
      </c>
      <c r="BN119" s="333">
        <f>IF(BN117&gt;-18,BN117,-18)</f>
        <v>0</v>
      </c>
      <c r="BO119" s="330"/>
      <c r="BP119" s="334"/>
      <c r="BQ119" s="329" t="s">
        <v>356</v>
      </c>
      <c r="BR119" s="331" t="str">
        <f>IF(OR($M$39="",$S$39=""),"",BM39+$BR$76)</f>
        <v/>
      </c>
      <c r="BS119" s="333">
        <f>IF(BS117&gt;-18,BS117,-18)</f>
        <v>0</v>
      </c>
      <c r="BT119" s="330"/>
      <c r="BU119" s="334"/>
      <c r="BV119" s="329" t="s">
        <v>356</v>
      </c>
      <c r="BW119" s="331" t="str">
        <f>IF(OR($M$43="",$S$43=""),"",BM43+$BW$76)</f>
        <v/>
      </c>
      <c r="BX119" s="333">
        <f>IF(BX117&gt;-18,BX117,-18)</f>
        <v>0</v>
      </c>
      <c r="BY119" s="330"/>
      <c r="BZ119" s="334"/>
      <c r="CA119" s="126"/>
      <c r="CB119" s="64"/>
      <c r="CC119" s="65"/>
      <c r="CD119" s="66"/>
      <c r="CE119" s="66"/>
      <c r="CF119" s="338" t="s">
        <v>399</v>
      </c>
      <c r="CG119" s="338" t="s">
        <v>400</v>
      </c>
      <c r="CH119" s="338"/>
      <c r="CI119" s="338"/>
      <c r="CJ119" s="338"/>
      <c r="CK119" s="338"/>
      <c r="CL119" s="338"/>
      <c r="CM119" s="338"/>
      <c r="CN119" s="338"/>
      <c r="CO119" s="338"/>
      <c r="CP119" s="338"/>
      <c r="CQ119" s="338"/>
      <c r="CR119" s="338"/>
      <c r="CS119" s="338"/>
      <c r="CT119" s="338"/>
      <c r="CU119" s="338"/>
      <c r="CV119" s="338"/>
      <c r="CW119" s="338"/>
    </row>
    <row r="120" spans="64:119" s="54" customFormat="1" ht="13.5">
      <c r="BL120" s="329" t="s">
        <v>359</v>
      </c>
      <c r="BM120" s="331" t="str">
        <f>IF(OR($M$35="",$S$35=""),"",BN35+$BM$76)</f>
        <v/>
      </c>
      <c r="BN120" s="333">
        <f>IF(BN117&gt;-15,BN117,-15)</f>
        <v>0</v>
      </c>
      <c r="BO120" s="330"/>
      <c r="BP120" s="334"/>
      <c r="BQ120" s="329" t="s">
        <v>359</v>
      </c>
      <c r="BR120" s="331" t="str">
        <f>IF(OR($M$39="",$S$39=""),"",BN39+$BR$76)</f>
        <v/>
      </c>
      <c r="BS120" s="333">
        <f>IF(BS117&gt;-15,BS117,-15)</f>
        <v>0</v>
      </c>
      <c r="BT120" s="330"/>
      <c r="BU120" s="334"/>
      <c r="BV120" s="329" t="s">
        <v>359</v>
      </c>
      <c r="BW120" s="331" t="str">
        <f>IF(OR($M$43="",$S$43=""),"",BN43+$BW$76)</f>
        <v/>
      </c>
      <c r="BX120" s="333">
        <f>IF(BX117&gt;-15,BX117,-15)</f>
        <v>0</v>
      </c>
      <c r="BY120" s="330"/>
      <c r="BZ120" s="334"/>
      <c r="CA120" s="126"/>
      <c r="CB120" s="64"/>
      <c r="CC120" s="65"/>
      <c r="CD120" s="66"/>
      <c r="CE120" s="66"/>
    </row>
    <row r="121" spans="64:119" s="54" customFormat="1" ht="13.5">
      <c r="BL121" s="329" t="s">
        <v>360</v>
      </c>
      <c r="BM121" s="331" t="str">
        <f>IF(OR($M$35="",$S$35=""),"",BO35+$BM$76)</f>
        <v/>
      </c>
      <c r="BN121" s="333">
        <f>IF(BN117&gt;-15,BN117,-15)</f>
        <v>0</v>
      </c>
      <c r="BO121" s="330"/>
      <c r="BP121" s="334"/>
      <c r="BQ121" s="329" t="s">
        <v>360</v>
      </c>
      <c r="BR121" s="331" t="str">
        <f>IF(OR($M$39="",$S$39=""),"",BO39+$BR$76)</f>
        <v/>
      </c>
      <c r="BS121" s="333">
        <f>IF(BS117&gt;-15,BS117,-15)</f>
        <v>0</v>
      </c>
      <c r="BT121" s="330"/>
      <c r="BU121" s="334"/>
      <c r="BV121" s="329" t="s">
        <v>360</v>
      </c>
      <c r="BW121" s="331" t="str">
        <f>IF(OR($M$43="",$S$43=""),"",BO43+$BW$76)</f>
        <v/>
      </c>
      <c r="BX121" s="333">
        <f>IF(BX117&gt;-15,BX117,-15)</f>
        <v>0</v>
      </c>
      <c r="BY121" s="330"/>
      <c r="BZ121" s="334"/>
      <c r="CA121" s="126"/>
      <c r="CB121" s="64"/>
      <c r="CC121" s="65"/>
      <c r="CD121" s="66"/>
      <c r="CE121" s="66"/>
      <c r="CF121" s="340" t="s">
        <v>401</v>
      </c>
      <c r="CG121" s="353" t="e">
        <f>CG117</f>
        <v>#VALUE!</v>
      </c>
      <c r="CH121" s="353" t="e">
        <f t="shared" ref="CH121:CV121" si="32">CH117</f>
        <v>#VALUE!</v>
      </c>
      <c r="CI121" s="353" t="e">
        <f t="shared" si="32"/>
        <v>#VALUE!</v>
      </c>
      <c r="CJ121" s="353" t="e">
        <f t="shared" si="32"/>
        <v>#VALUE!</v>
      </c>
      <c r="CK121" s="353" t="e">
        <f t="shared" si="32"/>
        <v>#VALUE!</v>
      </c>
      <c r="CL121" s="353" t="e">
        <f t="shared" si="32"/>
        <v>#VALUE!</v>
      </c>
      <c r="CM121" s="353" t="e">
        <f t="shared" si="32"/>
        <v>#VALUE!</v>
      </c>
      <c r="CN121" s="353" t="e">
        <f t="shared" si="32"/>
        <v>#VALUE!</v>
      </c>
      <c r="CO121" s="353" t="e">
        <f t="shared" si="32"/>
        <v>#VALUE!</v>
      </c>
      <c r="CP121" s="353" t="e">
        <f t="shared" si="32"/>
        <v>#VALUE!</v>
      </c>
      <c r="CQ121" s="353" t="e">
        <f t="shared" si="32"/>
        <v>#VALUE!</v>
      </c>
      <c r="CR121" s="353" t="e">
        <f t="shared" si="32"/>
        <v>#VALUE!</v>
      </c>
      <c r="CS121" s="353" t="e">
        <f t="shared" si="32"/>
        <v>#VALUE!</v>
      </c>
      <c r="CT121" s="353" t="e">
        <f t="shared" si="32"/>
        <v>#VALUE!</v>
      </c>
      <c r="CU121" s="353" t="e">
        <f t="shared" si="32"/>
        <v>#VALUE!</v>
      </c>
      <c r="CV121" s="353" t="e">
        <f t="shared" si="32"/>
        <v>#VALUE!</v>
      </c>
    </row>
    <row r="122" spans="64:119" s="54" customFormat="1" ht="13.5">
      <c r="BL122" s="329" t="s">
        <v>364</v>
      </c>
      <c r="BM122" s="331" t="str">
        <f>IF(OR($M$35="",$S$35=""),"",BP35+$BM$76)</f>
        <v/>
      </c>
      <c r="BN122" s="333">
        <f>IF(BN117&gt;-12,BN117,-12)</f>
        <v>0</v>
      </c>
      <c r="BO122" s="330"/>
      <c r="BP122" s="334"/>
      <c r="BQ122" s="329" t="s">
        <v>364</v>
      </c>
      <c r="BR122" s="331" t="str">
        <f>IF(OR($M$39="",$S$39=""),"",BP39+$BR$76)</f>
        <v/>
      </c>
      <c r="BS122" s="333">
        <f>IF(BS117&gt;-12,BS117,-12)</f>
        <v>0</v>
      </c>
      <c r="BT122" s="330"/>
      <c r="BU122" s="334"/>
      <c r="BV122" s="329" t="s">
        <v>364</v>
      </c>
      <c r="BW122" s="331" t="str">
        <f>IF(OR($M$43="",$S$43=""),"",BP43+$BW$76)</f>
        <v/>
      </c>
      <c r="BX122" s="333">
        <f>IF(BX117&gt;-12,BX117,-12)</f>
        <v>0</v>
      </c>
      <c r="BY122" s="330"/>
      <c r="BZ122" s="334"/>
      <c r="CA122" s="126"/>
      <c r="CB122" s="64"/>
      <c r="CC122" s="65"/>
      <c r="CD122" s="66"/>
      <c r="CE122" s="66"/>
      <c r="CF122" s="54" t="s">
        <v>395</v>
      </c>
      <c r="CG122" s="344">
        <f>100-5.67</f>
        <v>94.33</v>
      </c>
      <c r="CH122" s="54">
        <f>$CG122</f>
        <v>94.33</v>
      </c>
      <c r="CI122" s="54">
        <f t="shared" ref="CI122:CV126" si="33">$CG122</f>
        <v>94.33</v>
      </c>
      <c r="CJ122" s="54">
        <f t="shared" si="33"/>
        <v>94.33</v>
      </c>
      <c r="CK122" s="54">
        <f t="shared" si="33"/>
        <v>94.33</v>
      </c>
      <c r="CL122" s="54">
        <f t="shared" si="33"/>
        <v>94.33</v>
      </c>
      <c r="CM122" s="54">
        <f t="shared" si="33"/>
        <v>94.33</v>
      </c>
      <c r="CN122" s="54">
        <f t="shared" si="33"/>
        <v>94.33</v>
      </c>
      <c r="CO122" s="54">
        <f t="shared" si="33"/>
        <v>94.33</v>
      </c>
      <c r="CP122" s="54">
        <f t="shared" si="33"/>
        <v>94.33</v>
      </c>
      <c r="CQ122" s="54">
        <f t="shared" si="33"/>
        <v>94.33</v>
      </c>
      <c r="CR122" s="54">
        <f t="shared" si="33"/>
        <v>94.33</v>
      </c>
      <c r="CS122" s="54">
        <f t="shared" si="33"/>
        <v>94.33</v>
      </c>
      <c r="CT122" s="54">
        <f t="shared" si="33"/>
        <v>94.33</v>
      </c>
      <c r="CU122" s="54">
        <f t="shared" si="33"/>
        <v>94.33</v>
      </c>
      <c r="CV122" s="54">
        <f t="shared" si="33"/>
        <v>94.33</v>
      </c>
      <c r="CX122" s="339" t="s">
        <v>402</v>
      </c>
      <c r="CY122" s="339"/>
      <c r="CZ122" s="339"/>
      <c r="DA122" s="339"/>
      <c r="DB122" s="339"/>
      <c r="DC122" s="339"/>
      <c r="DD122" s="339"/>
      <c r="DE122" s="339"/>
      <c r="DF122" s="339"/>
      <c r="DG122" s="339"/>
      <c r="DH122" s="339"/>
      <c r="DI122" s="339"/>
      <c r="DJ122" s="339"/>
      <c r="DK122" s="339"/>
      <c r="DL122" s="339"/>
      <c r="DM122" s="339"/>
      <c r="DN122" s="339"/>
      <c r="DO122" s="339"/>
    </row>
    <row r="123" spans="64:119" s="54" customFormat="1" ht="13.5">
      <c r="BL123" s="329" t="s">
        <v>365</v>
      </c>
      <c r="BM123" s="331" t="str">
        <f>IF(OR($M$35="",$S$35=""),"",BQ35+$BM$76)</f>
        <v/>
      </c>
      <c r="BN123" s="333">
        <f>IF(BN117&gt;-12,BN117,-12)</f>
        <v>0</v>
      </c>
      <c r="BO123" s="330"/>
      <c r="BP123" s="334"/>
      <c r="BQ123" s="329" t="s">
        <v>365</v>
      </c>
      <c r="BR123" s="331" t="str">
        <f>IF(OR($M$39="",$S$39=""),"",BQ39+$BR$76)</f>
        <v/>
      </c>
      <c r="BS123" s="333">
        <f>IF(BS117&gt;-12,BS117,-12)</f>
        <v>0</v>
      </c>
      <c r="BT123" s="330"/>
      <c r="BU123" s="334"/>
      <c r="BV123" s="329" t="s">
        <v>365</v>
      </c>
      <c r="BW123" s="331" t="str">
        <f>IF(OR($M$43="",$S$43=""),"",BQ43+$BW$76)</f>
        <v/>
      </c>
      <c r="BX123" s="333">
        <f>IF(BX117&gt;-12,BX117,-12)</f>
        <v>0</v>
      </c>
      <c r="BY123" s="330"/>
      <c r="BZ123" s="334"/>
      <c r="CA123" s="126"/>
      <c r="CB123" s="64" t="s">
        <v>372</v>
      </c>
      <c r="CC123" s="345">
        <v>-10</v>
      </c>
      <c r="CD123" s="66" t="s">
        <v>403</v>
      </c>
      <c r="CE123" s="66">
        <f>ROUND(CC123*$CG$82*9.80665/1000,0)</f>
        <v>-101</v>
      </c>
      <c r="CF123" s="54" t="s">
        <v>374</v>
      </c>
      <c r="CG123" s="341">
        <f>CE124</f>
        <v>0</v>
      </c>
      <c r="CH123" s="54">
        <f>$CG123</f>
        <v>0</v>
      </c>
      <c r="CI123" s="54">
        <f t="shared" si="33"/>
        <v>0</v>
      </c>
      <c r="CJ123" s="54">
        <f t="shared" si="33"/>
        <v>0</v>
      </c>
      <c r="CK123" s="54">
        <f t="shared" si="33"/>
        <v>0</v>
      </c>
      <c r="CL123" s="54">
        <f t="shared" si="33"/>
        <v>0</v>
      </c>
      <c r="CM123" s="54">
        <f t="shared" si="33"/>
        <v>0</v>
      </c>
      <c r="CN123" s="54">
        <f t="shared" si="33"/>
        <v>0</v>
      </c>
      <c r="CO123" s="54">
        <f t="shared" si="33"/>
        <v>0</v>
      </c>
      <c r="CP123" s="54">
        <f t="shared" si="33"/>
        <v>0</v>
      </c>
      <c r="CQ123" s="54">
        <f t="shared" si="33"/>
        <v>0</v>
      </c>
      <c r="CR123" s="54">
        <f t="shared" si="33"/>
        <v>0</v>
      </c>
      <c r="CS123" s="54">
        <f t="shared" si="33"/>
        <v>0</v>
      </c>
      <c r="CT123" s="54">
        <f t="shared" si="33"/>
        <v>0</v>
      </c>
      <c r="CU123" s="54">
        <f t="shared" si="33"/>
        <v>0</v>
      </c>
      <c r="CV123" s="54">
        <f t="shared" si="33"/>
        <v>0</v>
      </c>
    </row>
    <row r="124" spans="64:119" s="54" customFormat="1" ht="13.5">
      <c r="BL124" s="329" t="s">
        <v>368</v>
      </c>
      <c r="BM124" s="331" t="str">
        <f>IF(OR($M$35="",$S$35=""),"",BR35+$BM$76)</f>
        <v/>
      </c>
      <c r="BN124" s="333">
        <f>IF(BN117&gt;-9,BN117,-9)</f>
        <v>0</v>
      </c>
      <c r="BO124" s="330"/>
      <c r="BP124" s="334"/>
      <c r="BQ124" s="329" t="s">
        <v>368</v>
      </c>
      <c r="BR124" s="331" t="str">
        <f>IF(OR($M$39="",$S$39=""),"",BR39+$BR$76)</f>
        <v/>
      </c>
      <c r="BS124" s="333">
        <f>IF(BS117&gt;-9,BS117,-9)</f>
        <v>0</v>
      </c>
      <c r="BT124" s="330"/>
      <c r="BU124" s="334"/>
      <c r="BV124" s="329" t="s">
        <v>368</v>
      </c>
      <c r="BW124" s="331" t="str">
        <f>IF(OR($M$43="",$S$43=""),"",BR43+$BW$76)</f>
        <v/>
      </c>
      <c r="BX124" s="333">
        <f>IF(BX117&gt;-9,BX117,-9)</f>
        <v>0</v>
      </c>
      <c r="BY124" s="330"/>
      <c r="BZ124" s="334"/>
      <c r="CA124" s="126"/>
      <c r="CB124" s="354" t="s">
        <v>376</v>
      </c>
      <c r="CC124" s="355">
        <f>CC108</f>
        <v>0</v>
      </c>
      <c r="CD124" s="346" t="s">
        <v>381</v>
      </c>
      <c r="CE124" s="66">
        <f>CC124*$CG$82*9.80665/1000</f>
        <v>0</v>
      </c>
      <c r="CF124" s="54" t="s">
        <v>396</v>
      </c>
      <c r="CG124" s="54">
        <v>0.79</v>
      </c>
      <c r="CH124" s="54">
        <f>$CG124</f>
        <v>0.79</v>
      </c>
      <c r="CI124" s="54">
        <f t="shared" si="33"/>
        <v>0.79</v>
      </c>
      <c r="CJ124" s="54">
        <f t="shared" si="33"/>
        <v>0.79</v>
      </c>
      <c r="CK124" s="54">
        <f t="shared" si="33"/>
        <v>0.79</v>
      </c>
      <c r="CL124" s="54">
        <f t="shared" si="33"/>
        <v>0.79</v>
      </c>
      <c r="CM124" s="54">
        <f t="shared" si="33"/>
        <v>0.79</v>
      </c>
      <c r="CN124" s="54">
        <f t="shared" si="33"/>
        <v>0.79</v>
      </c>
      <c r="CO124" s="54">
        <f t="shared" si="33"/>
        <v>0.79</v>
      </c>
      <c r="CP124" s="54">
        <f t="shared" si="33"/>
        <v>0.79</v>
      </c>
      <c r="CQ124" s="54">
        <f t="shared" si="33"/>
        <v>0.79</v>
      </c>
      <c r="CR124" s="54">
        <f t="shared" si="33"/>
        <v>0.79</v>
      </c>
      <c r="CS124" s="54">
        <f t="shared" si="33"/>
        <v>0.79</v>
      </c>
      <c r="CT124" s="54">
        <f t="shared" si="33"/>
        <v>0.79</v>
      </c>
      <c r="CU124" s="54">
        <f t="shared" si="33"/>
        <v>0.79</v>
      </c>
      <c r="CV124" s="54">
        <f t="shared" si="33"/>
        <v>0.79</v>
      </c>
      <c r="CX124" s="358" t="s">
        <v>404</v>
      </c>
      <c r="CY124" s="54">
        <f t="shared" ref="CY124:DN124" si="34">CG$79</f>
        <v>126.88500000000001</v>
      </c>
      <c r="CZ124" s="54">
        <f t="shared" si="34"/>
        <v>109.185</v>
      </c>
      <c r="DA124" s="54">
        <f t="shared" si="34"/>
        <v>94.381</v>
      </c>
      <c r="DB124" s="54">
        <f t="shared" si="34"/>
        <v>82.445999999999998</v>
      </c>
      <c r="DC124" s="54">
        <f t="shared" si="34"/>
        <v>73.918000000000006</v>
      </c>
      <c r="DD124" s="54">
        <f t="shared" si="34"/>
        <v>63.152999999999999</v>
      </c>
      <c r="DE124" s="54">
        <f t="shared" si="34"/>
        <v>56.482999999999997</v>
      </c>
      <c r="DF124" s="54">
        <f t="shared" si="34"/>
        <v>51.133000000000003</v>
      </c>
      <c r="DG124" s="54">
        <f t="shared" si="34"/>
        <v>48.246000000000002</v>
      </c>
      <c r="DH124" s="54">
        <f t="shared" si="34"/>
        <v>43.709000000000003</v>
      </c>
      <c r="DI124" s="54">
        <f t="shared" si="34"/>
        <v>40.774000000000001</v>
      </c>
      <c r="DJ124" s="54">
        <f t="shared" si="34"/>
        <v>38.68</v>
      </c>
      <c r="DK124" s="54">
        <f t="shared" si="34"/>
        <v>34.463000000000001</v>
      </c>
      <c r="DL124" s="54">
        <f t="shared" si="34"/>
        <v>33.161000000000001</v>
      </c>
      <c r="DM124" s="54">
        <f t="shared" si="34"/>
        <v>30.765000000000001</v>
      </c>
      <c r="DN124" s="54">
        <f t="shared" si="34"/>
        <v>29.283999999999999</v>
      </c>
    </row>
    <row r="125" spans="64:119" s="54" customFormat="1" ht="13.5">
      <c r="BL125" s="329" t="s">
        <v>371</v>
      </c>
      <c r="BM125" s="331" t="str">
        <f>IF(OR($M$35="",$S$35=""),"",BS35+$BM$76)</f>
        <v/>
      </c>
      <c r="BN125" s="333">
        <f>IF(BN117&gt;-9,BN117,-9)</f>
        <v>0</v>
      </c>
      <c r="BO125" s="330"/>
      <c r="BP125" s="334"/>
      <c r="BQ125" s="329" t="s">
        <v>371</v>
      </c>
      <c r="BR125" s="331" t="str">
        <f>IF(OR($M$39="",$S$39=""),"",BS39+$BR$76)</f>
        <v/>
      </c>
      <c r="BS125" s="333">
        <f>IF(BS117&gt;-9,BS117,-9)</f>
        <v>0</v>
      </c>
      <c r="BT125" s="330"/>
      <c r="BU125" s="334"/>
      <c r="BV125" s="329" t="s">
        <v>371</v>
      </c>
      <c r="BW125" s="331" t="str">
        <f>IF(OR($M$43="",$S$43=""),"",BS43+$BW$76)</f>
        <v/>
      </c>
      <c r="BX125" s="333">
        <f>IF(BX117&gt;-9,BX117,-9)</f>
        <v>0</v>
      </c>
      <c r="BY125" s="330"/>
      <c r="BZ125" s="334"/>
      <c r="CA125" s="126"/>
      <c r="CB125" s="64" t="s">
        <v>380</v>
      </c>
      <c r="CC125" s="345">
        <f>-BN82</f>
        <v>0</v>
      </c>
      <c r="CD125" s="346" t="s">
        <v>381</v>
      </c>
      <c r="CE125" s="66">
        <f>CC125*$CG$82*9.80665/1000</f>
        <v>0</v>
      </c>
      <c r="CF125" s="54" t="s">
        <v>382</v>
      </c>
      <c r="CG125" s="341">
        <f>CE123</f>
        <v>-101</v>
      </c>
      <c r="CH125" s="54">
        <f>$CG125</f>
        <v>-101</v>
      </c>
      <c r="CI125" s="54">
        <f t="shared" si="33"/>
        <v>-101</v>
      </c>
      <c r="CJ125" s="54">
        <f t="shared" si="33"/>
        <v>-101</v>
      </c>
      <c r="CK125" s="54">
        <f t="shared" si="33"/>
        <v>-101</v>
      </c>
      <c r="CL125" s="54">
        <f t="shared" si="33"/>
        <v>-101</v>
      </c>
      <c r="CM125" s="54">
        <f t="shared" si="33"/>
        <v>-101</v>
      </c>
      <c r="CN125" s="54">
        <f t="shared" si="33"/>
        <v>-101</v>
      </c>
      <c r="CO125" s="54">
        <f t="shared" si="33"/>
        <v>-101</v>
      </c>
      <c r="CP125" s="54">
        <f t="shared" si="33"/>
        <v>-101</v>
      </c>
      <c r="CQ125" s="54">
        <f t="shared" si="33"/>
        <v>-101</v>
      </c>
      <c r="CR125" s="54">
        <f t="shared" si="33"/>
        <v>-101</v>
      </c>
      <c r="CS125" s="54">
        <f t="shared" si="33"/>
        <v>-101</v>
      </c>
      <c r="CT125" s="54">
        <f t="shared" si="33"/>
        <v>-101</v>
      </c>
      <c r="CU125" s="54">
        <f t="shared" si="33"/>
        <v>-101</v>
      </c>
      <c r="CV125" s="54">
        <f t="shared" si="33"/>
        <v>-101</v>
      </c>
      <c r="CX125" s="54" t="s">
        <v>405</v>
      </c>
      <c r="CY125" s="54">
        <f t="shared" ref="CY125:DN125" si="35">CG$80</f>
        <v>0.55779999999999996</v>
      </c>
      <c r="CZ125" s="54">
        <f t="shared" si="35"/>
        <v>0.65139999999999998</v>
      </c>
      <c r="DA125" s="54">
        <f t="shared" si="35"/>
        <v>0.72219999999999995</v>
      </c>
      <c r="DB125" s="54">
        <f t="shared" si="35"/>
        <v>0.78249999999999997</v>
      </c>
      <c r="DC125" s="54">
        <f t="shared" si="35"/>
        <v>0.81259999999999999</v>
      </c>
      <c r="DD125" s="54">
        <f t="shared" si="35"/>
        <v>0.84340000000000004</v>
      </c>
      <c r="DE125" s="54">
        <f t="shared" si="35"/>
        <v>0.86929999999999996</v>
      </c>
      <c r="DF125" s="54">
        <f t="shared" si="35"/>
        <v>0.89100000000000001</v>
      </c>
      <c r="DG125" s="54">
        <f t="shared" si="35"/>
        <v>0.90920000000000001</v>
      </c>
      <c r="DH125" s="54">
        <f t="shared" si="35"/>
        <v>0.92220000000000002</v>
      </c>
      <c r="DI125" s="54">
        <f t="shared" si="35"/>
        <v>0.93189999999999995</v>
      </c>
      <c r="DJ125" s="54">
        <f t="shared" si="35"/>
        <v>0.94030000000000002</v>
      </c>
      <c r="DK125" s="54">
        <f t="shared" si="35"/>
        <v>0.94769999999999999</v>
      </c>
      <c r="DL125" s="54">
        <f t="shared" si="35"/>
        <v>0.95440000000000003</v>
      </c>
      <c r="DM125" s="54">
        <f t="shared" si="35"/>
        <v>0.96020000000000005</v>
      </c>
      <c r="DN125" s="54">
        <f t="shared" si="35"/>
        <v>0.96530000000000005</v>
      </c>
    </row>
    <row r="126" spans="64:119" s="54" customFormat="1" ht="14.25" thickBot="1">
      <c r="BL126" s="329" t="s">
        <v>375</v>
      </c>
      <c r="BM126" s="331" t="str">
        <f>IF(OR($M$35="",$S$35=""),"",BT35+$BM$76)</f>
        <v/>
      </c>
      <c r="BN126" s="333">
        <f>IF(BN117&gt;-6,BN117,-6)</f>
        <v>0</v>
      </c>
      <c r="BO126" s="330"/>
      <c r="BP126" s="334"/>
      <c r="BQ126" s="329" t="s">
        <v>375</v>
      </c>
      <c r="BR126" s="331" t="str">
        <f>IF(OR($M$39="",$S$39=""),"",BT39+$BR$76)</f>
        <v/>
      </c>
      <c r="BS126" s="333">
        <f>IF(BS117&gt;-6,BS117,-6)</f>
        <v>0</v>
      </c>
      <c r="BT126" s="330"/>
      <c r="BU126" s="334"/>
      <c r="BV126" s="329" t="s">
        <v>375</v>
      </c>
      <c r="BW126" s="331" t="str">
        <f>IF(OR($M$43="",$S$43=""),"",BT43+$BW$76)</f>
        <v/>
      </c>
      <c r="BX126" s="333">
        <f>IF(BX117&gt;-6,BX117,-6)</f>
        <v>0</v>
      </c>
      <c r="BY126" s="330"/>
      <c r="BZ126" s="334"/>
      <c r="CA126" s="126"/>
      <c r="CB126" s="64" t="s">
        <v>384</v>
      </c>
      <c r="CC126" s="345"/>
      <c r="CD126" s="66" t="s">
        <v>65</v>
      </c>
      <c r="CE126" s="66">
        <f>IF(CC123=0,IF(CC106&gt;0,CC126+CE109,CC126),(CC126-((CC125-CC124)/CC123)))</f>
        <v>0</v>
      </c>
      <c r="CF126" s="54" t="s">
        <v>406</v>
      </c>
      <c r="CG126" s="341">
        <f>ABS(CE126)</f>
        <v>0</v>
      </c>
      <c r="CH126" s="54">
        <f>$CG126</f>
        <v>0</v>
      </c>
      <c r="CI126" s="54">
        <f t="shared" si="33"/>
        <v>0</v>
      </c>
      <c r="CJ126" s="54">
        <f t="shared" si="33"/>
        <v>0</v>
      </c>
      <c r="CK126" s="54">
        <f t="shared" si="33"/>
        <v>0</v>
      </c>
      <c r="CL126" s="54">
        <f t="shared" si="33"/>
        <v>0</v>
      </c>
      <c r="CM126" s="54">
        <f t="shared" si="33"/>
        <v>0</v>
      </c>
      <c r="CN126" s="54">
        <f t="shared" si="33"/>
        <v>0</v>
      </c>
      <c r="CO126" s="54">
        <f t="shared" si="33"/>
        <v>0</v>
      </c>
      <c r="CP126" s="54">
        <f t="shared" si="33"/>
        <v>0</v>
      </c>
      <c r="CQ126" s="54">
        <f t="shared" si="33"/>
        <v>0</v>
      </c>
      <c r="CR126" s="54">
        <f t="shared" si="33"/>
        <v>0</v>
      </c>
      <c r="CS126" s="54">
        <f t="shared" si="33"/>
        <v>0</v>
      </c>
      <c r="CT126" s="54">
        <f t="shared" si="33"/>
        <v>0</v>
      </c>
      <c r="CU126" s="54">
        <f t="shared" si="33"/>
        <v>0</v>
      </c>
      <c r="CV126" s="54">
        <f t="shared" si="33"/>
        <v>0</v>
      </c>
      <c r="CX126" s="54" t="s">
        <v>407</v>
      </c>
      <c r="CY126" s="54">
        <f>100-$CG$83</f>
        <v>94.33</v>
      </c>
      <c r="CZ126" s="54">
        <f t="shared" ref="CZ126:DN126" si="36">100-$CG$83</f>
        <v>94.33</v>
      </c>
      <c r="DA126" s="54">
        <f t="shared" si="36"/>
        <v>94.33</v>
      </c>
      <c r="DB126" s="54">
        <f t="shared" si="36"/>
        <v>94.33</v>
      </c>
      <c r="DC126" s="54">
        <f t="shared" si="36"/>
        <v>94.33</v>
      </c>
      <c r="DD126" s="54">
        <f t="shared" si="36"/>
        <v>94.33</v>
      </c>
      <c r="DE126" s="54">
        <f t="shared" si="36"/>
        <v>94.33</v>
      </c>
      <c r="DF126" s="54">
        <f t="shared" si="36"/>
        <v>94.33</v>
      </c>
      <c r="DG126" s="54">
        <f t="shared" si="36"/>
        <v>94.33</v>
      </c>
      <c r="DH126" s="54">
        <f t="shared" si="36"/>
        <v>94.33</v>
      </c>
      <c r="DI126" s="54">
        <f t="shared" si="36"/>
        <v>94.33</v>
      </c>
      <c r="DJ126" s="54">
        <f t="shared" si="36"/>
        <v>94.33</v>
      </c>
      <c r="DK126" s="54">
        <f t="shared" si="36"/>
        <v>94.33</v>
      </c>
      <c r="DL126" s="54">
        <f t="shared" si="36"/>
        <v>94.33</v>
      </c>
      <c r="DM126" s="54">
        <f t="shared" si="36"/>
        <v>94.33</v>
      </c>
      <c r="DN126" s="54">
        <f t="shared" si="36"/>
        <v>94.33</v>
      </c>
    </row>
    <row r="127" spans="64:119" s="54" customFormat="1" ht="14.25" thickBot="1">
      <c r="BL127" s="329" t="s">
        <v>379</v>
      </c>
      <c r="BM127" s="331" t="str">
        <f>IF(OR($M$35="",$S$35=""),"",BU35+$BM$76)</f>
        <v/>
      </c>
      <c r="BN127" s="333">
        <f>IF(BN117&gt;-6,BN117,-6)</f>
        <v>0</v>
      </c>
      <c r="BO127" s="330"/>
      <c r="BP127" s="334"/>
      <c r="BQ127" s="329" t="s">
        <v>379</v>
      </c>
      <c r="BR127" s="331" t="str">
        <f>IF(OR($M$39="",$S$39=""),"",BU39+$BR$76)</f>
        <v/>
      </c>
      <c r="BS127" s="333">
        <f>IF(BS117&gt;-6,BS117,-6)</f>
        <v>0</v>
      </c>
      <c r="BT127" s="330"/>
      <c r="BU127" s="334"/>
      <c r="BV127" s="329" t="s">
        <v>379</v>
      </c>
      <c r="BW127" s="331" t="str">
        <f>IF(OR($M$43="",$S$43=""),"",BU43+$BW$76)</f>
        <v/>
      </c>
      <c r="BX127" s="333">
        <f>IF(BX117&gt;-6,BX117,-6)</f>
        <v>0</v>
      </c>
      <c r="BY127" s="330"/>
      <c r="BZ127" s="334"/>
      <c r="CA127" s="126"/>
      <c r="CB127" s="359"/>
      <c r="CC127" s="360"/>
      <c r="CD127" s="66"/>
      <c r="CE127" s="66"/>
      <c r="CF127" s="54" t="s">
        <v>408</v>
      </c>
      <c r="CG127" s="347">
        <f>LN(2)/CG$78</f>
        <v>0.13862943611198905</v>
      </c>
      <c r="CH127" s="347">
        <f t="shared" ref="CH127:CV127" si="37">LN(2)/CH$78</f>
        <v>8.6643397569993161E-2</v>
      </c>
      <c r="CI127" s="347">
        <f t="shared" si="37"/>
        <v>5.5451774444795626E-2</v>
      </c>
      <c r="CJ127" s="347">
        <f t="shared" si="37"/>
        <v>3.7467415165402446E-2</v>
      </c>
      <c r="CK127" s="347">
        <f t="shared" si="37"/>
        <v>2.5672117798516494E-2</v>
      </c>
      <c r="CL127" s="347">
        <f t="shared" si="37"/>
        <v>1.8097837612531208E-2</v>
      </c>
      <c r="CM127" s="347">
        <f t="shared" si="37"/>
        <v>1.2765141446776157E-2</v>
      </c>
      <c r="CN127" s="347">
        <f t="shared" si="37"/>
        <v>9.001911435843446E-3</v>
      </c>
      <c r="CO127" s="347">
        <f t="shared" si="37"/>
        <v>6.3591484455040852E-3</v>
      </c>
      <c r="CP127" s="347">
        <f t="shared" si="37"/>
        <v>4.7475834284927756E-3</v>
      </c>
      <c r="CQ127" s="347">
        <f t="shared" si="37"/>
        <v>3.7066694147590657E-3</v>
      </c>
      <c r="CR127" s="347">
        <f t="shared" si="37"/>
        <v>2.9001974082006081E-3</v>
      </c>
      <c r="CS127" s="347">
        <f t="shared" si="37"/>
        <v>2.272613706753919E-3</v>
      </c>
      <c r="CT127" s="347">
        <f t="shared" si="37"/>
        <v>1.7773004629742187E-3</v>
      </c>
      <c r="CU127" s="347">
        <f t="shared" si="37"/>
        <v>1.3918618083533039E-3</v>
      </c>
      <c r="CV127" s="347">
        <f t="shared" si="37"/>
        <v>1.0915703630865281E-3</v>
      </c>
      <c r="CX127" s="54" t="s">
        <v>409</v>
      </c>
      <c r="CY127" s="361">
        <f>CE125</f>
        <v>0</v>
      </c>
      <c r="CZ127" s="54">
        <f>$CY127</f>
        <v>0</v>
      </c>
      <c r="DA127" s="54">
        <f t="shared" ref="DA127:DN127" si="38">$CY127</f>
        <v>0</v>
      </c>
      <c r="DB127" s="54">
        <f t="shared" si="38"/>
        <v>0</v>
      </c>
      <c r="DC127" s="54">
        <f t="shared" si="38"/>
        <v>0</v>
      </c>
      <c r="DD127" s="54">
        <f t="shared" si="38"/>
        <v>0</v>
      </c>
      <c r="DE127" s="54">
        <f t="shared" si="38"/>
        <v>0</v>
      </c>
      <c r="DF127" s="54">
        <f t="shared" si="38"/>
        <v>0</v>
      </c>
      <c r="DG127" s="54">
        <f t="shared" si="38"/>
        <v>0</v>
      </c>
      <c r="DH127" s="54">
        <f t="shared" si="38"/>
        <v>0</v>
      </c>
      <c r="DI127" s="54">
        <f t="shared" si="38"/>
        <v>0</v>
      </c>
      <c r="DJ127" s="54">
        <f t="shared" si="38"/>
        <v>0</v>
      </c>
      <c r="DK127" s="54">
        <f t="shared" si="38"/>
        <v>0</v>
      </c>
      <c r="DL127" s="54">
        <f t="shared" si="38"/>
        <v>0</v>
      </c>
      <c r="DM127" s="54">
        <f t="shared" si="38"/>
        <v>0</v>
      </c>
      <c r="DN127" s="54">
        <f t="shared" si="38"/>
        <v>0</v>
      </c>
    </row>
    <row r="128" spans="64:119" s="54" customFormat="1" ht="13.5">
      <c r="BL128" s="329" t="s">
        <v>383</v>
      </c>
      <c r="BM128" s="331" t="str">
        <f>IF(OR($M$35="",$S$35=""),"",BV35+$BM$76)</f>
        <v/>
      </c>
      <c r="BN128" s="333">
        <f>IF(BN117&gt;-3,BN117,-3)</f>
        <v>0</v>
      </c>
      <c r="BO128" s="330"/>
      <c r="BP128" s="334"/>
      <c r="BQ128" s="329" t="s">
        <v>383</v>
      </c>
      <c r="BR128" s="331" t="str">
        <f>IF(OR($M$39="",$S$39=""),"",BV39+$BR$76)</f>
        <v/>
      </c>
      <c r="BS128" s="333">
        <f>IF(BS117&gt;-3,BS117,-3)</f>
        <v>0</v>
      </c>
      <c r="BT128" s="330"/>
      <c r="BU128" s="334"/>
      <c r="BV128" s="329" t="s">
        <v>383</v>
      </c>
      <c r="BW128" s="331" t="str">
        <f>IF(OR($M$43="",$S$43=""),"",BV43+$BW$76)</f>
        <v/>
      </c>
      <c r="BX128" s="333">
        <f>IF(BX117&gt;-3,BX117,-3)</f>
        <v>0</v>
      </c>
      <c r="BY128" s="330"/>
      <c r="BZ128" s="334"/>
      <c r="CA128" s="126"/>
      <c r="CB128" s="64"/>
      <c r="CC128" s="65"/>
      <c r="CD128" s="66"/>
      <c r="CE128" s="66"/>
      <c r="CG128" s="347"/>
      <c r="CH128" s="347"/>
      <c r="CI128" s="347"/>
      <c r="CJ128" s="347"/>
      <c r="CK128" s="347"/>
      <c r="CL128" s="347"/>
      <c r="CM128" s="347"/>
      <c r="CN128" s="347"/>
      <c r="CO128" s="347"/>
      <c r="CP128" s="347"/>
      <c r="CQ128" s="347"/>
      <c r="CR128" s="347"/>
      <c r="CS128" s="347"/>
      <c r="CT128" s="347"/>
      <c r="CU128" s="347"/>
      <c r="CV128" s="347"/>
      <c r="CY128" s="137"/>
    </row>
    <row r="129" spans="64:119" s="54" customFormat="1" ht="13.5">
      <c r="BL129" s="329" t="s">
        <v>386</v>
      </c>
      <c r="BM129" s="331" t="str">
        <f>IF(OR($M$35="",$S$35=""),"",BW35+$BM$76)</f>
        <v/>
      </c>
      <c r="BN129" s="333">
        <f>IF(BN117&gt;-3,BN117,-3)</f>
        <v>0</v>
      </c>
      <c r="BO129" s="330"/>
      <c r="BP129" s="334"/>
      <c r="BQ129" s="329" t="s">
        <v>386</v>
      </c>
      <c r="BR129" s="331" t="str">
        <f>IF(OR($M$39="",$S$39=""),"",BW39+$BR$76)</f>
        <v/>
      </c>
      <c r="BS129" s="333">
        <f>IF(BS117&gt;-3,BS117,-3)</f>
        <v>0</v>
      </c>
      <c r="BT129" s="330"/>
      <c r="BU129" s="334"/>
      <c r="BV129" s="329" t="s">
        <v>386</v>
      </c>
      <c r="BW129" s="331" t="str">
        <f>IF(OR($M$43="",$S$43=""),"",BW43+$BW$76)</f>
        <v/>
      </c>
      <c r="BX129" s="333">
        <f>IF(BX117&gt;-3,BX117,-3)</f>
        <v>0</v>
      </c>
      <c r="BY129" s="330"/>
      <c r="BZ129" s="334"/>
      <c r="CA129" s="126"/>
      <c r="CB129" s="64"/>
      <c r="CC129" s="65"/>
      <c r="CD129" s="66"/>
      <c r="CE129" s="66"/>
      <c r="CG129" s="348">
        <f>(CG122+CG123)*CG124</f>
        <v>74.520700000000005</v>
      </c>
      <c r="CH129" s="348">
        <f t="shared" ref="CH129:CV129" si="39">(CH122+CH123)*CH124</f>
        <v>74.520700000000005</v>
      </c>
      <c r="CI129" s="348">
        <f t="shared" si="39"/>
        <v>74.520700000000005</v>
      </c>
      <c r="CJ129" s="348">
        <f t="shared" si="39"/>
        <v>74.520700000000005</v>
      </c>
      <c r="CK129" s="348">
        <f t="shared" si="39"/>
        <v>74.520700000000005</v>
      </c>
      <c r="CL129" s="348">
        <f t="shared" si="39"/>
        <v>74.520700000000005</v>
      </c>
      <c r="CM129" s="348">
        <f t="shared" si="39"/>
        <v>74.520700000000005</v>
      </c>
      <c r="CN129" s="348">
        <f t="shared" si="39"/>
        <v>74.520700000000005</v>
      </c>
      <c r="CO129" s="348">
        <f t="shared" si="39"/>
        <v>74.520700000000005</v>
      </c>
      <c r="CP129" s="348">
        <f t="shared" si="39"/>
        <v>74.520700000000005</v>
      </c>
      <c r="CQ129" s="348">
        <f t="shared" si="39"/>
        <v>74.520700000000005</v>
      </c>
      <c r="CR129" s="348">
        <f t="shared" si="39"/>
        <v>74.520700000000005</v>
      </c>
      <c r="CS129" s="348">
        <f t="shared" si="39"/>
        <v>74.520700000000005</v>
      </c>
      <c r="CT129" s="348">
        <f t="shared" si="39"/>
        <v>74.520700000000005</v>
      </c>
      <c r="CU129" s="348">
        <f t="shared" si="39"/>
        <v>74.520700000000005</v>
      </c>
      <c r="CV129" s="348">
        <f t="shared" si="39"/>
        <v>74.520700000000005</v>
      </c>
      <c r="CY129" s="137"/>
    </row>
    <row r="130" spans="64:119" s="54" customFormat="1" ht="13.5">
      <c r="BL130" s="329" t="s">
        <v>388</v>
      </c>
      <c r="BM130" s="331" t="str">
        <f>IF(OR($M$35="",$S$35=""),"",BX35+$BM$76)</f>
        <v/>
      </c>
      <c r="BN130" s="333">
        <v>0</v>
      </c>
      <c r="BO130" s="330"/>
      <c r="BP130" s="334"/>
      <c r="BQ130" s="329" t="s">
        <v>388</v>
      </c>
      <c r="BR130" s="331" t="str">
        <f>IF(OR($M$39="",$S$39=""),"",BX39+$BR$76)</f>
        <v/>
      </c>
      <c r="BS130" s="333">
        <v>0</v>
      </c>
      <c r="BT130" s="330"/>
      <c r="BU130" s="334"/>
      <c r="BV130" s="329" t="s">
        <v>388</v>
      </c>
      <c r="BW130" s="331" t="str">
        <f>IF(OR($M$43="",$S$43=""),"",BX43+$BW$76)</f>
        <v/>
      </c>
      <c r="BX130" s="333">
        <v>0</v>
      </c>
      <c r="BY130" s="330"/>
      <c r="BZ130" s="334"/>
      <c r="CA130" s="126"/>
      <c r="CB130" s="64"/>
      <c r="CC130" s="65"/>
      <c r="CD130" s="66"/>
      <c r="CE130" s="66"/>
      <c r="CG130" s="348">
        <f>CG125*CG124*(CG126-1/CG127)</f>
        <v>575.56318656265205</v>
      </c>
      <c r="CH130" s="348">
        <f t="shared" ref="CH130:CV130" si="40">CH125*CH124*(CH126-1/CH127)</f>
        <v>920.90109850024317</v>
      </c>
      <c r="CI130" s="348">
        <f t="shared" si="40"/>
        <v>1438.9079664066298</v>
      </c>
      <c r="CJ130" s="348">
        <f t="shared" si="40"/>
        <v>2129.5837902818125</v>
      </c>
      <c r="CK130" s="348">
        <f t="shared" si="40"/>
        <v>3108.0412074383207</v>
      </c>
      <c r="CL130" s="348">
        <f t="shared" si="40"/>
        <v>4408.8140090699144</v>
      </c>
      <c r="CM130" s="348">
        <f t="shared" si="40"/>
        <v>6250.6162060704</v>
      </c>
      <c r="CN130" s="348">
        <f t="shared" si="40"/>
        <v>8863.6730730648396</v>
      </c>
      <c r="CO130" s="348">
        <f t="shared" si="40"/>
        <v>12547.277467065815</v>
      </c>
      <c r="CP130" s="348">
        <f t="shared" si="40"/>
        <v>16806.445047629441</v>
      </c>
      <c r="CQ130" s="348">
        <f t="shared" si="40"/>
        <v>21526.063177443186</v>
      </c>
      <c r="CR130" s="348">
        <f t="shared" si="40"/>
        <v>27511.920317694763</v>
      </c>
      <c r="CS130" s="348">
        <f t="shared" si="40"/>
        <v>35109.354380321776</v>
      </c>
      <c r="CT130" s="348">
        <f t="shared" si="40"/>
        <v>44893.928551886856</v>
      </c>
      <c r="CU130" s="348">
        <f t="shared" si="40"/>
        <v>57326.093381640138</v>
      </c>
      <c r="CV130" s="348">
        <f t="shared" si="40"/>
        <v>73096.524693456799</v>
      </c>
      <c r="CY130" s="137"/>
    </row>
    <row r="131" spans="64:119" s="54" customFormat="1" ht="13.5">
      <c r="BL131" s="357"/>
      <c r="BM131" s="331"/>
      <c r="BN131" s="330"/>
      <c r="BO131" s="331" t="str">
        <f>IF(OR(BX35=0,BI36=0),"",BM130)</f>
        <v/>
      </c>
      <c r="BP131" s="332">
        <v>1.9</v>
      </c>
      <c r="BQ131" s="357"/>
      <c r="BR131" s="331"/>
      <c r="BS131" s="330"/>
      <c r="BT131" s="331" t="str">
        <f>IF(OR(BX39=0,BI40=0),"",BR130)</f>
        <v/>
      </c>
      <c r="BU131" s="332">
        <v>1.9</v>
      </c>
      <c r="BV131" s="357"/>
      <c r="BW131" s="331"/>
      <c r="BX131" s="330"/>
      <c r="BY131" s="331" t="str">
        <f>IF(OR(BX43=0,BI44=0),"",BW130)</f>
        <v/>
      </c>
      <c r="BZ131" s="332">
        <v>2.2000000000000002</v>
      </c>
      <c r="CA131" s="327"/>
      <c r="CB131" s="64"/>
      <c r="CC131" s="65"/>
      <c r="CD131" s="66"/>
      <c r="CE131" s="66"/>
      <c r="CG131" s="348" t="e">
        <f>((CG122+CG123)*CG124-CG121-CG125*CG124/CG127)*EXP(-CG127*CG126)</f>
        <v>#VALUE!</v>
      </c>
      <c r="CH131" s="348" t="e">
        <f t="shared" ref="CH131:CV131" si="41">((CH122+CH123)*CH124-CH121-CH125*CH124/CH127)*EXP(-CH127*CH126)</f>
        <v>#VALUE!</v>
      </c>
      <c r="CI131" s="348" t="e">
        <f t="shared" si="41"/>
        <v>#VALUE!</v>
      </c>
      <c r="CJ131" s="348" t="e">
        <f t="shared" si="41"/>
        <v>#VALUE!</v>
      </c>
      <c r="CK131" s="348" t="e">
        <f t="shared" si="41"/>
        <v>#VALUE!</v>
      </c>
      <c r="CL131" s="348" t="e">
        <f t="shared" si="41"/>
        <v>#VALUE!</v>
      </c>
      <c r="CM131" s="348" t="e">
        <f t="shared" si="41"/>
        <v>#VALUE!</v>
      </c>
      <c r="CN131" s="348" t="e">
        <f t="shared" si="41"/>
        <v>#VALUE!</v>
      </c>
      <c r="CO131" s="348" t="e">
        <f t="shared" si="41"/>
        <v>#VALUE!</v>
      </c>
      <c r="CP131" s="348" t="e">
        <f t="shared" si="41"/>
        <v>#VALUE!</v>
      </c>
      <c r="CQ131" s="348" t="e">
        <f t="shared" si="41"/>
        <v>#VALUE!</v>
      </c>
      <c r="CR131" s="348" t="e">
        <f t="shared" si="41"/>
        <v>#VALUE!</v>
      </c>
      <c r="CS131" s="348" t="e">
        <f t="shared" si="41"/>
        <v>#VALUE!</v>
      </c>
      <c r="CT131" s="348" t="e">
        <f t="shared" si="41"/>
        <v>#VALUE!</v>
      </c>
      <c r="CU131" s="348" t="e">
        <f t="shared" si="41"/>
        <v>#VALUE!</v>
      </c>
      <c r="CV131" s="348" t="e">
        <f t="shared" si="41"/>
        <v>#VALUE!</v>
      </c>
      <c r="CY131" s="137"/>
    </row>
    <row r="132" spans="64:119" s="54" customFormat="1" ht="13.5">
      <c r="BL132" s="357"/>
      <c r="BM132" s="331"/>
      <c r="BN132" s="330"/>
      <c r="BO132" s="331" t="str">
        <f>IF(OR(BX35=0,BI36=0),"",BM133)</f>
        <v/>
      </c>
      <c r="BP132" s="332">
        <v>1.9</v>
      </c>
      <c r="BQ132" s="357"/>
      <c r="BR132" s="331"/>
      <c r="BS132" s="330"/>
      <c r="BT132" s="331" t="str">
        <f>IF(OR(BX39=0,BI40=0),"",BR133)</f>
        <v/>
      </c>
      <c r="BU132" s="332">
        <v>1.9</v>
      </c>
      <c r="BV132" s="357"/>
      <c r="BW132" s="331"/>
      <c r="BX132" s="330"/>
      <c r="BY132" s="331" t="str">
        <f>IF(OR(BX43=0,BI44=0),"",BW133)</f>
        <v/>
      </c>
      <c r="BZ132" s="332">
        <v>2.2000000000000002</v>
      </c>
      <c r="CA132" s="327"/>
      <c r="CB132" s="64"/>
      <c r="CC132" s="65"/>
      <c r="CD132" s="66"/>
      <c r="CE132" s="66"/>
      <c r="CG132" s="349" t="e">
        <f>CG129+CG130-CG131</f>
        <v>#VALUE!</v>
      </c>
      <c r="CH132" s="349" t="e">
        <f t="shared" ref="CH132:CV132" si="42">CH129+CH130-CH131</f>
        <v>#VALUE!</v>
      </c>
      <c r="CI132" s="349" t="e">
        <f t="shared" si="42"/>
        <v>#VALUE!</v>
      </c>
      <c r="CJ132" s="349" t="e">
        <f t="shared" si="42"/>
        <v>#VALUE!</v>
      </c>
      <c r="CK132" s="349" t="e">
        <f t="shared" si="42"/>
        <v>#VALUE!</v>
      </c>
      <c r="CL132" s="349" t="e">
        <f t="shared" si="42"/>
        <v>#VALUE!</v>
      </c>
      <c r="CM132" s="349" t="e">
        <f t="shared" si="42"/>
        <v>#VALUE!</v>
      </c>
      <c r="CN132" s="349" t="e">
        <f t="shared" si="42"/>
        <v>#VALUE!</v>
      </c>
      <c r="CO132" s="349" t="e">
        <f t="shared" si="42"/>
        <v>#VALUE!</v>
      </c>
      <c r="CP132" s="349" t="e">
        <f t="shared" si="42"/>
        <v>#VALUE!</v>
      </c>
      <c r="CQ132" s="349" t="e">
        <f t="shared" si="42"/>
        <v>#VALUE!</v>
      </c>
      <c r="CR132" s="349" t="e">
        <f t="shared" si="42"/>
        <v>#VALUE!</v>
      </c>
      <c r="CS132" s="349" t="e">
        <f t="shared" si="42"/>
        <v>#VALUE!</v>
      </c>
      <c r="CT132" s="349" t="e">
        <f t="shared" si="42"/>
        <v>#VALUE!</v>
      </c>
      <c r="CU132" s="349" t="e">
        <f t="shared" si="42"/>
        <v>#VALUE!</v>
      </c>
      <c r="CV132" s="349" t="e">
        <f t="shared" si="42"/>
        <v>#VALUE!</v>
      </c>
      <c r="CY132" s="137"/>
    </row>
    <row r="133" spans="64:119" s="54" customFormat="1" ht="13.5">
      <c r="BL133" s="329" t="s">
        <v>410</v>
      </c>
      <c r="BM133" s="331" t="str">
        <f>IF(OR($M$36="",$S$36=""),"",BI36+$BM$76)</f>
        <v/>
      </c>
      <c r="BN133" s="333">
        <v>0</v>
      </c>
      <c r="BO133" s="330"/>
      <c r="BP133" s="334"/>
      <c r="BQ133" s="329" t="s">
        <v>410</v>
      </c>
      <c r="BR133" s="331" t="str">
        <f>IF(OR($M$40="",$S$40=""),"",BI40+$BR$76)</f>
        <v/>
      </c>
      <c r="BS133" s="333">
        <v>0</v>
      </c>
      <c r="BT133" s="330"/>
      <c r="BU133" s="334"/>
      <c r="BV133" s="329" t="s">
        <v>410</v>
      </c>
      <c r="BW133" s="331" t="str">
        <f>IF(OR($M$44="",$S$44=""),"",BI44+$BW$76)</f>
        <v/>
      </c>
      <c r="BX133" s="333">
        <v>0</v>
      </c>
      <c r="BY133" s="330"/>
      <c r="BZ133" s="334"/>
      <c r="CA133" s="126" t="s">
        <v>411</v>
      </c>
      <c r="CB133" s="64"/>
      <c r="CC133" s="65"/>
      <c r="CD133" s="66"/>
      <c r="CE133" s="66"/>
      <c r="CG133" s="350" t="s">
        <v>390</v>
      </c>
      <c r="CH133" s="351" t="s">
        <v>333</v>
      </c>
      <c r="CI133" s="351" t="s">
        <v>334</v>
      </c>
      <c r="CJ133" s="351" t="s">
        <v>335</v>
      </c>
      <c r="CK133" s="351" t="s">
        <v>336</v>
      </c>
      <c r="CL133" s="351" t="s">
        <v>337</v>
      </c>
      <c r="CM133" s="351" t="s">
        <v>338</v>
      </c>
      <c r="CN133" s="351" t="s">
        <v>339</v>
      </c>
      <c r="CO133" s="351" t="s">
        <v>340</v>
      </c>
      <c r="CP133" s="351" t="s">
        <v>341</v>
      </c>
      <c r="CQ133" s="351" t="s">
        <v>342</v>
      </c>
      <c r="CR133" s="351" t="s">
        <v>343</v>
      </c>
      <c r="CS133" s="351" t="s">
        <v>344</v>
      </c>
      <c r="CT133" s="351" t="s">
        <v>345</v>
      </c>
      <c r="CU133" s="351" t="s">
        <v>346</v>
      </c>
      <c r="CV133" s="351" t="s">
        <v>347</v>
      </c>
      <c r="CY133" s="54" t="s">
        <v>390</v>
      </c>
      <c r="CZ133" s="54" t="s">
        <v>333</v>
      </c>
      <c r="DA133" s="54" t="s">
        <v>334</v>
      </c>
      <c r="DB133" s="54" t="s">
        <v>335</v>
      </c>
      <c r="DC133" s="54" t="s">
        <v>336</v>
      </c>
      <c r="DD133" s="54" t="s">
        <v>337</v>
      </c>
      <c r="DE133" s="54" t="s">
        <v>338</v>
      </c>
      <c r="DF133" s="54" t="s">
        <v>339</v>
      </c>
      <c r="DG133" s="54" t="s">
        <v>340</v>
      </c>
      <c r="DH133" s="54" t="s">
        <v>341</v>
      </c>
      <c r="DI133" s="54" t="s">
        <v>342</v>
      </c>
      <c r="DJ133" s="54" t="s">
        <v>343</v>
      </c>
      <c r="DK133" s="54" t="s">
        <v>344</v>
      </c>
      <c r="DL133" s="54" t="s">
        <v>345</v>
      </c>
      <c r="DM133" s="54" t="s">
        <v>346</v>
      </c>
      <c r="DN133" s="54" t="s">
        <v>347</v>
      </c>
    </row>
    <row r="134" spans="64:119" s="54" customFormat="1" ht="13.5">
      <c r="BL134" s="329" t="s">
        <v>351</v>
      </c>
      <c r="BM134" s="331" t="str">
        <f>IF(OR($M$36="",$S$36=""),"",BJ36+$BM$76)</f>
        <v/>
      </c>
      <c r="BN134" s="330">
        <f>-K36</f>
        <v>0</v>
      </c>
      <c r="BO134" s="330"/>
      <c r="BP134" s="334"/>
      <c r="BQ134" s="329" t="s">
        <v>351</v>
      </c>
      <c r="BR134" s="331" t="str">
        <f>IF(OR($M$40="",$S$40=""),"",BJ40+$BR$76)</f>
        <v/>
      </c>
      <c r="BS134" s="330">
        <f>-K40</f>
        <v>0</v>
      </c>
      <c r="BT134" s="330"/>
      <c r="BU134" s="334"/>
      <c r="BV134" s="329" t="s">
        <v>351</v>
      </c>
      <c r="BW134" s="331" t="str">
        <f>IF(OR($M$44="",$S$44=""),"",BJ44+$BW$76)</f>
        <v/>
      </c>
      <c r="BX134" s="330">
        <f>-K44</f>
        <v>0</v>
      </c>
      <c r="BY134" s="330"/>
      <c r="BZ134" s="334"/>
      <c r="CA134" s="126">
        <f>MAX(CA135:CA339)</f>
        <v>0</v>
      </c>
      <c r="CB134" s="64"/>
      <c r="CC134" s="65"/>
      <c r="CD134" s="66"/>
      <c r="CE134" s="66"/>
      <c r="CF134" s="54" t="s">
        <v>391</v>
      </c>
      <c r="CG134" s="352" t="e">
        <f>ROUND((CG122+CG123)*CG124+CG125*CG124*(CG126-1/CG127)-((CG122+CG123)*CG124-CG121-CG125*CG124/CG127)*EXP(-CG127*CG126),5)</f>
        <v>#VALUE!</v>
      </c>
      <c r="CH134" s="352" t="e">
        <f t="shared" ref="CH134:CV134" si="43">ROUND((CH122+CH123)*CH124+CH125*CH124*(CH126-1/CH127)-((CH122+CH123)*CH124-CH121-CH125*CH124/CH127)*EXP(-CH127*CH126),5)</f>
        <v>#VALUE!</v>
      </c>
      <c r="CI134" s="352" t="e">
        <f t="shared" si="43"/>
        <v>#VALUE!</v>
      </c>
      <c r="CJ134" s="352" t="e">
        <f t="shared" si="43"/>
        <v>#VALUE!</v>
      </c>
      <c r="CK134" s="352" t="e">
        <f t="shared" si="43"/>
        <v>#VALUE!</v>
      </c>
      <c r="CL134" s="352" t="e">
        <f t="shared" si="43"/>
        <v>#VALUE!</v>
      </c>
      <c r="CM134" s="352" t="e">
        <f t="shared" si="43"/>
        <v>#VALUE!</v>
      </c>
      <c r="CN134" s="352" t="e">
        <f t="shared" si="43"/>
        <v>#VALUE!</v>
      </c>
      <c r="CO134" s="352" t="e">
        <f t="shared" si="43"/>
        <v>#VALUE!</v>
      </c>
      <c r="CP134" s="352" t="e">
        <f t="shared" si="43"/>
        <v>#VALUE!</v>
      </c>
      <c r="CQ134" s="352" t="e">
        <f t="shared" si="43"/>
        <v>#VALUE!</v>
      </c>
      <c r="CR134" s="352" t="e">
        <f t="shared" si="43"/>
        <v>#VALUE!</v>
      </c>
      <c r="CS134" s="352" t="e">
        <f t="shared" si="43"/>
        <v>#VALUE!</v>
      </c>
      <c r="CT134" s="352" t="e">
        <f t="shared" si="43"/>
        <v>#VALUE!</v>
      </c>
      <c r="CU134" s="352" t="e">
        <f t="shared" si="43"/>
        <v>#VALUE!</v>
      </c>
      <c r="CV134" s="352" t="e">
        <f t="shared" si="43"/>
        <v>#VALUE!</v>
      </c>
      <c r="CX134" s="54" t="s">
        <v>412</v>
      </c>
      <c r="CY134" s="362">
        <f>(CY126+CY127)/CY125+CY124</f>
        <v>295.99579239870923</v>
      </c>
      <c r="CZ134" s="362">
        <f t="shared" ref="CZ134:DN134" si="44">(CZ126+CZ127)/CZ125+CZ124</f>
        <v>253.99617592876882</v>
      </c>
      <c r="DA134" s="362">
        <f t="shared" si="44"/>
        <v>224.99578814732763</v>
      </c>
      <c r="DB134" s="362">
        <f t="shared" si="44"/>
        <v>202.99552076677315</v>
      </c>
      <c r="DC134" s="362">
        <f t="shared" si="44"/>
        <v>190.00217425547623</v>
      </c>
      <c r="DD134" s="362">
        <f t="shared" si="44"/>
        <v>174.99791344557741</v>
      </c>
      <c r="DE134" s="362">
        <f t="shared" si="44"/>
        <v>164.99559634188427</v>
      </c>
      <c r="DF134" s="362">
        <f t="shared" si="44"/>
        <v>157.00280920314253</v>
      </c>
      <c r="DG134" s="362">
        <f t="shared" si="44"/>
        <v>151.99654993400793</v>
      </c>
      <c r="DH134" s="362">
        <f t="shared" si="44"/>
        <v>145.99700693992628</v>
      </c>
      <c r="DI134" s="362">
        <f t="shared" si="44"/>
        <v>141.99730722180493</v>
      </c>
      <c r="DJ134" s="362">
        <f t="shared" si="44"/>
        <v>138.99904711262363</v>
      </c>
      <c r="DK134" s="362">
        <f t="shared" si="44"/>
        <v>133.99871805423658</v>
      </c>
      <c r="DL134" s="362">
        <f t="shared" si="44"/>
        <v>131.99796563285832</v>
      </c>
      <c r="DM134" s="362">
        <f t="shared" si="44"/>
        <v>129.00495001041449</v>
      </c>
      <c r="DN134" s="362">
        <f t="shared" si="44"/>
        <v>127.00491577747849</v>
      </c>
    </row>
    <row r="135" spans="64:119" s="54" customFormat="1" ht="13.5">
      <c r="BL135" s="329" t="s">
        <v>71</v>
      </c>
      <c r="BM135" s="331" t="str">
        <f>IF(OR($M$36="",$S$36=""),"",BK36+$BM$76)</f>
        <v/>
      </c>
      <c r="BN135" s="330">
        <f>BN134</f>
        <v>0</v>
      </c>
      <c r="BO135" s="330"/>
      <c r="BP135" s="334"/>
      <c r="BQ135" s="329" t="s">
        <v>71</v>
      </c>
      <c r="BR135" s="331" t="str">
        <f>IF(OR($M$40="",$S$40=""),"",BK40+$BR$76)</f>
        <v/>
      </c>
      <c r="BS135" s="330">
        <f>BS134</f>
        <v>0</v>
      </c>
      <c r="BT135" s="330"/>
      <c r="BU135" s="334"/>
      <c r="BV135" s="329" t="s">
        <v>71</v>
      </c>
      <c r="BW135" s="331" t="str">
        <f>IF(OR($M$44="",$S$44=""),"",BK44+$BW$76)</f>
        <v/>
      </c>
      <c r="BX135" s="330">
        <f>BX134</f>
        <v>0</v>
      </c>
      <c r="BY135" s="330"/>
      <c r="BZ135" s="334"/>
      <c r="CA135" s="319" t="str">
        <f>IF(CB135="","",CC135)</f>
        <v/>
      </c>
      <c r="CB135" s="363" t="str">
        <f>IF(COUNTIF(CY135:DN135,"×")=0,"","浮上できません")</f>
        <v/>
      </c>
      <c r="CC135" s="316">
        <v>18</v>
      </c>
      <c r="CD135" s="66"/>
      <c r="CE135" s="66"/>
      <c r="CY135" s="364" t="e">
        <f>IF(CY134-CG134&gt;0,"","×")</f>
        <v>#VALUE!</v>
      </c>
      <c r="CZ135" s="364" t="e">
        <f t="shared" ref="CZ135:DN135" si="45">IF(CZ134-CH134&gt;0,"","×")</f>
        <v>#VALUE!</v>
      </c>
      <c r="DA135" s="364" t="e">
        <f t="shared" si="45"/>
        <v>#VALUE!</v>
      </c>
      <c r="DB135" s="364" t="e">
        <f t="shared" si="45"/>
        <v>#VALUE!</v>
      </c>
      <c r="DC135" s="364" t="e">
        <f t="shared" si="45"/>
        <v>#VALUE!</v>
      </c>
      <c r="DD135" s="364" t="e">
        <f t="shared" si="45"/>
        <v>#VALUE!</v>
      </c>
      <c r="DE135" s="364" t="e">
        <f t="shared" si="45"/>
        <v>#VALUE!</v>
      </c>
      <c r="DF135" s="364" t="e">
        <f t="shared" si="45"/>
        <v>#VALUE!</v>
      </c>
      <c r="DG135" s="364" t="e">
        <f t="shared" si="45"/>
        <v>#VALUE!</v>
      </c>
      <c r="DH135" s="364" t="e">
        <f t="shared" si="45"/>
        <v>#VALUE!</v>
      </c>
      <c r="DI135" s="364" t="e">
        <f t="shared" si="45"/>
        <v>#VALUE!</v>
      </c>
      <c r="DJ135" s="364" t="e">
        <f t="shared" si="45"/>
        <v>#VALUE!</v>
      </c>
      <c r="DK135" s="364" t="e">
        <f t="shared" si="45"/>
        <v>#VALUE!</v>
      </c>
      <c r="DL135" s="364" t="e">
        <f t="shared" si="45"/>
        <v>#VALUE!</v>
      </c>
      <c r="DM135" s="364" t="e">
        <f t="shared" si="45"/>
        <v>#VALUE!</v>
      </c>
      <c r="DN135" s="364" t="e">
        <f t="shared" si="45"/>
        <v>#VALUE!</v>
      </c>
    </row>
    <row r="136" spans="64:119" s="54" customFormat="1" ht="13.5">
      <c r="BL136" s="329" t="s">
        <v>353</v>
      </c>
      <c r="BM136" s="331" t="str">
        <f>IF(OR($M$36="",$S$36=""),"",BL36+$BM$76)</f>
        <v/>
      </c>
      <c r="BN136" s="333">
        <f>IF(BN135&gt;-18,BN135,-18)</f>
        <v>0</v>
      </c>
      <c r="BO136" s="330"/>
      <c r="BP136" s="334"/>
      <c r="BQ136" s="329" t="s">
        <v>353</v>
      </c>
      <c r="BR136" s="331" t="str">
        <f>IF(OR($M$40="",$S$40=""),"",BL40+$BR$76)</f>
        <v/>
      </c>
      <c r="BS136" s="333">
        <f>IF(BS135&gt;-18,BS135,-18)</f>
        <v>0</v>
      </c>
      <c r="BT136" s="330"/>
      <c r="BU136" s="334"/>
      <c r="BV136" s="329" t="s">
        <v>353</v>
      </c>
      <c r="BW136" s="331" t="str">
        <f>IF(OR($M$44="",$S$44=""),"",BL44+$BW$76)</f>
        <v/>
      </c>
      <c r="BX136" s="333">
        <f>IF(BX135&gt;-18,BX135,-18)</f>
        <v>0</v>
      </c>
      <c r="BY136" s="330"/>
      <c r="BZ136" s="334"/>
      <c r="CA136" s="126"/>
      <c r="CB136" s="64"/>
      <c r="CC136" s="65"/>
      <c r="CD136" s="66"/>
      <c r="CE136" s="66"/>
      <c r="CF136" s="338" t="s">
        <v>413</v>
      </c>
      <c r="CG136" s="338" t="s">
        <v>414</v>
      </c>
      <c r="CH136" s="338"/>
      <c r="CI136" s="338"/>
      <c r="CJ136" s="338"/>
      <c r="CK136" s="338"/>
      <c r="CL136" s="338"/>
      <c r="CM136" s="338"/>
      <c r="CN136" s="338"/>
      <c r="CO136" s="338"/>
      <c r="CP136" s="338"/>
      <c r="CQ136" s="338"/>
      <c r="CR136" s="338"/>
      <c r="CS136" s="338"/>
      <c r="CT136" s="338"/>
      <c r="CU136" s="338"/>
      <c r="CV136" s="338"/>
      <c r="CW136" s="338"/>
    </row>
    <row r="137" spans="64:119" s="54" customFormat="1" ht="13.5">
      <c r="BL137" s="329" t="s">
        <v>356</v>
      </c>
      <c r="BM137" s="331" t="str">
        <f>IF(OR($M$36="",$S$36=""),"",BM36+$BM$76)</f>
        <v/>
      </c>
      <c r="BN137" s="333">
        <f>IF(BN135&gt;-18,BN135,-18)</f>
        <v>0</v>
      </c>
      <c r="BO137" s="330"/>
      <c r="BP137" s="334"/>
      <c r="BQ137" s="329" t="s">
        <v>356</v>
      </c>
      <c r="BR137" s="331" t="str">
        <f>IF(OR($M$40="",$S$40=""),"",BM40+$BR$76)</f>
        <v/>
      </c>
      <c r="BS137" s="333">
        <f>IF(BS135&gt;-18,BS135,-18)</f>
        <v>0</v>
      </c>
      <c r="BT137" s="330"/>
      <c r="BU137" s="334"/>
      <c r="BV137" s="329" t="s">
        <v>356</v>
      </c>
      <c r="BW137" s="331" t="str">
        <f>IF(OR($M$44="",$S$44=""),"",BM44+$BW$76)</f>
        <v/>
      </c>
      <c r="BX137" s="333">
        <f>IF(BX135&gt;-18,BX135,-18)</f>
        <v>0</v>
      </c>
      <c r="BY137" s="330"/>
      <c r="BZ137" s="334"/>
      <c r="CA137" s="126"/>
      <c r="CB137" s="64"/>
      <c r="CC137" s="65"/>
      <c r="CD137" s="66"/>
      <c r="CE137" s="66"/>
    </row>
    <row r="138" spans="64:119" s="54" customFormat="1" ht="16.5" customHeight="1">
      <c r="BL138" s="329" t="s">
        <v>359</v>
      </c>
      <c r="BM138" s="331" t="str">
        <f>IF(OR($M$36="",$S$36=""),"",BN36+$BM$76)</f>
        <v/>
      </c>
      <c r="BN138" s="333">
        <f>IF(BN135&gt;-15,BN135,-15)</f>
        <v>0</v>
      </c>
      <c r="BO138" s="330"/>
      <c r="BP138" s="334"/>
      <c r="BQ138" s="329" t="s">
        <v>359</v>
      </c>
      <c r="BR138" s="331" t="str">
        <f>IF(OR($M$40="",$S$40=""),"",BN40+$BR$76)</f>
        <v/>
      </c>
      <c r="BS138" s="333">
        <f>IF(BS135&gt;-15,BS135,-15)</f>
        <v>0</v>
      </c>
      <c r="BT138" s="330"/>
      <c r="BU138" s="334"/>
      <c r="BV138" s="329" t="s">
        <v>359</v>
      </c>
      <c r="BW138" s="331" t="str">
        <f>IF(OR($M$44="",$S$44=""),"",BN44+$BW$76)</f>
        <v/>
      </c>
      <c r="BX138" s="333">
        <f>IF(BX135&gt;-15,BX135,-15)</f>
        <v>0</v>
      </c>
      <c r="BY138" s="330"/>
      <c r="BZ138" s="334"/>
      <c r="CA138" s="126"/>
      <c r="CB138" s="64"/>
      <c r="CC138" s="65"/>
      <c r="CD138" s="66"/>
      <c r="CE138" s="66"/>
      <c r="CF138" s="340" t="s">
        <v>401</v>
      </c>
      <c r="CG138" s="353" t="e">
        <f t="shared" ref="CG138:CV138" si="46">CG134</f>
        <v>#VALUE!</v>
      </c>
      <c r="CH138" s="353" t="e">
        <f t="shared" si="46"/>
        <v>#VALUE!</v>
      </c>
      <c r="CI138" s="353" t="e">
        <f t="shared" si="46"/>
        <v>#VALUE!</v>
      </c>
      <c r="CJ138" s="353" t="e">
        <f t="shared" si="46"/>
        <v>#VALUE!</v>
      </c>
      <c r="CK138" s="353" t="e">
        <f t="shared" si="46"/>
        <v>#VALUE!</v>
      </c>
      <c r="CL138" s="353" t="e">
        <f t="shared" si="46"/>
        <v>#VALUE!</v>
      </c>
      <c r="CM138" s="353" t="e">
        <f t="shared" si="46"/>
        <v>#VALUE!</v>
      </c>
      <c r="CN138" s="353" t="e">
        <f t="shared" si="46"/>
        <v>#VALUE!</v>
      </c>
      <c r="CO138" s="353" t="e">
        <f t="shared" si="46"/>
        <v>#VALUE!</v>
      </c>
      <c r="CP138" s="353" t="e">
        <f t="shared" si="46"/>
        <v>#VALUE!</v>
      </c>
      <c r="CQ138" s="353" t="e">
        <f t="shared" si="46"/>
        <v>#VALUE!</v>
      </c>
      <c r="CR138" s="353" t="e">
        <f t="shared" si="46"/>
        <v>#VALUE!</v>
      </c>
      <c r="CS138" s="353" t="e">
        <f t="shared" si="46"/>
        <v>#VALUE!</v>
      </c>
      <c r="CT138" s="353" t="e">
        <f t="shared" si="46"/>
        <v>#VALUE!</v>
      </c>
      <c r="CU138" s="353" t="e">
        <f t="shared" si="46"/>
        <v>#VALUE!</v>
      </c>
      <c r="CV138" s="353" t="e">
        <f t="shared" si="46"/>
        <v>#VALUE!</v>
      </c>
    </row>
    <row r="139" spans="64:119" s="54" customFormat="1" ht="13.5">
      <c r="BL139" s="329" t="s">
        <v>360</v>
      </c>
      <c r="BM139" s="331" t="str">
        <f>IF(OR($M$36="",$S$36=""),"",BO36+$BM$76)</f>
        <v/>
      </c>
      <c r="BN139" s="333">
        <f>IF(BN135&gt;-15,BN135,-15)</f>
        <v>0</v>
      </c>
      <c r="BO139" s="330"/>
      <c r="BP139" s="334"/>
      <c r="BQ139" s="329" t="s">
        <v>360</v>
      </c>
      <c r="BR139" s="331" t="str">
        <f>IF(OR($M$40="",$S$40=""),"",BO40+$BR$76)</f>
        <v/>
      </c>
      <c r="BS139" s="333">
        <f>IF(BS135&gt;-15,BS135,-15)</f>
        <v>0</v>
      </c>
      <c r="BT139" s="330"/>
      <c r="BU139" s="334"/>
      <c r="BV139" s="329" t="s">
        <v>360</v>
      </c>
      <c r="BW139" s="331" t="str">
        <f>IF(OR($M$44="",$S$44=""),"",BO44+$BW$76)</f>
        <v/>
      </c>
      <c r="BX139" s="333">
        <f>IF(BX135&gt;-15,BX135,-15)</f>
        <v>0</v>
      </c>
      <c r="BY139" s="330"/>
      <c r="BZ139" s="334"/>
      <c r="CA139" s="126"/>
      <c r="CB139" s="64"/>
      <c r="CC139" s="65"/>
      <c r="CD139" s="66"/>
      <c r="CE139" s="66"/>
      <c r="CF139" s="54" t="s">
        <v>395</v>
      </c>
      <c r="CG139" s="344">
        <f>100-5.67</f>
        <v>94.33</v>
      </c>
      <c r="CH139" s="54">
        <f>$CG139</f>
        <v>94.33</v>
      </c>
      <c r="CI139" s="54">
        <f t="shared" ref="CI139:CV143" si="47">$CG139</f>
        <v>94.33</v>
      </c>
      <c r="CJ139" s="54">
        <f t="shared" si="47"/>
        <v>94.33</v>
      </c>
      <c r="CK139" s="54">
        <f t="shared" si="47"/>
        <v>94.33</v>
      </c>
      <c r="CL139" s="54">
        <f t="shared" si="47"/>
        <v>94.33</v>
      </c>
      <c r="CM139" s="54">
        <f t="shared" si="47"/>
        <v>94.33</v>
      </c>
      <c r="CN139" s="54">
        <f t="shared" si="47"/>
        <v>94.33</v>
      </c>
      <c r="CO139" s="54">
        <f t="shared" si="47"/>
        <v>94.33</v>
      </c>
      <c r="CP139" s="54">
        <f t="shared" si="47"/>
        <v>94.33</v>
      </c>
      <c r="CQ139" s="54">
        <f t="shared" si="47"/>
        <v>94.33</v>
      </c>
      <c r="CR139" s="54">
        <f t="shared" si="47"/>
        <v>94.33</v>
      </c>
      <c r="CS139" s="54">
        <f t="shared" si="47"/>
        <v>94.33</v>
      </c>
      <c r="CT139" s="54">
        <f t="shared" si="47"/>
        <v>94.33</v>
      </c>
      <c r="CU139" s="54">
        <f t="shared" si="47"/>
        <v>94.33</v>
      </c>
      <c r="CV139" s="54">
        <f t="shared" si="47"/>
        <v>94.33</v>
      </c>
      <c r="CX139" s="339" t="s">
        <v>402</v>
      </c>
      <c r="CY139" s="339"/>
      <c r="CZ139" s="339"/>
      <c r="DA139" s="339"/>
      <c r="DB139" s="339"/>
      <c r="DC139" s="339"/>
      <c r="DD139" s="339"/>
      <c r="DE139" s="339"/>
      <c r="DF139" s="339"/>
      <c r="DG139" s="339"/>
      <c r="DH139" s="339"/>
      <c r="DI139" s="339"/>
      <c r="DJ139" s="339"/>
      <c r="DK139" s="339"/>
      <c r="DL139" s="339"/>
      <c r="DM139" s="339"/>
      <c r="DN139" s="339"/>
      <c r="DO139" s="339"/>
    </row>
    <row r="140" spans="64:119" s="54" customFormat="1" ht="13.5">
      <c r="BL140" s="329" t="s">
        <v>364</v>
      </c>
      <c r="BM140" s="331" t="str">
        <f>IF(OR($M$36="",$S$36=""),"",BP36+$BM$76)</f>
        <v/>
      </c>
      <c r="BN140" s="333">
        <f>IF(BN135&gt;-12,BN135,-12)</f>
        <v>0</v>
      </c>
      <c r="BO140" s="330"/>
      <c r="BP140" s="334"/>
      <c r="BQ140" s="329" t="s">
        <v>364</v>
      </c>
      <c r="BR140" s="331" t="str">
        <f>IF(OR($M$40="",$S$40=""),"",BP40+$BR$76)</f>
        <v/>
      </c>
      <c r="BS140" s="333">
        <f>IF(BS135&gt;-12,BS135,-12)</f>
        <v>0</v>
      </c>
      <c r="BT140" s="330"/>
      <c r="BU140" s="334"/>
      <c r="BV140" s="329" t="s">
        <v>364</v>
      </c>
      <c r="BW140" s="331" t="str">
        <f>IF(OR($M$44="",$S$44=""),"",BP44+$BW$76)</f>
        <v/>
      </c>
      <c r="BX140" s="333">
        <f>IF(BX135&gt;-12,BX135,-12)</f>
        <v>0</v>
      </c>
      <c r="BY140" s="330"/>
      <c r="BZ140" s="334"/>
      <c r="CA140" s="126"/>
      <c r="CB140" s="64" t="s">
        <v>372</v>
      </c>
      <c r="CC140" s="345">
        <v>0</v>
      </c>
      <c r="CD140" s="66" t="s">
        <v>373</v>
      </c>
      <c r="CE140" s="66">
        <f>ROUND(CC140*$CG$82*9.80665/1000,0)</f>
        <v>0</v>
      </c>
      <c r="CF140" s="54" t="s">
        <v>374</v>
      </c>
      <c r="CG140" s="341">
        <f>CE141</f>
        <v>0</v>
      </c>
      <c r="CH140" s="54">
        <f>$CG140</f>
        <v>0</v>
      </c>
      <c r="CI140" s="54">
        <f t="shared" si="47"/>
        <v>0</v>
      </c>
      <c r="CJ140" s="54">
        <f t="shared" si="47"/>
        <v>0</v>
      </c>
      <c r="CK140" s="54">
        <f t="shared" si="47"/>
        <v>0</v>
      </c>
      <c r="CL140" s="54">
        <f t="shared" si="47"/>
        <v>0</v>
      </c>
      <c r="CM140" s="54">
        <f t="shared" si="47"/>
        <v>0</v>
      </c>
      <c r="CN140" s="54">
        <f t="shared" si="47"/>
        <v>0</v>
      </c>
      <c r="CO140" s="54">
        <f t="shared" si="47"/>
        <v>0</v>
      </c>
      <c r="CP140" s="54">
        <f t="shared" si="47"/>
        <v>0</v>
      </c>
      <c r="CQ140" s="54">
        <f t="shared" si="47"/>
        <v>0</v>
      </c>
      <c r="CR140" s="54">
        <f t="shared" si="47"/>
        <v>0</v>
      </c>
      <c r="CS140" s="54">
        <f t="shared" si="47"/>
        <v>0</v>
      </c>
      <c r="CT140" s="54">
        <f t="shared" si="47"/>
        <v>0</v>
      </c>
      <c r="CU140" s="54">
        <f t="shared" si="47"/>
        <v>0</v>
      </c>
      <c r="CV140" s="54">
        <f t="shared" si="47"/>
        <v>0</v>
      </c>
    </row>
    <row r="141" spans="64:119" s="54" customFormat="1" ht="13.5">
      <c r="BL141" s="329" t="s">
        <v>365</v>
      </c>
      <c r="BM141" s="331" t="str">
        <f>IF(OR($M$36="",$S$36=""),"",BQ36+$BM$76)</f>
        <v/>
      </c>
      <c r="BN141" s="333">
        <f>IF(BN135&gt;-12,BN135,-12)</f>
        <v>0</v>
      </c>
      <c r="BO141" s="330"/>
      <c r="BP141" s="334"/>
      <c r="BQ141" s="329" t="s">
        <v>365</v>
      </c>
      <c r="BR141" s="331" t="str">
        <f>IF(OR($M$40="",$S$40=""),"",BQ40+$BR$76)</f>
        <v/>
      </c>
      <c r="BS141" s="333">
        <f>IF(BS135&gt;-12,BS135,-12)</f>
        <v>0</v>
      </c>
      <c r="BT141" s="330"/>
      <c r="BU141" s="334"/>
      <c r="BV141" s="329" t="s">
        <v>365</v>
      </c>
      <c r="BW141" s="331" t="str">
        <f>IF(OR($M$44="",$S$44=""),"",BQ44+$BW$76)</f>
        <v/>
      </c>
      <c r="BX141" s="333">
        <f>IF(BX135&gt;-12,BX135,-12)</f>
        <v>0</v>
      </c>
      <c r="BY141" s="330"/>
      <c r="BZ141" s="334"/>
      <c r="CA141" s="126"/>
      <c r="CB141" s="354" t="s">
        <v>376</v>
      </c>
      <c r="CC141" s="355">
        <f>CC125</f>
        <v>0</v>
      </c>
      <c r="CD141" s="346" t="s">
        <v>381</v>
      </c>
      <c r="CE141" s="66">
        <f>CC141*$CG$82*9.80665/1000</f>
        <v>0</v>
      </c>
      <c r="CF141" s="54" t="s">
        <v>396</v>
      </c>
      <c r="CG141" s="54">
        <v>0.79</v>
      </c>
      <c r="CH141" s="54">
        <f>$CG141</f>
        <v>0.79</v>
      </c>
      <c r="CI141" s="54">
        <f t="shared" si="47"/>
        <v>0.79</v>
      </c>
      <c r="CJ141" s="54">
        <f t="shared" si="47"/>
        <v>0.79</v>
      </c>
      <c r="CK141" s="54">
        <f t="shared" si="47"/>
        <v>0.79</v>
      </c>
      <c r="CL141" s="54">
        <f t="shared" si="47"/>
        <v>0.79</v>
      </c>
      <c r="CM141" s="54">
        <f t="shared" si="47"/>
        <v>0.79</v>
      </c>
      <c r="CN141" s="54">
        <f t="shared" si="47"/>
        <v>0.79</v>
      </c>
      <c r="CO141" s="54">
        <f t="shared" si="47"/>
        <v>0.79</v>
      </c>
      <c r="CP141" s="54">
        <f t="shared" si="47"/>
        <v>0.79</v>
      </c>
      <c r="CQ141" s="54">
        <f t="shared" si="47"/>
        <v>0.79</v>
      </c>
      <c r="CR141" s="54">
        <f t="shared" si="47"/>
        <v>0.79</v>
      </c>
      <c r="CS141" s="54">
        <f t="shared" si="47"/>
        <v>0.79</v>
      </c>
      <c r="CT141" s="54">
        <f t="shared" si="47"/>
        <v>0.79</v>
      </c>
      <c r="CU141" s="54">
        <f t="shared" si="47"/>
        <v>0.79</v>
      </c>
      <c r="CV141" s="54">
        <f t="shared" si="47"/>
        <v>0.79</v>
      </c>
      <c r="CX141" s="358" t="s">
        <v>404</v>
      </c>
      <c r="CY141" s="54">
        <f t="shared" ref="CY141:DN141" si="48">CG$79</f>
        <v>126.88500000000001</v>
      </c>
      <c r="CZ141" s="54">
        <f t="shared" si="48"/>
        <v>109.185</v>
      </c>
      <c r="DA141" s="54">
        <f t="shared" si="48"/>
        <v>94.381</v>
      </c>
      <c r="DB141" s="54">
        <f t="shared" si="48"/>
        <v>82.445999999999998</v>
      </c>
      <c r="DC141" s="54">
        <f t="shared" si="48"/>
        <v>73.918000000000006</v>
      </c>
      <c r="DD141" s="54">
        <f t="shared" si="48"/>
        <v>63.152999999999999</v>
      </c>
      <c r="DE141" s="54">
        <f t="shared" si="48"/>
        <v>56.482999999999997</v>
      </c>
      <c r="DF141" s="54">
        <f t="shared" si="48"/>
        <v>51.133000000000003</v>
      </c>
      <c r="DG141" s="54">
        <f t="shared" si="48"/>
        <v>48.246000000000002</v>
      </c>
      <c r="DH141" s="54">
        <f t="shared" si="48"/>
        <v>43.709000000000003</v>
      </c>
      <c r="DI141" s="54">
        <f t="shared" si="48"/>
        <v>40.774000000000001</v>
      </c>
      <c r="DJ141" s="54">
        <f t="shared" si="48"/>
        <v>38.68</v>
      </c>
      <c r="DK141" s="54">
        <f t="shared" si="48"/>
        <v>34.463000000000001</v>
      </c>
      <c r="DL141" s="54">
        <f t="shared" si="48"/>
        <v>33.161000000000001</v>
      </c>
      <c r="DM141" s="54">
        <f t="shared" si="48"/>
        <v>30.765000000000001</v>
      </c>
      <c r="DN141" s="54">
        <f t="shared" si="48"/>
        <v>29.283999999999999</v>
      </c>
    </row>
    <row r="142" spans="64:119" s="54" customFormat="1" ht="13.5">
      <c r="BL142" s="329" t="s">
        <v>368</v>
      </c>
      <c r="BM142" s="331" t="str">
        <f>IF(OR($M$36="",$S$36=""),"",BR36+$BM$76)</f>
        <v/>
      </c>
      <c r="BN142" s="333">
        <f>IF(BN135&gt;-9,BN135,-9)</f>
        <v>0</v>
      </c>
      <c r="BO142" s="330"/>
      <c r="BP142" s="334"/>
      <c r="BQ142" s="329" t="s">
        <v>368</v>
      </c>
      <c r="BR142" s="331" t="str">
        <f>IF(OR($M$40="",$S$40=""),"",BR40+$BR$76)</f>
        <v/>
      </c>
      <c r="BS142" s="333">
        <f>IF(BS135&gt;-9,BS135,-9)</f>
        <v>0</v>
      </c>
      <c r="BT142" s="330"/>
      <c r="BU142" s="334"/>
      <c r="BV142" s="329" t="s">
        <v>368</v>
      </c>
      <c r="BW142" s="331" t="str">
        <f>IF(OR($M$44="",$S$44=""),"",BR44+$BW$76)</f>
        <v/>
      </c>
      <c r="BX142" s="333">
        <f>IF(BX135&gt;-9,BX135,-9)</f>
        <v>0</v>
      </c>
      <c r="BY142" s="330"/>
      <c r="BZ142" s="334"/>
      <c r="CA142" s="126"/>
      <c r="CB142" s="64" t="s">
        <v>380</v>
      </c>
      <c r="CC142" s="345">
        <f>-BN83</f>
        <v>0</v>
      </c>
      <c r="CD142" s="346" t="s">
        <v>381</v>
      </c>
      <c r="CE142" s="66">
        <f>CC142*$CG$82*9.80665/1000</f>
        <v>0</v>
      </c>
      <c r="CF142" s="54" t="s">
        <v>382</v>
      </c>
      <c r="CG142" s="341">
        <f>CE140</f>
        <v>0</v>
      </c>
      <c r="CH142" s="54">
        <f>$CG142</f>
        <v>0</v>
      </c>
      <c r="CI142" s="54">
        <f t="shared" si="47"/>
        <v>0</v>
      </c>
      <c r="CJ142" s="54">
        <f t="shared" si="47"/>
        <v>0</v>
      </c>
      <c r="CK142" s="54">
        <f t="shared" si="47"/>
        <v>0</v>
      </c>
      <c r="CL142" s="54">
        <f t="shared" si="47"/>
        <v>0</v>
      </c>
      <c r="CM142" s="54">
        <f t="shared" si="47"/>
        <v>0</v>
      </c>
      <c r="CN142" s="54">
        <f t="shared" si="47"/>
        <v>0</v>
      </c>
      <c r="CO142" s="54">
        <f t="shared" si="47"/>
        <v>0</v>
      </c>
      <c r="CP142" s="54">
        <f t="shared" si="47"/>
        <v>0</v>
      </c>
      <c r="CQ142" s="54">
        <f t="shared" si="47"/>
        <v>0</v>
      </c>
      <c r="CR142" s="54">
        <f t="shared" si="47"/>
        <v>0</v>
      </c>
      <c r="CS142" s="54">
        <f t="shared" si="47"/>
        <v>0</v>
      </c>
      <c r="CT142" s="54">
        <f t="shared" si="47"/>
        <v>0</v>
      </c>
      <c r="CU142" s="54">
        <f t="shared" si="47"/>
        <v>0</v>
      </c>
      <c r="CV142" s="54">
        <f t="shared" si="47"/>
        <v>0</v>
      </c>
      <c r="CX142" s="54" t="s">
        <v>405</v>
      </c>
      <c r="CY142" s="54">
        <f t="shared" ref="CY142:DN142" si="49">CG$80</f>
        <v>0.55779999999999996</v>
      </c>
      <c r="CZ142" s="54">
        <f t="shared" si="49"/>
        <v>0.65139999999999998</v>
      </c>
      <c r="DA142" s="54">
        <f t="shared" si="49"/>
        <v>0.72219999999999995</v>
      </c>
      <c r="DB142" s="54">
        <f t="shared" si="49"/>
        <v>0.78249999999999997</v>
      </c>
      <c r="DC142" s="54">
        <f t="shared" si="49"/>
        <v>0.81259999999999999</v>
      </c>
      <c r="DD142" s="54">
        <f t="shared" si="49"/>
        <v>0.84340000000000004</v>
      </c>
      <c r="DE142" s="54">
        <f t="shared" si="49"/>
        <v>0.86929999999999996</v>
      </c>
      <c r="DF142" s="54">
        <f t="shared" si="49"/>
        <v>0.89100000000000001</v>
      </c>
      <c r="DG142" s="54">
        <f t="shared" si="49"/>
        <v>0.90920000000000001</v>
      </c>
      <c r="DH142" s="54">
        <f t="shared" si="49"/>
        <v>0.92220000000000002</v>
      </c>
      <c r="DI142" s="54">
        <f t="shared" si="49"/>
        <v>0.93189999999999995</v>
      </c>
      <c r="DJ142" s="54">
        <f t="shared" si="49"/>
        <v>0.94030000000000002</v>
      </c>
      <c r="DK142" s="54">
        <f t="shared" si="49"/>
        <v>0.94769999999999999</v>
      </c>
      <c r="DL142" s="54">
        <f t="shared" si="49"/>
        <v>0.95440000000000003</v>
      </c>
      <c r="DM142" s="54">
        <f t="shared" si="49"/>
        <v>0.96020000000000005</v>
      </c>
      <c r="DN142" s="54">
        <f t="shared" si="49"/>
        <v>0.96530000000000005</v>
      </c>
    </row>
    <row r="143" spans="64:119" s="54" customFormat="1" ht="14.25" thickBot="1">
      <c r="BL143" s="329" t="s">
        <v>371</v>
      </c>
      <c r="BM143" s="331" t="str">
        <f>IF(OR($M$36="",$S$36=""),"",BS36+$BM$76)</f>
        <v/>
      </c>
      <c r="BN143" s="333">
        <f>IF(BN135&gt;-9,BN135,-9)</f>
        <v>0</v>
      </c>
      <c r="BO143" s="330"/>
      <c r="BP143" s="334"/>
      <c r="BQ143" s="329" t="s">
        <v>371</v>
      </c>
      <c r="BR143" s="331" t="str">
        <f>IF(OR($M$40="",$S$40=""),"",BS40+$BR$76)</f>
        <v/>
      </c>
      <c r="BS143" s="333">
        <f>IF(BS135&gt;-9,BS135,-9)</f>
        <v>0</v>
      </c>
      <c r="BT143" s="330"/>
      <c r="BU143" s="334"/>
      <c r="BV143" s="329" t="s">
        <v>371</v>
      </c>
      <c r="BW143" s="331" t="str">
        <f>IF(OR($M$44="",$S$44=""),"",BS44+$BW$76)</f>
        <v/>
      </c>
      <c r="BX143" s="333">
        <f>IF(BX135&gt;-9,BX135,-9)</f>
        <v>0</v>
      </c>
      <c r="BY143" s="330"/>
      <c r="BZ143" s="334"/>
      <c r="CA143" s="126"/>
      <c r="CB143" s="64" t="s">
        <v>384</v>
      </c>
      <c r="CC143" s="356" t="e">
        <f>(BM83-BM82)/0.000694444444444444</f>
        <v>#VALUE!</v>
      </c>
      <c r="CD143" s="66" t="s">
        <v>65</v>
      </c>
      <c r="CE143" s="66" t="e">
        <f>IF(CC140=0,IF(CC123&gt;0,CC143+CE126,CC143),(CC143-((CC142-CC141)/CC140)))</f>
        <v>#VALUE!</v>
      </c>
      <c r="CF143" s="54" t="s">
        <v>406</v>
      </c>
      <c r="CG143" s="341" t="e">
        <f>ABS(CE143)</f>
        <v>#VALUE!</v>
      </c>
      <c r="CH143" s="54" t="e">
        <f>$CG143</f>
        <v>#VALUE!</v>
      </c>
      <c r="CI143" s="54" t="e">
        <f t="shared" si="47"/>
        <v>#VALUE!</v>
      </c>
      <c r="CJ143" s="54" t="e">
        <f t="shared" si="47"/>
        <v>#VALUE!</v>
      </c>
      <c r="CK143" s="54" t="e">
        <f t="shared" si="47"/>
        <v>#VALUE!</v>
      </c>
      <c r="CL143" s="54" t="e">
        <f t="shared" si="47"/>
        <v>#VALUE!</v>
      </c>
      <c r="CM143" s="54" t="e">
        <f t="shared" si="47"/>
        <v>#VALUE!</v>
      </c>
      <c r="CN143" s="54" t="e">
        <f t="shared" si="47"/>
        <v>#VALUE!</v>
      </c>
      <c r="CO143" s="54" t="e">
        <f t="shared" si="47"/>
        <v>#VALUE!</v>
      </c>
      <c r="CP143" s="54" t="e">
        <f t="shared" si="47"/>
        <v>#VALUE!</v>
      </c>
      <c r="CQ143" s="54" t="e">
        <f t="shared" si="47"/>
        <v>#VALUE!</v>
      </c>
      <c r="CR143" s="54" t="e">
        <f t="shared" si="47"/>
        <v>#VALUE!</v>
      </c>
      <c r="CS143" s="54" t="e">
        <f t="shared" si="47"/>
        <v>#VALUE!</v>
      </c>
      <c r="CT143" s="54" t="e">
        <f t="shared" si="47"/>
        <v>#VALUE!</v>
      </c>
      <c r="CU143" s="54" t="e">
        <f t="shared" si="47"/>
        <v>#VALUE!</v>
      </c>
      <c r="CV143" s="54" t="e">
        <f t="shared" si="47"/>
        <v>#VALUE!</v>
      </c>
      <c r="CX143" s="54" t="s">
        <v>415</v>
      </c>
      <c r="CY143" s="54">
        <f>100-$CG$83</f>
        <v>94.33</v>
      </c>
      <c r="CZ143" s="54">
        <f t="shared" ref="CZ143:DN143" si="50">100-$CG$83</f>
        <v>94.33</v>
      </c>
      <c r="DA143" s="54">
        <f t="shared" si="50"/>
        <v>94.33</v>
      </c>
      <c r="DB143" s="54">
        <f t="shared" si="50"/>
        <v>94.33</v>
      </c>
      <c r="DC143" s="54">
        <f t="shared" si="50"/>
        <v>94.33</v>
      </c>
      <c r="DD143" s="54">
        <f t="shared" si="50"/>
        <v>94.33</v>
      </c>
      <c r="DE143" s="54">
        <f t="shared" si="50"/>
        <v>94.33</v>
      </c>
      <c r="DF143" s="54">
        <f t="shared" si="50"/>
        <v>94.33</v>
      </c>
      <c r="DG143" s="54">
        <f t="shared" si="50"/>
        <v>94.33</v>
      </c>
      <c r="DH143" s="54">
        <f t="shared" si="50"/>
        <v>94.33</v>
      </c>
      <c r="DI143" s="54">
        <f t="shared" si="50"/>
        <v>94.33</v>
      </c>
      <c r="DJ143" s="54">
        <f t="shared" si="50"/>
        <v>94.33</v>
      </c>
      <c r="DK143" s="54">
        <f t="shared" si="50"/>
        <v>94.33</v>
      </c>
      <c r="DL143" s="54">
        <f t="shared" si="50"/>
        <v>94.33</v>
      </c>
      <c r="DM143" s="54">
        <f t="shared" si="50"/>
        <v>94.33</v>
      </c>
      <c r="DN143" s="54">
        <f t="shared" si="50"/>
        <v>94.33</v>
      </c>
    </row>
    <row r="144" spans="64:119" s="54" customFormat="1" ht="14.25" thickBot="1">
      <c r="BL144" s="329" t="s">
        <v>375</v>
      </c>
      <c r="BM144" s="331" t="str">
        <f>IF(OR($M$36="",$S$36=""),"",BT36+$BM$76)</f>
        <v/>
      </c>
      <c r="BN144" s="333">
        <f>IF(BN135&gt;-6,BN135,-6)</f>
        <v>0</v>
      </c>
      <c r="BO144" s="330"/>
      <c r="BP144" s="334"/>
      <c r="BQ144" s="329" t="s">
        <v>375</v>
      </c>
      <c r="BR144" s="331" t="str">
        <f>IF(OR($M$40="",$S$40=""),"",BT40+$BR$76)</f>
        <v/>
      </c>
      <c r="BS144" s="333">
        <f>IF(BS135&gt;-6,BS135,-6)</f>
        <v>0</v>
      </c>
      <c r="BT144" s="330"/>
      <c r="BU144" s="334"/>
      <c r="BV144" s="329" t="s">
        <v>375</v>
      </c>
      <c r="BW144" s="331" t="str">
        <f>IF(OR($M$44="",$S$44=""),"",BT44+$BW$76)</f>
        <v/>
      </c>
      <c r="BX144" s="333">
        <f>IF(BX135&gt;-6,BX135,-6)</f>
        <v>0</v>
      </c>
      <c r="BY144" s="330"/>
      <c r="BZ144" s="334"/>
      <c r="CA144" s="126"/>
      <c r="CB144" s="359"/>
      <c r="CC144" s="360"/>
      <c r="CD144" s="66"/>
      <c r="CE144" s="66"/>
      <c r="CF144" s="54" t="s">
        <v>408</v>
      </c>
      <c r="CG144" s="347">
        <f>LN(2)/CG$78</f>
        <v>0.13862943611198905</v>
      </c>
      <c r="CH144" s="347">
        <f t="shared" ref="CH144:CV144" si="51">LN(2)/CH$78</f>
        <v>8.6643397569993161E-2</v>
      </c>
      <c r="CI144" s="347">
        <f t="shared" si="51"/>
        <v>5.5451774444795626E-2</v>
      </c>
      <c r="CJ144" s="347">
        <f t="shared" si="51"/>
        <v>3.7467415165402446E-2</v>
      </c>
      <c r="CK144" s="347">
        <f t="shared" si="51"/>
        <v>2.5672117798516494E-2</v>
      </c>
      <c r="CL144" s="347">
        <f t="shared" si="51"/>
        <v>1.8097837612531208E-2</v>
      </c>
      <c r="CM144" s="347">
        <f t="shared" si="51"/>
        <v>1.2765141446776157E-2</v>
      </c>
      <c r="CN144" s="347">
        <f t="shared" si="51"/>
        <v>9.001911435843446E-3</v>
      </c>
      <c r="CO144" s="347">
        <f t="shared" si="51"/>
        <v>6.3591484455040852E-3</v>
      </c>
      <c r="CP144" s="347">
        <f t="shared" si="51"/>
        <v>4.7475834284927756E-3</v>
      </c>
      <c r="CQ144" s="347">
        <f t="shared" si="51"/>
        <v>3.7066694147590657E-3</v>
      </c>
      <c r="CR144" s="347">
        <f t="shared" si="51"/>
        <v>2.9001974082006081E-3</v>
      </c>
      <c r="CS144" s="347">
        <f t="shared" si="51"/>
        <v>2.272613706753919E-3</v>
      </c>
      <c r="CT144" s="347">
        <f t="shared" si="51"/>
        <v>1.7773004629742187E-3</v>
      </c>
      <c r="CU144" s="347">
        <f t="shared" si="51"/>
        <v>1.3918618083533039E-3</v>
      </c>
      <c r="CV144" s="347">
        <f t="shared" si="51"/>
        <v>1.0915703630865281E-3</v>
      </c>
      <c r="CX144" s="54" t="s">
        <v>409</v>
      </c>
      <c r="CY144" s="361">
        <f>CE142</f>
        <v>0</v>
      </c>
      <c r="CZ144" s="54">
        <f>$CY144</f>
        <v>0</v>
      </c>
      <c r="DA144" s="54">
        <f t="shared" ref="DA144:DN144" si="52">$CY144</f>
        <v>0</v>
      </c>
      <c r="DB144" s="54">
        <f t="shared" si="52"/>
        <v>0</v>
      </c>
      <c r="DC144" s="54">
        <f t="shared" si="52"/>
        <v>0</v>
      </c>
      <c r="DD144" s="54">
        <f t="shared" si="52"/>
        <v>0</v>
      </c>
      <c r="DE144" s="54">
        <f t="shared" si="52"/>
        <v>0</v>
      </c>
      <c r="DF144" s="54">
        <f t="shared" si="52"/>
        <v>0</v>
      </c>
      <c r="DG144" s="54">
        <f t="shared" si="52"/>
        <v>0</v>
      </c>
      <c r="DH144" s="54">
        <f t="shared" si="52"/>
        <v>0</v>
      </c>
      <c r="DI144" s="54">
        <f t="shared" si="52"/>
        <v>0</v>
      </c>
      <c r="DJ144" s="54">
        <f t="shared" si="52"/>
        <v>0</v>
      </c>
      <c r="DK144" s="54">
        <f t="shared" si="52"/>
        <v>0</v>
      </c>
      <c r="DL144" s="54">
        <f t="shared" si="52"/>
        <v>0</v>
      </c>
      <c r="DM144" s="54">
        <f t="shared" si="52"/>
        <v>0</v>
      </c>
      <c r="DN144" s="54">
        <f t="shared" si="52"/>
        <v>0</v>
      </c>
    </row>
    <row r="145" spans="1:119" ht="13.5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329" t="s">
        <v>379</v>
      </c>
      <c r="BM145" s="331" t="str">
        <f>IF(OR($M$36="",$S$36=""),"",BU36+$BM$76)</f>
        <v/>
      </c>
      <c r="BN145" s="333">
        <f>IF(BN135&gt;-6,BN135,-6)</f>
        <v>0</v>
      </c>
      <c r="BO145" s="330"/>
      <c r="BP145" s="334"/>
      <c r="BQ145" s="329" t="s">
        <v>379</v>
      </c>
      <c r="BR145" s="331" t="str">
        <f>IF(OR($M$40="",$S$40=""),"",BU40+$BR$76)</f>
        <v/>
      </c>
      <c r="BS145" s="333">
        <f>IF(BS135&gt;-6,BS135,-6)</f>
        <v>0</v>
      </c>
      <c r="BT145" s="330"/>
      <c r="BU145" s="334"/>
      <c r="BV145" s="329" t="s">
        <v>379</v>
      </c>
      <c r="BW145" s="331" t="str">
        <f>IF(OR($M$44="",$S$44=""),"",BU44+$BW$76)</f>
        <v/>
      </c>
      <c r="BX145" s="333">
        <f>IF(BX135&gt;-6,BX135,-6)</f>
        <v>0</v>
      </c>
      <c r="BY145" s="330"/>
      <c r="BZ145" s="334"/>
      <c r="CA145" s="126"/>
      <c r="CG145" s="347"/>
      <c r="CH145" s="347"/>
      <c r="CI145" s="347"/>
      <c r="CJ145" s="347"/>
      <c r="CK145" s="347"/>
      <c r="CL145" s="347"/>
      <c r="CM145" s="347"/>
      <c r="CN145" s="347"/>
      <c r="CO145" s="347"/>
      <c r="CP145" s="347"/>
      <c r="CQ145" s="347"/>
      <c r="CR145" s="347"/>
      <c r="CS145" s="347"/>
      <c r="CT145" s="347"/>
      <c r="CU145" s="347"/>
      <c r="CV145" s="347"/>
      <c r="CY145" s="137"/>
    </row>
    <row r="146" spans="1:119" ht="13.5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329" t="s">
        <v>383</v>
      </c>
      <c r="BM146" s="331" t="str">
        <f>IF(OR($M$36="",$S$36=""),"",BV36+$BM$76)</f>
        <v/>
      </c>
      <c r="BN146" s="333">
        <f>IF(BN135&gt;-3,BN135,-3)</f>
        <v>0</v>
      </c>
      <c r="BO146" s="330"/>
      <c r="BP146" s="334"/>
      <c r="BQ146" s="329" t="s">
        <v>383</v>
      </c>
      <c r="BR146" s="331" t="str">
        <f>IF(OR($M$40="",$S$40=""),"",BV40+$BR$76)</f>
        <v/>
      </c>
      <c r="BS146" s="333">
        <f>IF(BS135&gt;-3,BS135,-3)</f>
        <v>0</v>
      </c>
      <c r="BT146" s="330"/>
      <c r="BU146" s="334"/>
      <c r="BV146" s="329" t="s">
        <v>383</v>
      </c>
      <c r="BW146" s="331" t="str">
        <f>IF(OR($M$44="",$S$44=""),"",BV44+$BW$76)</f>
        <v/>
      </c>
      <c r="BX146" s="333">
        <f>IF(BX135&gt;-3,BX135,-3)</f>
        <v>0</v>
      </c>
      <c r="BY146" s="330"/>
      <c r="BZ146" s="334"/>
      <c r="CA146" s="126"/>
      <c r="CG146" s="348">
        <f>(CG139+CG140)*CG141</f>
        <v>74.520700000000005</v>
      </c>
      <c r="CH146" s="348">
        <f t="shared" ref="CH146:CV146" si="53">(CH139+CH140)*CH141</f>
        <v>74.520700000000005</v>
      </c>
      <c r="CI146" s="348">
        <f t="shared" si="53"/>
        <v>74.520700000000005</v>
      </c>
      <c r="CJ146" s="348">
        <f t="shared" si="53"/>
        <v>74.520700000000005</v>
      </c>
      <c r="CK146" s="348">
        <f t="shared" si="53"/>
        <v>74.520700000000005</v>
      </c>
      <c r="CL146" s="348">
        <f t="shared" si="53"/>
        <v>74.520700000000005</v>
      </c>
      <c r="CM146" s="348">
        <f t="shared" si="53"/>
        <v>74.520700000000005</v>
      </c>
      <c r="CN146" s="348">
        <f t="shared" si="53"/>
        <v>74.520700000000005</v>
      </c>
      <c r="CO146" s="348">
        <f t="shared" si="53"/>
        <v>74.520700000000005</v>
      </c>
      <c r="CP146" s="348">
        <f t="shared" si="53"/>
        <v>74.520700000000005</v>
      </c>
      <c r="CQ146" s="348">
        <f t="shared" si="53"/>
        <v>74.520700000000005</v>
      </c>
      <c r="CR146" s="348">
        <f t="shared" si="53"/>
        <v>74.520700000000005</v>
      </c>
      <c r="CS146" s="348">
        <f t="shared" si="53"/>
        <v>74.520700000000005</v>
      </c>
      <c r="CT146" s="348">
        <f t="shared" si="53"/>
        <v>74.520700000000005</v>
      </c>
      <c r="CU146" s="348">
        <f t="shared" si="53"/>
        <v>74.520700000000005</v>
      </c>
      <c r="CV146" s="348">
        <f t="shared" si="53"/>
        <v>74.520700000000005</v>
      </c>
      <c r="CY146" s="137"/>
    </row>
    <row r="147" spans="1:119" ht="13.5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329" t="s">
        <v>386</v>
      </c>
      <c r="BM147" s="331" t="str">
        <f>IF(OR($M$36="",$S$36=""),"",BW36+$BM$76)</f>
        <v/>
      </c>
      <c r="BN147" s="333">
        <f>IF(BN135&gt;-3,BN135,-3)</f>
        <v>0</v>
      </c>
      <c r="BO147" s="330"/>
      <c r="BP147" s="334"/>
      <c r="BQ147" s="329" t="s">
        <v>386</v>
      </c>
      <c r="BR147" s="331" t="str">
        <f>IF(OR($M$40="",$S$40=""),"",BW40+$BR$76)</f>
        <v/>
      </c>
      <c r="BS147" s="333">
        <f>IF(BS135&gt;-3,BS135,-3)</f>
        <v>0</v>
      </c>
      <c r="BT147" s="330"/>
      <c r="BU147" s="334"/>
      <c r="BV147" s="329" t="s">
        <v>386</v>
      </c>
      <c r="BW147" s="331" t="str">
        <f>IF(OR($M$44="",$S$44=""),"",BW44+$BW$76)</f>
        <v/>
      </c>
      <c r="BX147" s="333">
        <f>IF(BX135&gt;-3,BX135,-3)</f>
        <v>0</v>
      </c>
      <c r="BY147" s="330"/>
      <c r="BZ147" s="334"/>
      <c r="CA147" s="126"/>
      <c r="CG147" s="348" t="e">
        <f>CG142*CG141*(CG143-1/CG144)</f>
        <v>#VALUE!</v>
      </c>
      <c r="CH147" s="348" t="e">
        <f t="shared" ref="CH147:CV147" si="54">CH142*CH141*(CH143-1/CH144)</f>
        <v>#VALUE!</v>
      </c>
      <c r="CI147" s="348" t="e">
        <f t="shared" si="54"/>
        <v>#VALUE!</v>
      </c>
      <c r="CJ147" s="348" t="e">
        <f t="shared" si="54"/>
        <v>#VALUE!</v>
      </c>
      <c r="CK147" s="348" t="e">
        <f t="shared" si="54"/>
        <v>#VALUE!</v>
      </c>
      <c r="CL147" s="348" t="e">
        <f t="shared" si="54"/>
        <v>#VALUE!</v>
      </c>
      <c r="CM147" s="348" t="e">
        <f t="shared" si="54"/>
        <v>#VALUE!</v>
      </c>
      <c r="CN147" s="348" t="e">
        <f t="shared" si="54"/>
        <v>#VALUE!</v>
      </c>
      <c r="CO147" s="348" t="e">
        <f t="shared" si="54"/>
        <v>#VALUE!</v>
      </c>
      <c r="CP147" s="348" t="e">
        <f t="shared" si="54"/>
        <v>#VALUE!</v>
      </c>
      <c r="CQ147" s="348" t="e">
        <f t="shared" si="54"/>
        <v>#VALUE!</v>
      </c>
      <c r="CR147" s="348" t="e">
        <f t="shared" si="54"/>
        <v>#VALUE!</v>
      </c>
      <c r="CS147" s="348" t="e">
        <f t="shared" si="54"/>
        <v>#VALUE!</v>
      </c>
      <c r="CT147" s="348" t="e">
        <f t="shared" si="54"/>
        <v>#VALUE!</v>
      </c>
      <c r="CU147" s="348" t="e">
        <f t="shared" si="54"/>
        <v>#VALUE!</v>
      </c>
      <c r="CV147" s="348" t="e">
        <f t="shared" si="54"/>
        <v>#VALUE!</v>
      </c>
      <c r="CY147" s="137"/>
    </row>
    <row r="148" spans="1:119" ht="13.5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329" t="s">
        <v>388</v>
      </c>
      <c r="BM148" s="331" t="str">
        <f>IF(OR($M$36="",$S$36=""),"",BX36+$BM$76)</f>
        <v/>
      </c>
      <c r="BN148" s="333">
        <v>0</v>
      </c>
      <c r="BO148" s="330"/>
      <c r="BP148" s="334"/>
      <c r="BQ148" s="329" t="s">
        <v>388</v>
      </c>
      <c r="BR148" s="331" t="str">
        <f>IF(OR($M$40="",$S$40=""),"",BX40+$BR$76)</f>
        <v/>
      </c>
      <c r="BS148" s="333">
        <v>0</v>
      </c>
      <c r="BT148" s="330"/>
      <c r="BU148" s="334"/>
      <c r="BV148" s="329" t="s">
        <v>388</v>
      </c>
      <c r="BW148" s="331" t="str">
        <f>IF(OR($M$44="",$S$44=""),"",BX44+$BW$76)</f>
        <v/>
      </c>
      <c r="BX148" s="333">
        <v>0</v>
      </c>
      <c r="BY148" s="330"/>
      <c r="BZ148" s="334"/>
      <c r="CA148" s="126"/>
      <c r="CG148" s="348" t="e">
        <f>((CG139+CG140)*CG141-CG138-CG142*CG141/CG144)*EXP(-CG144*CG143)</f>
        <v>#VALUE!</v>
      </c>
      <c r="CH148" s="348" t="e">
        <f t="shared" ref="CH148:CV148" si="55">((CH139+CH140)*CH141-CH138-CH142*CH141/CH144)*EXP(-CH144*CH143)</f>
        <v>#VALUE!</v>
      </c>
      <c r="CI148" s="348" t="e">
        <f t="shared" si="55"/>
        <v>#VALUE!</v>
      </c>
      <c r="CJ148" s="348" t="e">
        <f t="shared" si="55"/>
        <v>#VALUE!</v>
      </c>
      <c r="CK148" s="348" t="e">
        <f t="shared" si="55"/>
        <v>#VALUE!</v>
      </c>
      <c r="CL148" s="348" t="e">
        <f t="shared" si="55"/>
        <v>#VALUE!</v>
      </c>
      <c r="CM148" s="348" t="e">
        <f t="shared" si="55"/>
        <v>#VALUE!</v>
      </c>
      <c r="CN148" s="348" t="e">
        <f t="shared" si="55"/>
        <v>#VALUE!</v>
      </c>
      <c r="CO148" s="348" t="e">
        <f t="shared" si="55"/>
        <v>#VALUE!</v>
      </c>
      <c r="CP148" s="348" t="e">
        <f t="shared" si="55"/>
        <v>#VALUE!</v>
      </c>
      <c r="CQ148" s="348" t="e">
        <f t="shared" si="55"/>
        <v>#VALUE!</v>
      </c>
      <c r="CR148" s="348" t="e">
        <f t="shared" si="55"/>
        <v>#VALUE!</v>
      </c>
      <c r="CS148" s="348" t="e">
        <f t="shared" si="55"/>
        <v>#VALUE!</v>
      </c>
      <c r="CT148" s="348" t="e">
        <f t="shared" si="55"/>
        <v>#VALUE!</v>
      </c>
      <c r="CU148" s="348" t="e">
        <f t="shared" si="55"/>
        <v>#VALUE!</v>
      </c>
      <c r="CV148" s="348" t="e">
        <f t="shared" si="55"/>
        <v>#VALUE!</v>
      </c>
      <c r="CY148" s="137"/>
    </row>
    <row r="149" spans="1:119" ht="13.5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357"/>
      <c r="BM149" s="331"/>
      <c r="BN149" s="330"/>
      <c r="BO149" s="331" t="str">
        <f>IF(MAX(BM148,BM130,BM112,BM94)=0,"",MAX(BM148,BM130,BM112,BM94))</f>
        <v/>
      </c>
      <c r="BP149" s="332">
        <v>1.9</v>
      </c>
      <c r="BQ149" s="357"/>
      <c r="BR149" s="331"/>
      <c r="BS149" s="330"/>
      <c r="BT149" s="331" t="str">
        <f>IF(MAX(BR148,BR130,BR112,BR94)=0,"",MAX(BR148,BR130,BR112,BR94))</f>
        <v/>
      </c>
      <c r="BU149" s="332">
        <v>1.9</v>
      </c>
      <c r="BV149" s="357"/>
      <c r="BW149" s="331"/>
      <c r="BX149" s="330"/>
      <c r="BY149" s="331" t="str">
        <f>IF(MAX(BW148,BW130,BW112,BW94)=0,"",MAX(BW148,BW130,BW112,BW94))</f>
        <v/>
      </c>
      <c r="BZ149" s="332">
        <v>2.2000000000000002</v>
      </c>
      <c r="CA149" s="327"/>
      <c r="CG149" s="349" t="e">
        <f>CG146+CG147-CG148</f>
        <v>#VALUE!</v>
      </c>
      <c r="CH149" s="349" t="e">
        <f t="shared" ref="CH149:CV149" si="56">CH146+CH147-CH148</f>
        <v>#VALUE!</v>
      </c>
      <c r="CI149" s="349" t="e">
        <f t="shared" si="56"/>
        <v>#VALUE!</v>
      </c>
      <c r="CJ149" s="349" t="e">
        <f t="shared" si="56"/>
        <v>#VALUE!</v>
      </c>
      <c r="CK149" s="349" t="e">
        <f t="shared" si="56"/>
        <v>#VALUE!</v>
      </c>
      <c r="CL149" s="349" t="e">
        <f t="shared" si="56"/>
        <v>#VALUE!</v>
      </c>
      <c r="CM149" s="349" t="e">
        <f t="shared" si="56"/>
        <v>#VALUE!</v>
      </c>
      <c r="CN149" s="349" t="e">
        <f t="shared" si="56"/>
        <v>#VALUE!</v>
      </c>
      <c r="CO149" s="349" t="e">
        <f t="shared" si="56"/>
        <v>#VALUE!</v>
      </c>
      <c r="CP149" s="349" t="e">
        <f t="shared" si="56"/>
        <v>#VALUE!</v>
      </c>
      <c r="CQ149" s="349" t="e">
        <f t="shared" si="56"/>
        <v>#VALUE!</v>
      </c>
      <c r="CR149" s="349" t="e">
        <f t="shared" si="56"/>
        <v>#VALUE!</v>
      </c>
      <c r="CS149" s="349" t="e">
        <f t="shared" si="56"/>
        <v>#VALUE!</v>
      </c>
      <c r="CT149" s="349" t="e">
        <f t="shared" si="56"/>
        <v>#VALUE!</v>
      </c>
      <c r="CU149" s="349" t="e">
        <f t="shared" si="56"/>
        <v>#VALUE!</v>
      </c>
      <c r="CV149" s="349" t="e">
        <f t="shared" si="56"/>
        <v>#VALUE!</v>
      </c>
      <c r="CY149" s="137"/>
    </row>
    <row r="150" spans="1:119" ht="13.5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365"/>
      <c r="BM150" s="366"/>
      <c r="BN150" s="367"/>
      <c r="BO150" s="366" t="str">
        <f>$BI$8</f>
        <v/>
      </c>
      <c r="BP150" s="368">
        <v>1.9</v>
      </c>
      <c r="BQ150" s="365"/>
      <c r="BR150" s="366"/>
      <c r="BS150" s="367"/>
      <c r="BT150" s="366" t="str">
        <f>$BI$8</f>
        <v/>
      </c>
      <c r="BU150" s="368">
        <v>1.9</v>
      </c>
      <c r="BV150" s="365"/>
      <c r="BW150" s="366"/>
      <c r="BX150" s="367"/>
      <c r="BY150" s="366" t="str">
        <f>$BI$8</f>
        <v/>
      </c>
      <c r="BZ150" s="368">
        <v>2.2000000000000002</v>
      </c>
      <c r="CA150" s="327"/>
      <c r="CG150" s="350" t="s">
        <v>390</v>
      </c>
      <c r="CH150" s="351" t="s">
        <v>333</v>
      </c>
      <c r="CI150" s="351" t="s">
        <v>334</v>
      </c>
      <c r="CJ150" s="351" t="s">
        <v>335</v>
      </c>
      <c r="CK150" s="351" t="s">
        <v>336</v>
      </c>
      <c r="CL150" s="351" t="s">
        <v>337</v>
      </c>
      <c r="CM150" s="351" t="s">
        <v>338</v>
      </c>
      <c r="CN150" s="351" t="s">
        <v>339</v>
      </c>
      <c r="CO150" s="351" t="s">
        <v>340</v>
      </c>
      <c r="CP150" s="351" t="s">
        <v>341</v>
      </c>
      <c r="CQ150" s="351" t="s">
        <v>342</v>
      </c>
      <c r="CR150" s="351" t="s">
        <v>343</v>
      </c>
      <c r="CS150" s="351" t="s">
        <v>344</v>
      </c>
      <c r="CT150" s="351" t="s">
        <v>345</v>
      </c>
      <c r="CU150" s="351" t="s">
        <v>346</v>
      </c>
      <c r="CV150" s="351" t="s">
        <v>347</v>
      </c>
      <c r="CY150" s="54" t="s">
        <v>390</v>
      </c>
      <c r="CZ150" s="54" t="s">
        <v>333</v>
      </c>
      <c r="DA150" s="54" t="s">
        <v>334</v>
      </c>
      <c r="DB150" s="54" t="s">
        <v>335</v>
      </c>
      <c r="DC150" s="54" t="s">
        <v>336</v>
      </c>
      <c r="DD150" s="54" t="s">
        <v>337</v>
      </c>
      <c r="DE150" s="54" t="s">
        <v>338</v>
      </c>
      <c r="DF150" s="54" t="s">
        <v>339</v>
      </c>
      <c r="DG150" s="54" t="s">
        <v>340</v>
      </c>
      <c r="DH150" s="54" t="s">
        <v>341</v>
      </c>
      <c r="DI150" s="54" t="s">
        <v>342</v>
      </c>
      <c r="DJ150" s="54" t="s">
        <v>343</v>
      </c>
      <c r="DK150" s="54" t="s">
        <v>344</v>
      </c>
      <c r="DL150" s="54" t="s">
        <v>345</v>
      </c>
      <c r="DM150" s="54" t="s">
        <v>346</v>
      </c>
      <c r="DN150" s="54" t="s">
        <v>347</v>
      </c>
    </row>
    <row r="151" spans="1:119" ht="13.5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CF151" s="54" t="s">
        <v>391</v>
      </c>
      <c r="CG151" s="352" t="e">
        <f>ROUND((CG139+CG140)*CG141+CG142*CG141*(CG143-1/CG144)-((CG139+CG140)*CG141-CG138-CG142*CG141/CG144)*EXP(-CG144*CG143),5)</f>
        <v>#VALUE!</v>
      </c>
      <c r="CH151" s="352" t="e">
        <f t="shared" ref="CH151:CV151" si="57">ROUND((CH139+CH140)*CH141+CH142*CH141*(CH143-1/CH144)-((CH139+CH140)*CH141-CH138-CH142*CH141/CH144)*EXP(-CH144*CH143),5)</f>
        <v>#VALUE!</v>
      </c>
      <c r="CI151" s="352" t="e">
        <f t="shared" si="57"/>
        <v>#VALUE!</v>
      </c>
      <c r="CJ151" s="352" t="e">
        <f t="shared" si="57"/>
        <v>#VALUE!</v>
      </c>
      <c r="CK151" s="352" t="e">
        <f t="shared" si="57"/>
        <v>#VALUE!</v>
      </c>
      <c r="CL151" s="352" t="e">
        <f t="shared" si="57"/>
        <v>#VALUE!</v>
      </c>
      <c r="CM151" s="352" t="e">
        <f t="shared" si="57"/>
        <v>#VALUE!</v>
      </c>
      <c r="CN151" s="352" t="e">
        <f t="shared" si="57"/>
        <v>#VALUE!</v>
      </c>
      <c r="CO151" s="352" t="e">
        <f t="shared" si="57"/>
        <v>#VALUE!</v>
      </c>
      <c r="CP151" s="352" t="e">
        <f t="shared" si="57"/>
        <v>#VALUE!</v>
      </c>
      <c r="CQ151" s="352" t="e">
        <f t="shared" si="57"/>
        <v>#VALUE!</v>
      </c>
      <c r="CR151" s="352" t="e">
        <f t="shared" si="57"/>
        <v>#VALUE!</v>
      </c>
      <c r="CS151" s="352" t="e">
        <f t="shared" si="57"/>
        <v>#VALUE!</v>
      </c>
      <c r="CT151" s="352" t="e">
        <f t="shared" si="57"/>
        <v>#VALUE!</v>
      </c>
      <c r="CU151" s="352" t="e">
        <f t="shared" si="57"/>
        <v>#VALUE!</v>
      </c>
      <c r="CV151" s="352" t="e">
        <f t="shared" si="57"/>
        <v>#VALUE!</v>
      </c>
      <c r="CX151" s="54" t="s">
        <v>412</v>
      </c>
      <c r="CY151" s="362">
        <f>(CY143+CY144)/CY142+CY141</f>
        <v>295.99579239870923</v>
      </c>
      <c r="CZ151" s="362">
        <f t="shared" ref="CZ151:DN151" si="58">(CZ143+CZ144)/CZ142+CZ141</f>
        <v>253.99617592876882</v>
      </c>
      <c r="DA151" s="362">
        <f t="shared" si="58"/>
        <v>224.99578814732763</v>
      </c>
      <c r="DB151" s="362">
        <f t="shared" si="58"/>
        <v>202.99552076677315</v>
      </c>
      <c r="DC151" s="362">
        <f t="shared" si="58"/>
        <v>190.00217425547623</v>
      </c>
      <c r="DD151" s="362">
        <f t="shared" si="58"/>
        <v>174.99791344557741</v>
      </c>
      <c r="DE151" s="362">
        <f t="shared" si="58"/>
        <v>164.99559634188427</v>
      </c>
      <c r="DF151" s="362">
        <f t="shared" si="58"/>
        <v>157.00280920314253</v>
      </c>
      <c r="DG151" s="362">
        <f t="shared" si="58"/>
        <v>151.99654993400793</v>
      </c>
      <c r="DH151" s="362">
        <f t="shared" si="58"/>
        <v>145.99700693992628</v>
      </c>
      <c r="DI151" s="362">
        <f t="shared" si="58"/>
        <v>141.99730722180493</v>
      </c>
      <c r="DJ151" s="362">
        <f t="shared" si="58"/>
        <v>138.99904711262363</v>
      </c>
      <c r="DK151" s="362">
        <f t="shared" si="58"/>
        <v>133.99871805423658</v>
      </c>
      <c r="DL151" s="362">
        <f t="shared" si="58"/>
        <v>131.99796563285832</v>
      </c>
      <c r="DM151" s="362">
        <f t="shared" si="58"/>
        <v>129.00495001041449</v>
      </c>
      <c r="DN151" s="362">
        <f t="shared" si="58"/>
        <v>127.00491577747849</v>
      </c>
    </row>
    <row r="152" spans="1:119" ht="13.5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CA152" s="319" t="str">
        <f>IF(CB152="","",CC152)</f>
        <v/>
      </c>
      <c r="CB152" s="363" t="str">
        <f>IF(COUNTIF(CY152:DN152,"×")=0,"","浮上できません")</f>
        <v/>
      </c>
      <c r="CC152" s="316">
        <v>18</v>
      </c>
      <c r="CY152" s="364" t="e">
        <f t="shared" ref="CY152:DN152" si="59">IF(CY151-CG151&gt;0,"","×")</f>
        <v>#VALUE!</v>
      </c>
      <c r="CZ152" s="364" t="e">
        <f t="shared" si="59"/>
        <v>#VALUE!</v>
      </c>
      <c r="DA152" s="364" t="e">
        <f t="shared" si="59"/>
        <v>#VALUE!</v>
      </c>
      <c r="DB152" s="364" t="e">
        <f t="shared" si="59"/>
        <v>#VALUE!</v>
      </c>
      <c r="DC152" s="364" t="e">
        <f t="shared" si="59"/>
        <v>#VALUE!</v>
      </c>
      <c r="DD152" s="364" t="e">
        <f t="shared" si="59"/>
        <v>#VALUE!</v>
      </c>
      <c r="DE152" s="364" t="e">
        <f t="shared" si="59"/>
        <v>#VALUE!</v>
      </c>
      <c r="DF152" s="364" t="e">
        <f t="shared" si="59"/>
        <v>#VALUE!</v>
      </c>
      <c r="DG152" s="364" t="e">
        <f t="shared" si="59"/>
        <v>#VALUE!</v>
      </c>
      <c r="DH152" s="364" t="e">
        <f t="shared" si="59"/>
        <v>#VALUE!</v>
      </c>
      <c r="DI152" s="364" t="e">
        <f t="shared" si="59"/>
        <v>#VALUE!</v>
      </c>
      <c r="DJ152" s="364" t="e">
        <f t="shared" si="59"/>
        <v>#VALUE!</v>
      </c>
      <c r="DK152" s="364" t="e">
        <f t="shared" si="59"/>
        <v>#VALUE!</v>
      </c>
      <c r="DL152" s="364" t="e">
        <f t="shared" si="59"/>
        <v>#VALUE!</v>
      </c>
      <c r="DM152" s="364" t="e">
        <f t="shared" si="59"/>
        <v>#VALUE!</v>
      </c>
      <c r="DN152" s="364" t="e">
        <f t="shared" si="59"/>
        <v>#VALUE!</v>
      </c>
    </row>
    <row r="153" spans="1:119" ht="13.5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CF153" s="338" t="s">
        <v>416</v>
      </c>
      <c r="CG153" s="338" t="s">
        <v>417</v>
      </c>
      <c r="CH153" s="338"/>
      <c r="CI153" s="338"/>
      <c r="CJ153" s="338"/>
      <c r="CK153" s="338"/>
      <c r="CL153" s="338"/>
      <c r="CM153" s="338"/>
      <c r="CN153" s="338"/>
      <c r="CO153" s="338"/>
      <c r="CP153" s="338"/>
      <c r="CQ153" s="338"/>
      <c r="CR153" s="338"/>
      <c r="CS153" s="338"/>
      <c r="CT153" s="338"/>
      <c r="CU153" s="338"/>
      <c r="CV153" s="338"/>
      <c r="CW153" s="338"/>
    </row>
    <row r="155" spans="1:119" ht="13.5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CF155" s="340" t="s">
        <v>401</v>
      </c>
      <c r="CG155" s="353" t="e">
        <f t="shared" ref="CG155:CV155" si="60">CG151</f>
        <v>#VALUE!</v>
      </c>
      <c r="CH155" s="353" t="e">
        <f t="shared" si="60"/>
        <v>#VALUE!</v>
      </c>
      <c r="CI155" s="353" t="e">
        <f t="shared" si="60"/>
        <v>#VALUE!</v>
      </c>
      <c r="CJ155" s="353" t="e">
        <f t="shared" si="60"/>
        <v>#VALUE!</v>
      </c>
      <c r="CK155" s="353" t="e">
        <f t="shared" si="60"/>
        <v>#VALUE!</v>
      </c>
      <c r="CL155" s="353" t="e">
        <f t="shared" si="60"/>
        <v>#VALUE!</v>
      </c>
      <c r="CM155" s="353" t="e">
        <f t="shared" si="60"/>
        <v>#VALUE!</v>
      </c>
      <c r="CN155" s="353" t="e">
        <f t="shared" si="60"/>
        <v>#VALUE!</v>
      </c>
      <c r="CO155" s="353" t="e">
        <f t="shared" si="60"/>
        <v>#VALUE!</v>
      </c>
      <c r="CP155" s="353" t="e">
        <f t="shared" si="60"/>
        <v>#VALUE!</v>
      </c>
      <c r="CQ155" s="353" t="e">
        <f t="shared" si="60"/>
        <v>#VALUE!</v>
      </c>
      <c r="CR155" s="353" t="e">
        <f t="shared" si="60"/>
        <v>#VALUE!</v>
      </c>
      <c r="CS155" s="353" t="e">
        <f t="shared" si="60"/>
        <v>#VALUE!</v>
      </c>
      <c r="CT155" s="353" t="e">
        <f t="shared" si="60"/>
        <v>#VALUE!</v>
      </c>
      <c r="CU155" s="353" t="e">
        <f t="shared" si="60"/>
        <v>#VALUE!</v>
      </c>
      <c r="CV155" s="353" t="e">
        <f t="shared" si="60"/>
        <v>#VALUE!</v>
      </c>
    </row>
    <row r="156" spans="1:119" ht="13.5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CF156" s="54" t="s">
        <v>395</v>
      </c>
      <c r="CG156" s="344">
        <f>100-5.67</f>
        <v>94.33</v>
      </c>
      <c r="CH156" s="54">
        <f>$CG156</f>
        <v>94.33</v>
      </c>
      <c r="CI156" s="54">
        <f t="shared" ref="CI156:CV160" si="61">$CG156</f>
        <v>94.33</v>
      </c>
      <c r="CJ156" s="54">
        <f t="shared" si="61"/>
        <v>94.33</v>
      </c>
      <c r="CK156" s="54">
        <f t="shared" si="61"/>
        <v>94.33</v>
      </c>
      <c r="CL156" s="54">
        <f t="shared" si="61"/>
        <v>94.33</v>
      </c>
      <c r="CM156" s="54">
        <f t="shared" si="61"/>
        <v>94.33</v>
      </c>
      <c r="CN156" s="54">
        <f t="shared" si="61"/>
        <v>94.33</v>
      </c>
      <c r="CO156" s="54">
        <f t="shared" si="61"/>
        <v>94.33</v>
      </c>
      <c r="CP156" s="54">
        <f t="shared" si="61"/>
        <v>94.33</v>
      </c>
      <c r="CQ156" s="54">
        <f t="shared" si="61"/>
        <v>94.33</v>
      </c>
      <c r="CR156" s="54">
        <f t="shared" si="61"/>
        <v>94.33</v>
      </c>
      <c r="CS156" s="54">
        <f t="shared" si="61"/>
        <v>94.33</v>
      </c>
      <c r="CT156" s="54">
        <f t="shared" si="61"/>
        <v>94.33</v>
      </c>
      <c r="CU156" s="54">
        <f t="shared" si="61"/>
        <v>94.33</v>
      </c>
      <c r="CV156" s="54">
        <f t="shared" si="61"/>
        <v>94.33</v>
      </c>
      <c r="CX156" s="339" t="s">
        <v>402</v>
      </c>
      <c r="CY156" s="339"/>
      <c r="CZ156" s="339"/>
      <c r="DA156" s="339"/>
      <c r="DB156" s="339"/>
      <c r="DC156" s="339"/>
      <c r="DD156" s="339"/>
      <c r="DE156" s="339"/>
      <c r="DF156" s="339"/>
      <c r="DG156" s="339"/>
      <c r="DH156" s="339"/>
      <c r="DI156" s="339"/>
      <c r="DJ156" s="339"/>
      <c r="DK156" s="339"/>
      <c r="DL156" s="339"/>
      <c r="DM156" s="339"/>
      <c r="DN156" s="339"/>
      <c r="DO156" s="339"/>
    </row>
    <row r="157" spans="1:119" ht="13.5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CB157" s="64" t="s">
        <v>372</v>
      </c>
      <c r="CC157" s="345">
        <v>-10</v>
      </c>
      <c r="CD157" s="66" t="s">
        <v>373</v>
      </c>
      <c r="CE157" s="66">
        <f>ROUND(CC157*$CG$82*9.80665/1000,0)</f>
        <v>-101</v>
      </c>
      <c r="CF157" s="54" t="s">
        <v>374</v>
      </c>
      <c r="CG157" s="341">
        <f>CE158</f>
        <v>0</v>
      </c>
      <c r="CH157" s="54">
        <f>$CG157</f>
        <v>0</v>
      </c>
      <c r="CI157" s="54">
        <f t="shared" si="61"/>
        <v>0</v>
      </c>
      <c r="CJ157" s="54">
        <f t="shared" si="61"/>
        <v>0</v>
      </c>
      <c r="CK157" s="54">
        <f t="shared" si="61"/>
        <v>0</v>
      </c>
      <c r="CL157" s="54">
        <f t="shared" si="61"/>
        <v>0</v>
      </c>
      <c r="CM157" s="54">
        <f t="shared" si="61"/>
        <v>0</v>
      </c>
      <c r="CN157" s="54">
        <f t="shared" si="61"/>
        <v>0</v>
      </c>
      <c r="CO157" s="54">
        <f t="shared" si="61"/>
        <v>0</v>
      </c>
      <c r="CP157" s="54">
        <f t="shared" si="61"/>
        <v>0</v>
      </c>
      <c r="CQ157" s="54">
        <f t="shared" si="61"/>
        <v>0</v>
      </c>
      <c r="CR157" s="54">
        <f t="shared" si="61"/>
        <v>0</v>
      </c>
      <c r="CS157" s="54">
        <f t="shared" si="61"/>
        <v>0</v>
      </c>
      <c r="CT157" s="54">
        <f t="shared" si="61"/>
        <v>0</v>
      </c>
      <c r="CU157" s="54">
        <f t="shared" si="61"/>
        <v>0</v>
      </c>
      <c r="CV157" s="54">
        <f t="shared" si="61"/>
        <v>0</v>
      </c>
    </row>
    <row r="158" spans="1:119" ht="13.5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CB158" s="354" t="s">
        <v>376</v>
      </c>
      <c r="CC158" s="355">
        <f>CC142</f>
        <v>0</v>
      </c>
      <c r="CD158" s="346" t="s">
        <v>381</v>
      </c>
      <c r="CE158" s="66">
        <f>CC158*$CG$82*9.80665/1000</f>
        <v>0</v>
      </c>
      <c r="CF158" s="54" t="s">
        <v>396</v>
      </c>
      <c r="CG158" s="54">
        <v>0.79</v>
      </c>
      <c r="CH158" s="54">
        <f>$CG158</f>
        <v>0.79</v>
      </c>
      <c r="CI158" s="54">
        <f t="shared" si="61"/>
        <v>0.79</v>
      </c>
      <c r="CJ158" s="54">
        <f t="shared" si="61"/>
        <v>0.79</v>
      </c>
      <c r="CK158" s="54">
        <f t="shared" si="61"/>
        <v>0.79</v>
      </c>
      <c r="CL158" s="54">
        <f t="shared" si="61"/>
        <v>0.79</v>
      </c>
      <c r="CM158" s="54">
        <f t="shared" si="61"/>
        <v>0.79</v>
      </c>
      <c r="CN158" s="54">
        <f t="shared" si="61"/>
        <v>0.79</v>
      </c>
      <c r="CO158" s="54">
        <f t="shared" si="61"/>
        <v>0.79</v>
      </c>
      <c r="CP158" s="54">
        <f t="shared" si="61"/>
        <v>0.79</v>
      </c>
      <c r="CQ158" s="54">
        <f t="shared" si="61"/>
        <v>0.79</v>
      </c>
      <c r="CR158" s="54">
        <f t="shared" si="61"/>
        <v>0.79</v>
      </c>
      <c r="CS158" s="54">
        <f t="shared" si="61"/>
        <v>0.79</v>
      </c>
      <c r="CT158" s="54">
        <f t="shared" si="61"/>
        <v>0.79</v>
      </c>
      <c r="CU158" s="54">
        <f t="shared" si="61"/>
        <v>0.79</v>
      </c>
      <c r="CV158" s="54">
        <f t="shared" si="61"/>
        <v>0.79</v>
      </c>
      <c r="CX158" s="358" t="s">
        <v>404</v>
      </c>
      <c r="CY158" s="54">
        <f t="shared" ref="CY158:DN158" si="62">CG$79</f>
        <v>126.88500000000001</v>
      </c>
      <c r="CZ158" s="54">
        <f t="shared" si="62"/>
        <v>109.185</v>
      </c>
      <c r="DA158" s="54">
        <f t="shared" si="62"/>
        <v>94.381</v>
      </c>
      <c r="DB158" s="54">
        <f t="shared" si="62"/>
        <v>82.445999999999998</v>
      </c>
      <c r="DC158" s="54">
        <f t="shared" si="62"/>
        <v>73.918000000000006</v>
      </c>
      <c r="DD158" s="54">
        <f t="shared" si="62"/>
        <v>63.152999999999999</v>
      </c>
      <c r="DE158" s="54">
        <f t="shared" si="62"/>
        <v>56.482999999999997</v>
      </c>
      <c r="DF158" s="54">
        <f t="shared" si="62"/>
        <v>51.133000000000003</v>
      </c>
      <c r="DG158" s="54">
        <f t="shared" si="62"/>
        <v>48.246000000000002</v>
      </c>
      <c r="DH158" s="54">
        <f t="shared" si="62"/>
        <v>43.709000000000003</v>
      </c>
      <c r="DI158" s="54">
        <f t="shared" si="62"/>
        <v>40.774000000000001</v>
      </c>
      <c r="DJ158" s="54">
        <f t="shared" si="62"/>
        <v>38.68</v>
      </c>
      <c r="DK158" s="54">
        <f t="shared" si="62"/>
        <v>34.463000000000001</v>
      </c>
      <c r="DL158" s="54">
        <f t="shared" si="62"/>
        <v>33.161000000000001</v>
      </c>
      <c r="DM158" s="54">
        <f t="shared" si="62"/>
        <v>30.765000000000001</v>
      </c>
      <c r="DN158" s="54">
        <f t="shared" si="62"/>
        <v>29.283999999999999</v>
      </c>
    </row>
    <row r="159" spans="1:119" ht="13.5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CB159" s="64" t="s">
        <v>380</v>
      </c>
      <c r="CC159" s="345">
        <f>-BN84</f>
        <v>0</v>
      </c>
      <c r="CD159" s="346" t="s">
        <v>381</v>
      </c>
      <c r="CE159" s="66">
        <f>CC159*$CG$82*9.80665/1000</f>
        <v>0</v>
      </c>
      <c r="CF159" s="54" t="s">
        <v>382</v>
      </c>
      <c r="CG159" s="341">
        <f>CE157</f>
        <v>-101</v>
      </c>
      <c r="CH159" s="54">
        <f>$CG159</f>
        <v>-101</v>
      </c>
      <c r="CI159" s="54">
        <f t="shared" si="61"/>
        <v>-101</v>
      </c>
      <c r="CJ159" s="54">
        <f t="shared" si="61"/>
        <v>-101</v>
      </c>
      <c r="CK159" s="54">
        <f t="shared" si="61"/>
        <v>-101</v>
      </c>
      <c r="CL159" s="54">
        <f t="shared" si="61"/>
        <v>-101</v>
      </c>
      <c r="CM159" s="54">
        <f t="shared" si="61"/>
        <v>-101</v>
      </c>
      <c r="CN159" s="54">
        <f t="shared" si="61"/>
        <v>-101</v>
      </c>
      <c r="CO159" s="54">
        <f t="shared" si="61"/>
        <v>-101</v>
      </c>
      <c r="CP159" s="54">
        <f t="shared" si="61"/>
        <v>-101</v>
      </c>
      <c r="CQ159" s="54">
        <f t="shared" si="61"/>
        <v>-101</v>
      </c>
      <c r="CR159" s="54">
        <f t="shared" si="61"/>
        <v>-101</v>
      </c>
      <c r="CS159" s="54">
        <f t="shared" si="61"/>
        <v>-101</v>
      </c>
      <c r="CT159" s="54">
        <f t="shared" si="61"/>
        <v>-101</v>
      </c>
      <c r="CU159" s="54">
        <f t="shared" si="61"/>
        <v>-101</v>
      </c>
      <c r="CV159" s="54">
        <f t="shared" si="61"/>
        <v>-101</v>
      </c>
      <c r="CX159" s="54" t="s">
        <v>418</v>
      </c>
      <c r="CY159" s="54">
        <f t="shared" ref="CY159:DN159" si="63">CG$80</f>
        <v>0.55779999999999996</v>
      </c>
      <c r="CZ159" s="54">
        <f t="shared" si="63"/>
        <v>0.65139999999999998</v>
      </c>
      <c r="DA159" s="54">
        <f t="shared" si="63"/>
        <v>0.72219999999999995</v>
      </c>
      <c r="DB159" s="54">
        <f t="shared" si="63"/>
        <v>0.78249999999999997</v>
      </c>
      <c r="DC159" s="54">
        <f t="shared" si="63"/>
        <v>0.81259999999999999</v>
      </c>
      <c r="DD159" s="54">
        <f t="shared" si="63"/>
        <v>0.84340000000000004</v>
      </c>
      <c r="DE159" s="54">
        <f t="shared" si="63"/>
        <v>0.86929999999999996</v>
      </c>
      <c r="DF159" s="54">
        <f t="shared" si="63"/>
        <v>0.89100000000000001</v>
      </c>
      <c r="DG159" s="54">
        <f t="shared" si="63"/>
        <v>0.90920000000000001</v>
      </c>
      <c r="DH159" s="54">
        <f t="shared" si="63"/>
        <v>0.92220000000000002</v>
      </c>
      <c r="DI159" s="54">
        <f t="shared" si="63"/>
        <v>0.93189999999999995</v>
      </c>
      <c r="DJ159" s="54">
        <f t="shared" si="63"/>
        <v>0.94030000000000002</v>
      </c>
      <c r="DK159" s="54">
        <f t="shared" si="63"/>
        <v>0.94769999999999999</v>
      </c>
      <c r="DL159" s="54">
        <f t="shared" si="63"/>
        <v>0.95440000000000003</v>
      </c>
      <c r="DM159" s="54">
        <f t="shared" si="63"/>
        <v>0.96020000000000005</v>
      </c>
      <c r="DN159" s="54">
        <f t="shared" si="63"/>
        <v>0.96530000000000005</v>
      </c>
    </row>
    <row r="160" spans="1:119" ht="14.25" thickBot="1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CB160" s="64" t="s">
        <v>384</v>
      </c>
      <c r="CC160" s="345"/>
      <c r="CD160" s="66" t="s">
        <v>65</v>
      </c>
      <c r="CE160" s="66">
        <f>IF(CC157=0,IF(CC140&gt;0,CC160+CE143,CC160),(CC160-((CC159-CC158)/CC157)))</f>
        <v>0</v>
      </c>
      <c r="CF160" s="54" t="s">
        <v>419</v>
      </c>
      <c r="CG160" s="341">
        <f>ABS(CE160)</f>
        <v>0</v>
      </c>
      <c r="CH160" s="54">
        <f>$CG160</f>
        <v>0</v>
      </c>
      <c r="CI160" s="54">
        <f t="shared" si="61"/>
        <v>0</v>
      </c>
      <c r="CJ160" s="54">
        <f t="shared" si="61"/>
        <v>0</v>
      </c>
      <c r="CK160" s="54">
        <f t="shared" si="61"/>
        <v>0</v>
      </c>
      <c r="CL160" s="54">
        <f t="shared" si="61"/>
        <v>0</v>
      </c>
      <c r="CM160" s="54">
        <f t="shared" si="61"/>
        <v>0</v>
      </c>
      <c r="CN160" s="54">
        <f t="shared" si="61"/>
        <v>0</v>
      </c>
      <c r="CO160" s="54">
        <f t="shared" si="61"/>
        <v>0</v>
      </c>
      <c r="CP160" s="54">
        <f t="shared" si="61"/>
        <v>0</v>
      </c>
      <c r="CQ160" s="54">
        <f t="shared" si="61"/>
        <v>0</v>
      </c>
      <c r="CR160" s="54">
        <f t="shared" si="61"/>
        <v>0</v>
      </c>
      <c r="CS160" s="54">
        <f t="shared" si="61"/>
        <v>0</v>
      </c>
      <c r="CT160" s="54">
        <f t="shared" si="61"/>
        <v>0</v>
      </c>
      <c r="CU160" s="54">
        <f t="shared" si="61"/>
        <v>0</v>
      </c>
      <c r="CV160" s="54">
        <f t="shared" si="61"/>
        <v>0</v>
      </c>
      <c r="CX160" s="54" t="s">
        <v>415</v>
      </c>
      <c r="CY160" s="54">
        <f>100-$CG$83</f>
        <v>94.33</v>
      </c>
      <c r="CZ160" s="54">
        <f t="shared" ref="CZ160:DN160" si="64">100-$CG$83</f>
        <v>94.33</v>
      </c>
      <c r="DA160" s="54">
        <f t="shared" si="64"/>
        <v>94.33</v>
      </c>
      <c r="DB160" s="54">
        <f t="shared" si="64"/>
        <v>94.33</v>
      </c>
      <c r="DC160" s="54">
        <f t="shared" si="64"/>
        <v>94.33</v>
      </c>
      <c r="DD160" s="54">
        <f t="shared" si="64"/>
        <v>94.33</v>
      </c>
      <c r="DE160" s="54">
        <f t="shared" si="64"/>
        <v>94.33</v>
      </c>
      <c r="DF160" s="54">
        <f t="shared" si="64"/>
        <v>94.33</v>
      </c>
      <c r="DG160" s="54">
        <f t="shared" si="64"/>
        <v>94.33</v>
      </c>
      <c r="DH160" s="54">
        <f t="shared" si="64"/>
        <v>94.33</v>
      </c>
      <c r="DI160" s="54">
        <f t="shared" si="64"/>
        <v>94.33</v>
      </c>
      <c r="DJ160" s="54">
        <f t="shared" si="64"/>
        <v>94.33</v>
      </c>
      <c r="DK160" s="54">
        <f t="shared" si="64"/>
        <v>94.33</v>
      </c>
      <c r="DL160" s="54">
        <f t="shared" si="64"/>
        <v>94.33</v>
      </c>
      <c r="DM160" s="54">
        <f t="shared" si="64"/>
        <v>94.33</v>
      </c>
      <c r="DN160" s="54">
        <f t="shared" si="64"/>
        <v>94.33</v>
      </c>
    </row>
    <row r="161" spans="1:119" ht="14.25" thickBot="1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B161" s="359"/>
      <c r="CC161" s="360"/>
      <c r="CF161" s="54" t="s">
        <v>408</v>
      </c>
      <c r="CG161" s="347">
        <f>LN(2)/CG$78</f>
        <v>0.13862943611198905</v>
      </c>
      <c r="CH161" s="347">
        <f t="shared" ref="CH161:CV161" si="65">LN(2)/CH$78</f>
        <v>8.6643397569993161E-2</v>
      </c>
      <c r="CI161" s="347">
        <f t="shared" si="65"/>
        <v>5.5451774444795626E-2</v>
      </c>
      <c r="CJ161" s="347">
        <f t="shared" si="65"/>
        <v>3.7467415165402446E-2</v>
      </c>
      <c r="CK161" s="347">
        <f t="shared" si="65"/>
        <v>2.5672117798516494E-2</v>
      </c>
      <c r="CL161" s="347">
        <f t="shared" si="65"/>
        <v>1.8097837612531208E-2</v>
      </c>
      <c r="CM161" s="347">
        <f t="shared" si="65"/>
        <v>1.2765141446776157E-2</v>
      </c>
      <c r="CN161" s="347">
        <f t="shared" si="65"/>
        <v>9.001911435843446E-3</v>
      </c>
      <c r="CO161" s="347">
        <f t="shared" si="65"/>
        <v>6.3591484455040852E-3</v>
      </c>
      <c r="CP161" s="347">
        <f t="shared" si="65"/>
        <v>4.7475834284927756E-3</v>
      </c>
      <c r="CQ161" s="347">
        <f t="shared" si="65"/>
        <v>3.7066694147590657E-3</v>
      </c>
      <c r="CR161" s="347">
        <f t="shared" si="65"/>
        <v>2.9001974082006081E-3</v>
      </c>
      <c r="CS161" s="347">
        <f t="shared" si="65"/>
        <v>2.272613706753919E-3</v>
      </c>
      <c r="CT161" s="347">
        <f t="shared" si="65"/>
        <v>1.7773004629742187E-3</v>
      </c>
      <c r="CU161" s="347">
        <f t="shared" si="65"/>
        <v>1.3918618083533039E-3</v>
      </c>
      <c r="CV161" s="347">
        <f t="shared" si="65"/>
        <v>1.0915703630865281E-3</v>
      </c>
      <c r="CX161" s="54" t="s">
        <v>409</v>
      </c>
      <c r="CY161" s="361">
        <f>CE159</f>
        <v>0</v>
      </c>
      <c r="CZ161" s="54">
        <f>$CY161</f>
        <v>0</v>
      </c>
      <c r="DA161" s="54">
        <f t="shared" ref="DA161:DN161" si="66">$CY161</f>
        <v>0</v>
      </c>
      <c r="DB161" s="54">
        <f t="shared" si="66"/>
        <v>0</v>
      </c>
      <c r="DC161" s="54">
        <f t="shared" si="66"/>
        <v>0</v>
      </c>
      <c r="DD161" s="54">
        <f t="shared" si="66"/>
        <v>0</v>
      </c>
      <c r="DE161" s="54">
        <f t="shared" si="66"/>
        <v>0</v>
      </c>
      <c r="DF161" s="54">
        <f t="shared" si="66"/>
        <v>0</v>
      </c>
      <c r="DG161" s="54">
        <f t="shared" si="66"/>
        <v>0</v>
      </c>
      <c r="DH161" s="54">
        <f t="shared" si="66"/>
        <v>0</v>
      </c>
      <c r="DI161" s="54">
        <f t="shared" si="66"/>
        <v>0</v>
      </c>
      <c r="DJ161" s="54">
        <f t="shared" si="66"/>
        <v>0</v>
      </c>
      <c r="DK161" s="54">
        <f t="shared" si="66"/>
        <v>0</v>
      </c>
      <c r="DL161" s="54">
        <f t="shared" si="66"/>
        <v>0</v>
      </c>
      <c r="DM161" s="54">
        <f t="shared" si="66"/>
        <v>0</v>
      </c>
      <c r="DN161" s="54">
        <f t="shared" si="66"/>
        <v>0</v>
      </c>
    </row>
    <row r="163" spans="1:119" ht="13.5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G163" s="348">
        <f>(CG156+CG157)*CG158</f>
        <v>74.520700000000005</v>
      </c>
      <c r="CH163" s="348">
        <f t="shared" ref="CH163:CV163" si="67">(CH156+CH157)*CH158</f>
        <v>74.520700000000005</v>
      </c>
      <c r="CI163" s="348">
        <f t="shared" si="67"/>
        <v>74.520700000000005</v>
      </c>
      <c r="CJ163" s="348">
        <f t="shared" si="67"/>
        <v>74.520700000000005</v>
      </c>
      <c r="CK163" s="348">
        <f t="shared" si="67"/>
        <v>74.520700000000005</v>
      </c>
      <c r="CL163" s="348">
        <f t="shared" si="67"/>
        <v>74.520700000000005</v>
      </c>
      <c r="CM163" s="348">
        <f t="shared" si="67"/>
        <v>74.520700000000005</v>
      </c>
      <c r="CN163" s="348">
        <f t="shared" si="67"/>
        <v>74.520700000000005</v>
      </c>
      <c r="CO163" s="348">
        <f t="shared" si="67"/>
        <v>74.520700000000005</v>
      </c>
      <c r="CP163" s="348">
        <f t="shared" si="67"/>
        <v>74.520700000000005</v>
      </c>
      <c r="CQ163" s="348">
        <f t="shared" si="67"/>
        <v>74.520700000000005</v>
      </c>
      <c r="CR163" s="348">
        <f t="shared" si="67"/>
        <v>74.520700000000005</v>
      </c>
      <c r="CS163" s="348">
        <f t="shared" si="67"/>
        <v>74.520700000000005</v>
      </c>
      <c r="CT163" s="348">
        <f t="shared" si="67"/>
        <v>74.520700000000005</v>
      </c>
      <c r="CU163" s="348">
        <f t="shared" si="67"/>
        <v>74.520700000000005</v>
      </c>
      <c r="CV163" s="348">
        <f t="shared" si="67"/>
        <v>74.520700000000005</v>
      </c>
    </row>
    <row r="164" spans="1:119" ht="13.5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G164" s="348">
        <f>CG159*CG158*(CG160-1/CG161)</f>
        <v>575.56318656265205</v>
      </c>
      <c r="CH164" s="348">
        <f t="shared" ref="CH164:CV164" si="68">CH159*CH158*(CH160-1/CH161)</f>
        <v>920.90109850024317</v>
      </c>
      <c r="CI164" s="348">
        <f t="shared" si="68"/>
        <v>1438.9079664066298</v>
      </c>
      <c r="CJ164" s="348">
        <f t="shared" si="68"/>
        <v>2129.5837902818125</v>
      </c>
      <c r="CK164" s="348">
        <f t="shared" si="68"/>
        <v>3108.0412074383207</v>
      </c>
      <c r="CL164" s="348">
        <f t="shared" si="68"/>
        <v>4408.8140090699144</v>
      </c>
      <c r="CM164" s="348">
        <f t="shared" si="68"/>
        <v>6250.6162060704</v>
      </c>
      <c r="CN164" s="348">
        <f t="shared" si="68"/>
        <v>8863.6730730648396</v>
      </c>
      <c r="CO164" s="348">
        <f t="shared" si="68"/>
        <v>12547.277467065815</v>
      </c>
      <c r="CP164" s="348">
        <f t="shared" si="68"/>
        <v>16806.445047629441</v>
      </c>
      <c r="CQ164" s="348">
        <f t="shared" si="68"/>
        <v>21526.063177443186</v>
      </c>
      <c r="CR164" s="348">
        <f t="shared" si="68"/>
        <v>27511.920317694763</v>
      </c>
      <c r="CS164" s="348">
        <f t="shared" si="68"/>
        <v>35109.354380321776</v>
      </c>
      <c r="CT164" s="348">
        <f t="shared" si="68"/>
        <v>44893.928551886856</v>
      </c>
      <c r="CU164" s="348">
        <f t="shared" si="68"/>
        <v>57326.093381640138</v>
      </c>
      <c r="CV164" s="348">
        <f t="shared" si="68"/>
        <v>73096.524693456799</v>
      </c>
    </row>
    <row r="165" spans="1:119" ht="13.5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G165" s="348" t="e">
        <f>((CG156+CG157)*CG158-CG155-CG159*CG158/CG161)*EXP(-CG161*CG160)</f>
        <v>#VALUE!</v>
      </c>
      <c r="CH165" s="348" t="e">
        <f t="shared" ref="CH165:CV165" si="69">((CH156+CH157)*CH158-CH155-CH159*CH158/CH161)*EXP(-CH161*CH160)</f>
        <v>#VALUE!</v>
      </c>
      <c r="CI165" s="348" t="e">
        <f t="shared" si="69"/>
        <v>#VALUE!</v>
      </c>
      <c r="CJ165" s="348" t="e">
        <f t="shared" si="69"/>
        <v>#VALUE!</v>
      </c>
      <c r="CK165" s="348" t="e">
        <f t="shared" si="69"/>
        <v>#VALUE!</v>
      </c>
      <c r="CL165" s="348" t="e">
        <f t="shared" si="69"/>
        <v>#VALUE!</v>
      </c>
      <c r="CM165" s="348" t="e">
        <f t="shared" si="69"/>
        <v>#VALUE!</v>
      </c>
      <c r="CN165" s="348" t="e">
        <f t="shared" si="69"/>
        <v>#VALUE!</v>
      </c>
      <c r="CO165" s="348" t="e">
        <f t="shared" si="69"/>
        <v>#VALUE!</v>
      </c>
      <c r="CP165" s="348" t="e">
        <f t="shared" si="69"/>
        <v>#VALUE!</v>
      </c>
      <c r="CQ165" s="348" t="e">
        <f t="shared" si="69"/>
        <v>#VALUE!</v>
      </c>
      <c r="CR165" s="348" t="e">
        <f t="shared" si="69"/>
        <v>#VALUE!</v>
      </c>
      <c r="CS165" s="348" t="e">
        <f t="shared" si="69"/>
        <v>#VALUE!</v>
      </c>
      <c r="CT165" s="348" t="e">
        <f t="shared" si="69"/>
        <v>#VALUE!</v>
      </c>
      <c r="CU165" s="348" t="e">
        <f t="shared" si="69"/>
        <v>#VALUE!</v>
      </c>
      <c r="CV165" s="348" t="e">
        <f t="shared" si="69"/>
        <v>#VALUE!</v>
      </c>
    </row>
    <row r="166" spans="1:119" ht="13.5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G166" s="349" t="e">
        <f>CG163+CG164-CG165</f>
        <v>#VALUE!</v>
      </c>
      <c r="CH166" s="349" t="e">
        <f t="shared" ref="CH166:CV166" si="70">CH163+CH164-CH165</f>
        <v>#VALUE!</v>
      </c>
      <c r="CI166" s="349" t="e">
        <f t="shared" si="70"/>
        <v>#VALUE!</v>
      </c>
      <c r="CJ166" s="349" t="e">
        <f t="shared" si="70"/>
        <v>#VALUE!</v>
      </c>
      <c r="CK166" s="349" t="e">
        <f t="shared" si="70"/>
        <v>#VALUE!</v>
      </c>
      <c r="CL166" s="349" t="e">
        <f t="shared" si="70"/>
        <v>#VALUE!</v>
      </c>
      <c r="CM166" s="349" t="e">
        <f t="shared" si="70"/>
        <v>#VALUE!</v>
      </c>
      <c r="CN166" s="349" t="e">
        <f t="shared" si="70"/>
        <v>#VALUE!</v>
      </c>
      <c r="CO166" s="349" t="e">
        <f t="shared" si="70"/>
        <v>#VALUE!</v>
      </c>
      <c r="CP166" s="349" t="e">
        <f t="shared" si="70"/>
        <v>#VALUE!</v>
      </c>
      <c r="CQ166" s="349" t="e">
        <f t="shared" si="70"/>
        <v>#VALUE!</v>
      </c>
      <c r="CR166" s="349" t="e">
        <f t="shared" si="70"/>
        <v>#VALUE!</v>
      </c>
      <c r="CS166" s="349" t="e">
        <f t="shared" si="70"/>
        <v>#VALUE!</v>
      </c>
      <c r="CT166" s="349" t="e">
        <f t="shared" si="70"/>
        <v>#VALUE!</v>
      </c>
      <c r="CU166" s="349" t="e">
        <f t="shared" si="70"/>
        <v>#VALUE!</v>
      </c>
      <c r="CV166" s="349" t="e">
        <f t="shared" si="70"/>
        <v>#VALUE!</v>
      </c>
    </row>
    <row r="167" spans="1:119" ht="13.5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G167" s="350" t="s">
        <v>390</v>
      </c>
      <c r="CH167" s="351" t="s">
        <v>333</v>
      </c>
      <c r="CI167" s="351" t="s">
        <v>334</v>
      </c>
      <c r="CJ167" s="351" t="s">
        <v>335</v>
      </c>
      <c r="CK167" s="351" t="s">
        <v>336</v>
      </c>
      <c r="CL167" s="351" t="s">
        <v>337</v>
      </c>
      <c r="CM167" s="351" t="s">
        <v>338</v>
      </c>
      <c r="CN167" s="351" t="s">
        <v>339</v>
      </c>
      <c r="CO167" s="351" t="s">
        <v>340</v>
      </c>
      <c r="CP167" s="351" t="s">
        <v>341</v>
      </c>
      <c r="CQ167" s="351" t="s">
        <v>342</v>
      </c>
      <c r="CR167" s="351" t="s">
        <v>343</v>
      </c>
      <c r="CS167" s="351" t="s">
        <v>344</v>
      </c>
      <c r="CT167" s="351" t="s">
        <v>345</v>
      </c>
      <c r="CU167" s="351" t="s">
        <v>346</v>
      </c>
      <c r="CV167" s="351" t="s">
        <v>347</v>
      </c>
      <c r="CY167" s="54" t="s">
        <v>390</v>
      </c>
      <c r="CZ167" s="54" t="s">
        <v>333</v>
      </c>
      <c r="DA167" s="54" t="s">
        <v>334</v>
      </c>
      <c r="DB167" s="54" t="s">
        <v>335</v>
      </c>
      <c r="DC167" s="54" t="s">
        <v>336</v>
      </c>
      <c r="DD167" s="54" t="s">
        <v>337</v>
      </c>
      <c r="DE167" s="54" t="s">
        <v>338</v>
      </c>
      <c r="DF167" s="54" t="s">
        <v>339</v>
      </c>
      <c r="DG167" s="54" t="s">
        <v>340</v>
      </c>
      <c r="DH167" s="54" t="s">
        <v>341</v>
      </c>
      <c r="DI167" s="54" t="s">
        <v>342</v>
      </c>
      <c r="DJ167" s="54" t="s">
        <v>343</v>
      </c>
      <c r="DK167" s="54" t="s">
        <v>344</v>
      </c>
      <c r="DL167" s="54" t="s">
        <v>345</v>
      </c>
      <c r="DM167" s="54" t="s">
        <v>346</v>
      </c>
      <c r="DN167" s="54" t="s">
        <v>347</v>
      </c>
    </row>
    <row r="168" spans="1:119" ht="13.5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F168" s="54" t="s">
        <v>391</v>
      </c>
      <c r="CG168" s="352" t="e">
        <f>ROUND((CG156+CG157)*CG158+CG159*CG158*(CG160-1/CG161)-((CG156+CG157)*CG158-CG155-CG159*CG158/CG161)*EXP(-CG161*CG160),5)</f>
        <v>#VALUE!</v>
      </c>
      <c r="CH168" s="352" t="e">
        <f t="shared" ref="CH168:CV168" si="71">ROUND((CH156+CH157)*CH158+CH159*CH158*(CH160-1/CH161)-((CH156+CH157)*CH158-CH155-CH159*CH158/CH161)*EXP(-CH161*CH160),5)</f>
        <v>#VALUE!</v>
      </c>
      <c r="CI168" s="352" t="e">
        <f t="shared" si="71"/>
        <v>#VALUE!</v>
      </c>
      <c r="CJ168" s="352" t="e">
        <f t="shared" si="71"/>
        <v>#VALUE!</v>
      </c>
      <c r="CK168" s="352" t="e">
        <f t="shared" si="71"/>
        <v>#VALUE!</v>
      </c>
      <c r="CL168" s="352" t="e">
        <f t="shared" si="71"/>
        <v>#VALUE!</v>
      </c>
      <c r="CM168" s="352" t="e">
        <f t="shared" si="71"/>
        <v>#VALUE!</v>
      </c>
      <c r="CN168" s="352" t="e">
        <f t="shared" si="71"/>
        <v>#VALUE!</v>
      </c>
      <c r="CO168" s="352" t="e">
        <f t="shared" si="71"/>
        <v>#VALUE!</v>
      </c>
      <c r="CP168" s="352" t="e">
        <f t="shared" si="71"/>
        <v>#VALUE!</v>
      </c>
      <c r="CQ168" s="352" t="e">
        <f t="shared" si="71"/>
        <v>#VALUE!</v>
      </c>
      <c r="CR168" s="352" t="e">
        <f t="shared" si="71"/>
        <v>#VALUE!</v>
      </c>
      <c r="CS168" s="352" t="e">
        <f t="shared" si="71"/>
        <v>#VALUE!</v>
      </c>
      <c r="CT168" s="352" t="e">
        <f t="shared" si="71"/>
        <v>#VALUE!</v>
      </c>
      <c r="CU168" s="352" t="e">
        <f t="shared" si="71"/>
        <v>#VALUE!</v>
      </c>
      <c r="CV168" s="352" t="e">
        <f t="shared" si="71"/>
        <v>#VALUE!</v>
      </c>
      <c r="CX168" s="54" t="s">
        <v>412</v>
      </c>
      <c r="CY168" s="362">
        <f>(CY160+CY161)/CY159+CY158</f>
        <v>295.99579239870923</v>
      </c>
      <c r="CZ168" s="362">
        <f t="shared" ref="CZ168:DN168" si="72">(CZ160+CZ161)/CZ159+CZ158</f>
        <v>253.99617592876882</v>
      </c>
      <c r="DA168" s="362">
        <f t="shared" si="72"/>
        <v>224.99578814732763</v>
      </c>
      <c r="DB168" s="362">
        <f t="shared" si="72"/>
        <v>202.99552076677315</v>
      </c>
      <c r="DC168" s="362">
        <f t="shared" si="72"/>
        <v>190.00217425547623</v>
      </c>
      <c r="DD168" s="362">
        <f t="shared" si="72"/>
        <v>174.99791344557741</v>
      </c>
      <c r="DE168" s="362">
        <f t="shared" si="72"/>
        <v>164.99559634188427</v>
      </c>
      <c r="DF168" s="362">
        <f t="shared" si="72"/>
        <v>157.00280920314253</v>
      </c>
      <c r="DG168" s="362">
        <f t="shared" si="72"/>
        <v>151.99654993400793</v>
      </c>
      <c r="DH168" s="362">
        <f t="shared" si="72"/>
        <v>145.99700693992628</v>
      </c>
      <c r="DI168" s="362">
        <f t="shared" si="72"/>
        <v>141.99730722180493</v>
      </c>
      <c r="DJ168" s="362">
        <f t="shared" si="72"/>
        <v>138.99904711262363</v>
      </c>
      <c r="DK168" s="362">
        <f t="shared" si="72"/>
        <v>133.99871805423658</v>
      </c>
      <c r="DL168" s="362">
        <f t="shared" si="72"/>
        <v>131.99796563285832</v>
      </c>
      <c r="DM168" s="362">
        <f t="shared" si="72"/>
        <v>129.00495001041449</v>
      </c>
      <c r="DN168" s="362">
        <f t="shared" si="72"/>
        <v>127.00491577747849</v>
      </c>
    </row>
    <row r="169" spans="1:119" ht="16.5" customHeight="1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319" t="str">
        <f>IF(CB169="","",CC169)</f>
        <v/>
      </c>
      <c r="CB169" s="363" t="str">
        <f>IF(COUNTIF(CY169:DN169,"×")=0,"","浮上できません")</f>
        <v/>
      </c>
      <c r="CC169" s="316">
        <v>18</v>
      </c>
      <c r="CY169" s="364" t="e">
        <f t="shared" ref="CY169:DN169" si="73">IF(CY168-CG168&gt;0,"","×")</f>
        <v>#VALUE!</v>
      </c>
      <c r="CZ169" s="364" t="e">
        <f t="shared" si="73"/>
        <v>#VALUE!</v>
      </c>
      <c r="DA169" s="364" t="e">
        <f t="shared" si="73"/>
        <v>#VALUE!</v>
      </c>
      <c r="DB169" s="364" t="e">
        <f t="shared" si="73"/>
        <v>#VALUE!</v>
      </c>
      <c r="DC169" s="364" t="e">
        <f t="shared" si="73"/>
        <v>#VALUE!</v>
      </c>
      <c r="DD169" s="364" t="e">
        <f t="shared" si="73"/>
        <v>#VALUE!</v>
      </c>
      <c r="DE169" s="364" t="e">
        <f t="shared" si="73"/>
        <v>#VALUE!</v>
      </c>
      <c r="DF169" s="364" t="e">
        <f t="shared" si="73"/>
        <v>#VALUE!</v>
      </c>
      <c r="DG169" s="364" t="e">
        <f t="shared" si="73"/>
        <v>#VALUE!</v>
      </c>
      <c r="DH169" s="364" t="e">
        <f t="shared" si="73"/>
        <v>#VALUE!</v>
      </c>
      <c r="DI169" s="364" t="e">
        <f t="shared" si="73"/>
        <v>#VALUE!</v>
      </c>
      <c r="DJ169" s="364" t="e">
        <f t="shared" si="73"/>
        <v>#VALUE!</v>
      </c>
      <c r="DK169" s="364" t="e">
        <f t="shared" si="73"/>
        <v>#VALUE!</v>
      </c>
      <c r="DL169" s="364" t="e">
        <f t="shared" si="73"/>
        <v>#VALUE!</v>
      </c>
      <c r="DM169" s="364" t="e">
        <f t="shared" si="73"/>
        <v>#VALUE!</v>
      </c>
      <c r="DN169" s="364" t="e">
        <f t="shared" si="73"/>
        <v>#VALUE!</v>
      </c>
    </row>
    <row r="170" spans="1:119" ht="13.5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F170" s="338" t="s">
        <v>420</v>
      </c>
      <c r="CG170" s="338" t="s">
        <v>421</v>
      </c>
      <c r="CH170" s="338"/>
      <c r="CI170" s="338"/>
      <c r="CJ170" s="338"/>
      <c r="CK170" s="338"/>
      <c r="CL170" s="338"/>
      <c r="CM170" s="338"/>
      <c r="CN170" s="338"/>
      <c r="CO170" s="338"/>
      <c r="CP170" s="338"/>
      <c r="CQ170" s="338"/>
      <c r="CR170" s="338"/>
      <c r="CS170" s="338"/>
      <c r="CT170" s="338"/>
      <c r="CU170" s="338"/>
      <c r="CV170" s="338"/>
      <c r="CW170" s="338"/>
    </row>
    <row r="172" spans="1:119" ht="13.5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F172" s="340" t="s">
        <v>401</v>
      </c>
      <c r="CG172" s="353" t="e">
        <f t="shared" ref="CG172:CV172" si="74">CG168</f>
        <v>#VALUE!</v>
      </c>
      <c r="CH172" s="353" t="e">
        <f t="shared" si="74"/>
        <v>#VALUE!</v>
      </c>
      <c r="CI172" s="353" t="e">
        <f t="shared" si="74"/>
        <v>#VALUE!</v>
      </c>
      <c r="CJ172" s="353" t="e">
        <f t="shared" si="74"/>
        <v>#VALUE!</v>
      </c>
      <c r="CK172" s="353" t="e">
        <f t="shared" si="74"/>
        <v>#VALUE!</v>
      </c>
      <c r="CL172" s="353" t="e">
        <f t="shared" si="74"/>
        <v>#VALUE!</v>
      </c>
      <c r="CM172" s="353" t="e">
        <f t="shared" si="74"/>
        <v>#VALUE!</v>
      </c>
      <c r="CN172" s="353" t="e">
        <f t="shared" si="74"/>
        <v>#VALUE!</v>
      </c>
      <c r="CO172" s="353" t="e">
        <f t="shared" si="74"/>
        <v>#VALUE!</v>
      </c>
      <c r="CP172" s="353" t="e">
        <f t="shared" si="74"/>
        <v>#VALUE!</v>
      </c>
      <c r="CQ172" s="353" t="e">
        <f t="shared" si="74"/>
        <v>#VALUE!</v>
      </c>
      <c r="CR172" s="353" t="e">
        <f t="shared" si="74"/>
        <v>#VALUE!</v>
      </c>
      <c r="CS172" s="353" t="e">
        <f t="shared" si="74"/>
        <v>#VALUE!</v>
      </c>
      <c r="CT172" s="353" t="e">
        <f t="shared" si="74"/>
        <v>#VALUE!</v>
      </c>
      <c r="CU172" s="353" t="e">
        <f t="shared" si="74"/>
        <v>#VALUE!</v>
      </c>
      <c r="CV172" s="353" t="e">
        <f t="shared" si="74"/>
        <v>#VALUE!</v>
      </c>
    </row>
    <row r="173" spans="1:119" ht="13.5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F173" s="54" t="s">
        <v>395</v>
      </c>
      <c r="CG173" s="54">
        <v>100</v>
      </c>
      <c r="CH173" s="54">
        <f>$CG173</f>
        <v>100</v>
      </c>
      <c r="CI173" s="54">
        <f t="shared" ref="CI173:CV177" si="75">$CG173</f>
        <v>100</v>
      </c>
      <c r="CJ173" s="54">
        <f t="shared" si="75"/>
        <v>100</v>
      </c>
      <c r="CK173" s="54">
        <f t="shared" si="75"/>
        <v>100</v>
      </c>
      <c r="CL173" s="54">
        <f t="shared" si="75"/>
        <v>100</v>
      </c>
      <c r="CM173" s="54">
        <f t="shared" si="75"/>
        <v>100</v>
      </c>
      <c r="CN173" s="54">
        <f t="shared" si="75"/>
        <v>100</v>
      </c>
      <c r="CO173" s="54">
        <f t="shared" si="75"/>
        <v>100</v>
      </c>
      <c r="CP173" s="54">
        <f t="shared" si="75"/>
        <v>100</v>
      </c>
      <c r="CQ173" s="54">
        <f t="shared" si="75"/>
        <v>100</v>
      </c>
      <c r="CR173" s="54">
        <f t="shared" si="75"/>
        <v>100</v>
      </c>
      <c r="CS173" s="54">
        <f t="shared" si="75"/>
        <v>100</v>
      </c>
      <c r="CT173" s="54">
        <f t="shared" si="75"/>
        <v>100</v>
      </c>
      <c r="CU173" s="54">
        <f t="shared" si="75"/>
        <v>100</v>
      </c>
      <c r="CV173" s="54">
        <f t="shared" si="75"/>
        <v>100</v>
      </c>
      <c r="CX173" s="339" t="s">
        <v>402</v>
      </c>
      <c r="CY173" s="339"/>
      <c r="CZ173" s="339"/>
      <c r="DA173" s="339"/>
      <c r="DB173" s="339"/>
      <c r="DC173" s="339"/>
      <c r="DD173" s="339"/>
      <c r="DE173" s="339"/>
      <c r="DF173" s="339"/>
      <c r="DG173" s="339"/>
      <c r="DH173" s="339"/>
      <c r="DI173" s="339"/>
      <c r="DJ173" s="339"/>
      <c r="DK173" s="339"/>
      <c r="DL173" s="339"/>
      <c r="DM173" s="339"/>
      <c r="DN173" s="339"/>
      <c r="DO173" s="339"/>
    </row>
    <row r="174" spans="1:119" ht="13.5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B174" s="64" t="s">
        <v>372</v>
      </c>
      <c r="CC174" s="345">
        <v>0</v>
      </c>
      <c r="CD174" s="66" t="s">
        <v>373</v>
      </c>
      <c r="CE174" s="66">
        <f>ROUND(CC174*$CG$82*9.80665/1000,0)</f>
        <v>0</v>
      </c>
      <c r="CF174" s="54" t="s">
        <v>374</v>
      </c>
      <c r="CG174" s="341">
        <f>CE175</f>
        <v>0</v>
      </c>
      <c r="CH174" s="54">
        <f>$CG174</f>
        <v>0</v>
      </c>
      <c r="CI174" s="54">
        <f t="shared" si="75"/>
        <v>0</v>
      </c>
      <c r="CJ174" s="54">
        <f t="shared" si="75"/>
        <v>0</v>
      </c>
      <c r="CK174" s="54">
        <f t="shared" si="75"/>
        <v>0</v>
      </c>
      <c r="CL174" s="54">
        <f t="shared" si="75"/>
        <v>0</v>
      </c>
      <c r="CM174" s="54">
        <f t="shared" si="75"/>
        <v>0</v>
      </c>
      <c r="CN174" s="54">
        <f t="shared" si="75"/>
        <v>0</v>
      </c>
      <c r="CO174" s="54">
        <f t="shared" si="75"/>
        <v>0</v>
      </c>
      <c r="CP174" s="54">
        <f t="shared" si="75"/>
        <v>0</v>
      </c>
      <c r="CQ174" s="54">
        <f t="shared" si="75"/>
        <v>0</v>
      </c>
      <c r="CR174" s="54">
        <f t="shared" si="75"/>
        <v>0</v>
      </c>
      <c r="CS174" s="54">
        <f t="shared" si="75"/>
        <v>0</v>
      </c>
      <c r="CT174" s="54">
        <f t="shared" si="75"/>
        <v>0</v>
      </c>
      <c r="CU174" s="54">
        <f t="shared" si="75"/>
        <v>0</v>
      </c>
      <c r="CV174" s="54">
        <f t="shared" si="75"/>
        <v>0</v>
      </c>
    </row>
    <row r="175" spans="1:119" ht="13.5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B175" s="354" t="s">
        <v>376</v>
      </c>
      <c r="CC175" s="355">
        <f>CC159</f>
        <v>0</v>
      </c>
      <c r="CD175" s="346" t="s">
        <v>381</v>
      </c>
      <c r="CE175" s="66">
        <f>CC175*$CG$82*9.80665/1000</f>
        <v>0</v>
      </c>
      <c r="CF175" s="54" t="s">
        <v>396</v>
      </c>
      <c r="CG175" s="54">
        <v>0.79</v>
      </c>
      <c r="CH175" s="54">
        <f>$CG175</f>
        <v>0.79</v>
      </c>
      <c r="CI175" s="54">
        <f t="shared" si="75"/>
        <v>0.79</v>
      </c>
      <c r="CJ175" s="54">
        <f t="shared" si="75"/>
        <v>0.79</v>
      </c>
      <c r="CK175" s="54">
        <f t="shared" si="75"/>
        <v>0.79</v>
      </c>
      <c r="CL175" s="54">
        <f t="shared" si="75"/>
        <v>0.79</v>
      </c>
      <c r="CM175" s="54">
        <f t="shared" si="75"/>
        <v>0.79</v>
      </c>
      <c r="CN175" s="54">
        <f t="shared" si="75"/>
        <v>0.79</v>
      </c>
      <c r="CO175" s="54">
        <f t="shared" si="75"/>
        <v>0.79</v>
      </c>
      <c r="CP175" s="54">
        <f t="shared" si="75"/>
        <v>0.79</v>
      </c>
      <c r="CQ175" s="54">
        <f t="shared" si="75"/>
        <v>0.79</v>
      </c>
      <c r="CR175" s="54">
        <f t="shared" si="75"/>
        <v>0.79</v>
      </c>
      <c r="CS175" s="54">
        <f t="shared" si="75"/>
        <v>0.79</v>
      </c>
      <c r="CT175" s="54">
        <f t="shared" si="75"/>
        <v>0.79</v>
      </c>
      <c r="CU175" s="54">
        <f t="shared" si="75"/>
        <v>0.79</v>
      </c>
      <c r="CV175" s="54">
        <f t="shared" si="75"/>
        <v>0.79</v>
      </c>
      <c r="CX175" s="358" t="s">
        <v>404</v>
      </c>
      <c r="CY175" s="54">
        <f t="shared" ref="CY175:DN175" si="76">CG$79</f>
        <v>126.88500000000001</v>
      </c>
      <c r="CZ175" s="54">
        <f t="shared" si="76"/>
        <v>109.185</v>
      </c>
      <c r="DA175" s="54">
        <f t="shared" si="76"/>
        <v>94.381</v>
      </c>
      <c r="DB175" s="54">
        <f t="shared" si="76"/>
        <v>82.445999999999998</v>
      </c>
      <c r="DC175" s="54">
        <f t="shared" si="76"/>
        <v>73.918000000000006</v>
      </c>
      <c r="DD175" s="54">
        <f t="shared" si="76"/>
        <v>63.152999999999999</v>
      </c>
      <c r="DE175" s="54">
        <f t="shared" si="76"/>
        <v>56.482999999999997</v>
      </c>
      <c r="DF175" s="54">
        <f t="shared" si="76"/>
        <v>51.133000000000003</v>
      </c>
      <c r="DG175" s="54">
        <f t="shared" si="76"/>
        <v>48.246000000000002</v>
      </c>
      <c r="DH175" s="54">
        <f t="shared" si="76"/>
        <v>43.709000000000003</v>
      </c>
      <c r="DI175" s="54">
        <f t="shared" si="76"/>
        <v>40.774000000000001</v>
      </c>
      <c r="DJ175" s="54">
        <f t="shared" si="76"/>
        <v>38.68</v>
      </c>
      <c r="DK175" s="54">
        <f t="shared" si="76"/>
        <v>34.463000000000001</v>
      </c>
      <c r="DL175" s="54">
        <f t="shared" si="76"/>
        <v>33.161000000000001</v>
      </c>
      <c r="DM175" s="54">
        <f t="shared" si="76"/>
        <v>30.765000000000001</v>
      </c>
      <c r="DN175" s="54">
        <f t="shared" si="76"/>
        <v>29.283999999999999</v>
      </c>
    </row>
    <row r="176" spans="1:119" ht="13.5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B176" s="64" t="s">
        <v>380</v>
      </c>
      <c r="CC176" s="345">
        <f>-BN85</f>
        <v>0</v>
      </c>
      <c r="CD176" s="346" t="s">
        <v>381</v>
      </c>
      <c r="CE176" s="66">
        <f>CC176*$CG$82*9.80665/1000</f>
        <v>0</v>
      </c>
      <c r="CF176" s="54" t="s">
        <v>382</v>
      </c>
      <c r="CG176" s="341">
        <f>CE174</f>
        <v>0</v>
      </c>
      <c r="CH176" s="54">
        <f>$CG176</f>
        <v>0</v>
      </c>
      <c r="CI176" s="54">
        <f t="shared" si="75"/>
        <v>0</v>
      </c>
      <c r="CJ176" s="54">
        <f t="shared" si="75"/>
        <v>0</v>
      </c>
      <c r="CK176" s="54">
        <f t="shared" si="75"/>
        <v>0</v>
      </c>
      <c r="CL176" s="54">
        <f t="shared" si="75"/>
        <v>0</v>
      </c>
      <c r="CM176" s="54">
        <f t="shared" si="75"/>
        <v>0</v>
      </c>
      <c r="CN176" s="54">
        <f t="shared" si="75"/>
        <v>0</v>
      </c>
      <c r="CO176" s="54">
        <f t="shared" si="75"/>
        <v>0</v>
      </c>
      <c r="CP176" s="54">
        <f t="shared" si="75"/>
        <v>0</v>
      </c>
      <c r="CQ176" s="54">
        <f t="shared" si="75"/>
        <v>0</v>
      </c>
      <c r="CR176" s="54">
        <f t="shared" si="75"/>
        <v>0</v>
      </c>
      <c r="CS176" s="54">
        <f t="shared" si="75"/>
        <v>0</v>
      </c>
      <c r="CT176" s="54">
        <f t="shared" si="75"/>
        <v>0</v>
      </c>
      <c r="CU176" s="54">
        <f t="shared" si="75"/>
        <v>0</v>
      </c>
      <c r="CV176" s="54">
        <f t="shared" si="75"/>
        <v>0</v>
      </c>
      <c r="CX176" s="54" t="s">
        <v>418</v>
      </c>
      <c r="CY176" s="54">
        <f t="shared" ref="CY176:DN176" si="77">CG$80</f>
        <v>0.55779999999999996</v>
      </c>
      <c r="CZ176" s="54">
        <f t="shared" si="77"/>
        <v>0.65139999999999998</v>
      </c>
      <c r="DA176" s="54">
        <f t="shared" si="77"/>
        <v>0.72219999999999995</v>
      </c>
      <c r="DB176" s="54">
        <f t="shared" si="77"/>
        <v>0.78249999999999997</v>
      </c>
      <c r="DC176" s="54">
        <f t="shared" si="77"/>
        <v>0.81259999999999999</v>
      </c>
      <c r="DD176" s="54">
        <f t="shared" si="77"/>
        <v>0.84340000000000004</v>
      </c>
      <c r="DE176" s="54">
        <f t="shared" si="77"/>
        <v>0.86929999999999996</v>
      </c>
      <c r="DF176" s="54">
        <f t="shared" si="77"/>
        <v>0.89100000000000001</v>
      </c>
      <c r="DG176" s="54">
        <f t="shared" si="77"/>
        <v>0.90920000000000001</v>
      </c>
      <c r="DH176" s="54">
        <f t="shared" si="77"/>
        <v>0.92220000000000002</v>
      </c>
      <c r="DI176" s="54">
        <f t="shared" si="77"/>
        <v>0.93189999999999995</v>
      </c>
      <c r="DJ176" s="54">
        <f t="shared" si="77"/>
        <v>0.94030000000000002</v>
      </c>
      <c r="DK176" s="54">
        <f t="shared" si="77"/>
        <v>0.94769999999999999</v>
      </c>
      <c r="DL176" s="54">
        <f t="shared" si="77"/>
        <v>0.95440000000000003</v>
      </c>
      <c r="DM176" s="54">
        <f t="shared" si="77"/>
        <v>0.96020000000000005</v>
      </c>
      <c r="DN176" s="54">
        <f t="shared" si="77"/>
        <v>0.96530000000000005</v>
      </c>
    </row>
    <row r="177" spans="1:119" ht="14.25" thickBot="1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B177" s="64" t="s">
        <v>384</v>
      </c>
      <c r="CC177" s="345" t="e">
        <f>(BM85-BM84)/0.000694444444444444</f>
        <v>#VALUE!</v>
      </c>
      <c r="CD177" s="66" t="s">
        <v>65</v>
      </c>
      <c r="CE177" s="66" t="e">
        <f>IF(CC174=0,IF(CC157&gt;0,CC177+CE160,CC177),(CC177-((CC176-CC175)/CC174)))</f>
        <v>#VALUE!</v>
      </c>
      <c r="CF177" s="54" t="s">
        <v>406</v>
      </c>
      <c r="CG177" s="341" t="e">
        <f>ABS(CE177)</f>
        <v>#VALUE!</v>
      </c>
      <c r="CH177" s="54" t="e">
        <f>$CG177</f>
        <v>#VALUE!</v>
      </c>
      <c r="CI177" s="54" t="e">
        <f t="shared" si="75"/>
        <v>#VALUE!</v>
      </c>
      <c r="CJ177" s="54" t="e">
        <f t="shared" si="75"/>
        <v>#VALUE!</v>
      </c>
      <c r="CK177" s="54" t="e">
        <f t="shared" si="75"/>
        <v>#VALUE!</v>
      </c>
      <c r="CL177" s="54" t="e">
        <f t="shared" si="75"/>
        <v>#VALUE!</v>
      </c>
      <c r="CM177" s="54" t="e">
        <f t="shared" si="75"/>
        <v>#VALUE!</v>
      </c>
      <c r="CN177" s="54" t="e">
        <f t="shared" si="75"/>
        <v>#VALUE!</v>
      </c>
      <c r="CO177" s="54" t="e">
        <f t="shared" si="75"/>
        <v>#VALUE!</v>
      </c>
      <c r="CP177" s="54" t="e">
        <f t="shared" si="75"/>
        <v>#VALUE!</v>
      </c>
      <c r="CQ177" s="54" t="e">
        <f t="shared" si="75"/>
        <v>#VALUE!</v>
      </c>
      <c r="CR177" s="54" t="e">
        <f t="shared" si="75"/>
        <v>#VALUE!</v>
      </c>
      <c r="CS177" s="54" t="e">
        <f t="shared" si="75"/>
        <v>#VALUE!</v>
      </c>
      <c r="CT177" s="54" t="e">
        <f t="shared" si="75"/>
        <v>#VALUE!</v>
      </c>
      <c r="CU177" s="54" t="e">
        <f t="shared" si="75"/>
        <v>#VALUE!</v>
      </c>
      <c r="CV177" s="54" t="e">
        <f t="shared" si="75"/>
        <v>#VALUE!</v>
      </c>
      <c r="CX177" s="54" t="s">
        <v>415</v>
      </c>
      <c r="CY177" s="54">
        <f>100-$CG$83</f>
        <v>94.33</v>
      </c>
      <c r="CZ177" s="54">
        <f t="shared" ref="CZ177:DN177" si="78">100-$CG$83</f>
        <v>94.33</v>
      </c>
      <c r="DA177" s="54">
        <f t="shared" si="78"/>
        <v>94.33</v>
      </c>
      <c r="DB177" s="54">
        <f t="shared" si="78"/>
        <v>94.33</v>
      </c>
      <c r="DC177" s="54">
        <f t="shared" si="78"/>
        <v>94.33</v>
      </c>
      <c r="DD177" s="54">
        <f t="shared" si="78"/>
        <v>94.33</v>
      </c>
      <c r="DE177" s="54">
        <f t="shared" si="78"/>
        <v>94.33</v>
      </c>
      <c r="DF177" s="54">
        <f t="shared" si="78"/>
        <v>94.33</v>
      </c>
      <c r="DG177" s="54">
        <f t="shared" si="78"/>
        <v>94.33</v>
      </c>
      <c r="DH177" s="54">
        <f t="shared" si="78"/>
        <v>94.33</v>
      </c>
      <c r="DI177" s="54">
        <f t="shared" si="78"/>
        <v>94.33</v>
      </c>
      <c r="DJ177" s="54">
        <f t="shared" si="78"/>
        <v>94.33</v>
      </c>
      <c r="DK177" s="54">
        <f t="shared" si="78"/>
        <v>94.33</v>
      </c>
      <c r="DL177" s="54">
        <f t="shared" si="78"/>
        <v>94.33</v>
      </c>
      <c r="DM177" s="54">
        <f t="shared" si="78"/>
        <v>94.33</v>
      </c>
      <c r="DN177" s="54">
        <f t="shared" si="78"/>
        <v>94.33</v>
      </c>
    </row>
    <row r="178" spans="1:119" ht="14.25" thickBot="1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B178" s="359"/>
      <c r="CC178" s="360"/>
      <c r="CF178" s="54" t="s">
        <v>408</v>
      </c>
      <c r="CG178" s="347">
        <f>LN(2)/CG$78</f>
        <v>0.13862943611198905</v>
      </c>
      <c r="CH178" s="347">
        <f t="shared" ref="CH178:CV178" si="79">LN(2)/CH$78</f>
        <v>8.6643397569993161E-2</v>
      </c>
      <c r="CI178" s="347">
        <f t="shared" si="79"/>
        <v>5.5451774444795626E-2</v>
      </c>
      <c r="CJ178" s="347">
        <f t="shared" si="79"/>
        <v>3.7467415165402446E-2</v>
      </c>
      <c r="CK178" s="347">
        <f t="shared" si="79"/>
        <v>2.5672117798516494E-2</v>
      </c>
      <c r="CL178" s="347">
        <f t="shared" si="79"/>
        <v>1.8097837612531208E-2</v>
      </c>
      <c r="CM178" s="347">
        <f t="shared" si="79"/>
        <v>1.2765141446776157E-2</v>
      </c>
      <c r="CN178" s="347">
        <f t="shared" si="79"/>
        <v>9.001911435843446E-3</v>
      </c>
      <c r="CO178" s="347">
        <f t="shared" si="79"/>
        <v>6.3591484455040852E-3</v>
      </c>
      <c r="CP178" s="347">
        <f t="shared" si="79"/>
        <v>4.7475834284927756E-3</v>
      </c>
      <c r="CQ178" s="347">
        <f t="shared" si="79"/>
        <v>3.7066694147590657E-3</v>
      </c>
      <c r="CR178" s="347">
        <f t="shared" si="79"/>
        <v>2.9001974082006081E-3</v>
      </c>
      <c r="CS178" s="347">
        <f t="shared" si="79"/>
        <v>2.272613706753919E-3</v>
      </c>
      <c r="CT178" s="347">
        <f t="shared" si="79"/>
        <v>1.7773004629742187E-3</v>
      </c>
      <c r="CU178" s="347">
        <f t="shared" si="79"/>
        <v>1.3918618083533039E-3</v>
      </c>
      <c r="CV178" s="347">
        <f t="shared" si="79"/>
        <v>1.0915703630865281E-3</v>
      </c>
      <c r="CX178" s="54" t="s">
        <v>409</v>
      </c>
      <c r="CY178" s="361">
        <f>CE176</f>
        <v>0</v>
      </c>
      <c r="CZ178" s="54">
        <f>$CY178</f>
        <v>0</v>
      </c>
      <c r="DA178" s="54">
        <f t="shared" ref="DA178:DN178" si="80">$CY178</f>
        <v>0</v>
      </c>
      <c r="DB178" s="54">
        <f t="shared" si="80"/>
        <v>0</v>
      </c>
      <c r="DC178" s="54">
        <f t="shared" si="80"/>
        <v>0</v>
      </c>
      <c r="DD178" s="54">
        <f t="shared" si="80"/>
        <v>0</v>
      </c>
      <c r="DE178" s="54">
        <f t="shared" si="80"/>
        <v>0</v>
      </c>
      <c r="DF178" s="54">
        <f t="shared" si="80"/>
        <v>0</v>
      </c>
      <c r="DG178" s="54">
        <f t="shared" si="80"/>
        <v>0</v>
      </c>
      <c r="DH178" s="54">
        <f t="shared" si="80"/>
        <v>0</v>
      </c>
      <c r="DI178" s="54">
        <f t="shared" si="80"/>
        <v>0</v>
      </c>
      <c r="DJ178" s="54">
        <f t="shared" si="80"/>
        <v>0</v>
      </c>
      <c r="DK178" s="54">
        <f t="shared" si="80"/>
        <v>0</v>
      </c>
      <c r="DL178" s="54">
        <f t="shared" si="80"/>
        <v>0</v>
      </c>
      <c r="DM178" s="54">
        <f t="shared" si="80"/>
        <v>0</v>
      </c>
      <c r="DN178" s="54">
        <f t="shared" si="80"/>
        <v>0</v>
      </c>
    </row>
    <row r="180" spans="1:119" ht="13.5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G180" s="348">
        <f>(CG173+CG174)*CG175</f>
        <v>79</v>
      </c>
      <c r="CH180" s="348">
        <f t="shared" ref="CH180:CV180" si="81">(CH173+CH174)*CH175</f>
        <v>79</v>
      </c>
      <c r="CI180" s="348">
        <f t="shared" si="81"/>
        <v>79</v>
      </c>
      <c r="CJ180" s="348">
        <f t="shared" si="81"/>
        <v>79</v>
      </c>
      <c r="CK180" s="348">
        <f t="shared" si="81"/>
        <v>79</v>
      </c>
      <c r="CL180" s="348">
        <f t="shared" si="81"/>
        <v>79</v>
      </c>
      <c r="CM180" s="348">
        <f t="shared" si="81"/>
        <v>79</v>
      </c>
      <c r="CN180" s="348">
        <f t="shared" si="81"/>
        <v>79</v>
      </c>
      <c r="CO180" s="348">
        <f t="shared" si="81"/>
        <v>79</v>
      </c>
      <c r="CP180" s="348">
        <f t="shared" si="81"/>
        <v>79</v>
      </c>
      <c r="CQ180" s="348">
        <f t="shared" si="81"/>
        <v>79</v>
      </c>
      <c r="CR180" s="348">
        <f t="shared" si="81"/>
        <v>79</v>
      </c>
      <c r="CS180" s="348">
        <f t="shared" si="81"/>
        <v>79</v>
      </c>
      <c r="CT180" s="348">
        <f t="shared" si="81"/>
        <v>79</v>
      </c>
      <c r="CU180" s="348">
        <f t="shared" si="81"/>
        <v>79</v>
      </c>
      <c r="CV180" s="348">
        <f t="shared" si="81"/>
        <v>79</v>
      </c>
    </row>
    <row r="181" spans="1:119" ht="13.5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G181" s="348" t="e">
        <f>CG176*CG175*(CG177-1/CG178)</f>
        <v>#VALUE!</v>
      </c>
      <c r="CH181" s="348" t="e">
        <f t="shared" ref="CH181:CV181" si="82">CH176*CH175*(CH177-1/CH178)</f>
        <v>#VALUE!</v>
      </c>
      <c r="CI181" s="348" t="e">
        <f t="shared" si="82"/>
        <v>#VALUE!</v>
      </c>
      <c r="CJ181" s="348" t="e">
        <f t="shared" si="82"/>
        <v>#VALUE!</v>
      </c>
      <c r="CK181" s="348" t="e">
        <f t="shared" si="82"/>
        <v>#VALUE!</v>
      </c>
      <c r="CL181" s="348" t="e">
        <f t="shared" si="82"/>
        <v>#VALUE!</v>
      </c>
      <c r="CM181" s="348" t="e">
        <f t="shared" si="82"/>
        <v>#VALUE!</v>
      </c>
      <c r="CN181" s="348" t="e">
        <f t="shared" si="82"/>
        <v>#VALUE!</v>
      </c>
      <c r="CO181" s="348" t="e">
        <f t="shared" si="82"/>
        <v>#VALUE!</v>
      </c>
      <c r="CP181" s="348" t="e">
        <f t="shared" si="82"/>
        <v>#VALUE!</v>
      </c>
      <c r="CQ181" s="348" t="e">
        <f t="shared" si="82"/>
        <v>#VALUE!</v>
      </c>
      <c r="CR181" s="348" t="e">
        <f t="shared" si="82"/>
        <v>#VALUE!</v>
      </c>
      <c r="CS181" s="348" t="e">
        <f t="shared" si="82"/>
        <v>#VALUE!</v>
      </c>
      <c r="CT181" s="348" t="e">
        <f t="shared" si="82"/>
        <v>#VALUE!</v>
      </c>
      <c r="CU181" s="348" t="e">
        <f t="shared" si="82"/>
        <v>#VALUE!</v>
      </c>
      <c r="CV181" s="348" t="e">
        <f t="shared" si="82"/>
        <v>#VALUE!</v>
      </c>
    </row>
    <row r="182" spans="1:119" ht="13.5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G182" s="348" t="e">
        <f>((CG173+CG174)*CG175-CG172-CG176*CG175/CG178)*EXP(-CG178*CG177)</f>
        <v>#VALUE!</v>
      </c>
      <c r="CH182" s="348" t="e">
        <f t="shared" ref="CH182:CV182" si="83">((CH173+CH174)*CH175-CH172-CH176*CH175/CH178)*EXP(-CH178*CH177)</f>
        <v>#VALUE!</v>
      </c>
      <c r="CI182" s="348" t="e">
        <f t="shared" si="83"/>
        <v>#VALUE!</v>
      </c>
      <c r="CJ182" s="348" t="e">
        <f t="shared" si="83"/>
        <v>#VALUE!</v>
      </c>
      <c r="CK182" s="348" t="e">
        <f t="shared" si="83"/>
        <v>#VALUE!</v>
      </c>
      <c r="CL182" s="348" t="e">
        <f t="shared" si="83"/>
        <v>#VALUE!</v>
      </c>
      <c r="CM182" s="348" t="e">
        <f t="shared" si="83"/>
        <v>#VALUE!</v>
      </c>
      <c r="CN182" s="348" t="e">
        <f t="shared" si="83"/>
        <v>#VALUE!</v>
      </c>
      <c r="CO182" s="348" t="e">
        <f t="shared" si="83"/>
        <v>#VALUE!</v>
      </c>
      <c r="CP182" s="348" t="e">
        <f t="shared" si="83"/>
        <v>#VALUE!</v>
      </c>
      <c r="CQ182" s="348" t="e">
        <f t="shared" si="83"/>
        <v>#VALUE!</v>
      </c>
      <c r="CR182" s="348" t="e">
        <f t="shared" si="83"/>
        <v>#VALUE!</v>
      </c>
      <c r="CS182" s="348" t="e">
        <f t="shared" si="83"/>
        <v>#VALUE!</v>
      </c>
      <c r="CT182" s="348" t="e">
        <f t="shared" si="83"/>
        <v>#VALUE!</v>
      </c>
      <c r="CU182" s="348" t="e">
        <f t="shared" si="83"/>
        <v>#VALUE!</v>
      </c>
      <c r="CV182" s="348" t="e">
        <f t="shared" si="83"/>
        <v>#VALUE!</v>
      </c>
    </row>
    <row r="183" spans="1:119" ht="13.5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G183" s="349" t="e">
        <f>CG180+CG181-CG182</f>
        <v>#VALUE!</v>
      </c>
      <c r="CH183" s="349" t="e">
        <f t="shared" ref="CH183:CV183" si="84">CH180+CH181-CH182</f>
        <v>#VALUE!</v>
      </c>
      <c r="CI183" s="349" t="e">
        <f t="shared" si="84"/>
        <v>#VALUE!</v>
      </c>
      <c r="CJ183" s="349" t="e">
        <f t="shared" si="84"/>
        <v>#VALUE!</v>
      </c>
      <c r="CK183" s="349" t="e">
        <f t="shared" si="84"/>
        <v>#VALUE!</v>
      </c>
      <c r="CL183" s="349" t="e">
        <f t="shared" si="84"/>
        <v>#VALUE!</v>
      </c>
      <c r="CM183" s="349" t="e">
        <f t="shared" si="84"/>
        <v>#VALUE!</v>
      </c>
      <c r="CN183" s="349" t="e">
        <f t="shared" si="84"/>
        <v>#VALUE!</v>
      </c>
      <c r="CO183" s="349" t="e">
        <f t="shared" si="84"/>
        <v>#VALUE!</v>
      </c>
      <c r="CP183" s="349" t="e">
        <f t="shared" si="84"/>
        <v>#VALUE!</v>
      </c>
      <c r="CQ183" s="349" t="e">
        <f t="shared" si="84"/>
        <v>#VALUE!</v>
      </c>
      <c r="CR183" s="349" t="e">
        <f t="shared" si="84"/>
        <v>#VALUE!</v>
      </c>
      <c r="CS183" s="349" t="e">
        <f t="shared" si="84"/>
        <v>#VALUE!</v>
      </c>
      <c r="CT183" s="349" t="e">
        <f t="shared" si="84"/>
        <v>#VALUE!</v>
      </c>
      <c r="CU183" s="349" t="e">
        <f t="shared" si="84"/>
        <v>#VALUE!</v>
      </c>
      <c r="CV183" s="349" t="e">
        <f t="shared" si="84"/>
        <v>#VALUE!</v>
      </c>
    </row>
    <row r="184" spans="1:119" ht="13.5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G184" s="350" t="s">
        <v>390</v>
      </c>
      <c r="CH184" s="351" t="s">
        <v>333</v>
      </c>
      <c r="CI184" s="351" t="s">
        <v>334</v>
      </c>
      <c r="CJ184" s="351" t="s">
        <v>335</v>
      </c>
      <c r="CK184" s="351" t="s">
        <v>336</v>
      </c>
      <c r="CL184" s="351" t="s">
        <v>337</v>
      </c>
      <c r="CM184" s="351" t="s">
        <v>338</v>
      </c>
      <c r="CN184" s="351" t="s">
        <v>339</v>
      </c>
      <c r="CO184" s="351" t="s">
        <v>340</v>
      </c>
      <c r="CP184" s="351" t="s">
        <v>341</v>
      </c>
      <c r="CQ184" s="351" t="s">
        <v>342</v>
      </c>
      <c r="CR184" s="351" t="s">
        <v>343</v>
      </c>
      <c r="CS184" s="351" t="s">
        <v>344</v>
      </c>
      <c r="CT184" s="351" t="s">
        <v>345</v>
      </c>
      <c r="CU184" s="351" t="s">
        <v>346</v>
      </c>
      <c r="CV184" s="351" t="s">
        <v>347</v>
      </c>
      <c r="CY184" s="54" t="s">
        <v>390</v>
      </c>
      <c r="CZ184" s="54" t="s">
        <v>333</v>
      </c>
      <c r="DA184" s="54" t="s">
        <v>334</v>
      </c>
      <c r="DB184" s="54" t="s">
        <v>335</v>
      </c>
      <c r="DC184" s="54" t="s">
        <v>336</v>
      </c>
      <c r="DD184" s="54" t="s">
        <v>337</v>
      </c>
      <c r="DE184" s="54" t="s">
        <v>338</v>
      </c>
      <c r="DF184" s="54" t="s">
        <v>339</v>
      </c>
      <c r="DG184" s="54" t="s">
        <v>340</v>
      </c>
      <c r="DH184" s="54" t="s">
        <v>341</v>
      </c>
      <c r="DI184" s="54" t="s">
        <v>342</v>
      </c>
      <c r="DJ184" s="54" t="s">
        <v>343</v>
      </c>
      <c r="DK184" s="54" t="s">
        <v>344</v>
      </c>
      <c r="DL184" s="54" t="s">
        <v>345</v>
      </c>
      <c r="DM184" s="54" t="s">
        <v>346</v>
      </c>
      <c r="DN184" s="54" t="s">
        <v>347</v>
      </c>
    </row>
    <row r="185" spans="1:119" ht="13.5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F185" s="54" t="s">
        <v>391</v>
      </c>
      <c r="CG185" s="352" t="e">
        <f>ROUND((CG173+CG174)*CG175+CG176*CG175*(CG177-1/CG178)-((CG173+CG174)*CG175-CG172-CG176*CG175/CG178)*EXP(-CG178*CG177),5)</f>
        <v>#VALUE!</v>
      </c>
      <c r="CH185" s="352" t="e">
        <f t="shared" ref="CH185:CV185" si="85">ROUND((CH173+CH174)*CH175+CH176*CH175*(CH177-1/CH178)-((CH173+CH174)*CH175-CH172-CH176*CH175/CH178)*EXP(-CH178*CH177),5)</f>
        <v>#VALUE!</v>
      </c>
      <c r="CI185" s="352" t="e">
        <f t="shared" si="85"/>
        <v>#VALUE!</v>
      </c>
      <c r="CJ185" s="352" t="e">
        <f t="shared" si="85"/>
        <v>#VALUE!</v>
      </c>
      <c r="CK185" s="352" t="e">
        <f t="shared" si="85"/>
        <v>#VALUE!</v>
      </c>
      <c r="CL185" s="352" t="e">
        <f t="shared" si="85"/>
        <v>#VALUE!</v>
      </c>
      <c r="CM185" s="352" t="e">
        <f t="shared" si="85"/>
        <v>#VALUE!</v>
      </c>
      <c r="CN185" s="352" t="e">
        <f t="shared" si="85"/>
        <v>#VALUE!</v>
      </c>
      <c r="CO185" s="352" t="e">
        <f t="shared" si="85"/>
        <v>#VALUE!</v>
      </c>
      <c r="CP185" s="352" t="e">
        <f t="shared" si="85"/>
        <v>#VALUE!</v>
      </c>
      <c r="CQ185" s="352" t="e">
        <f t="shared" si="85"/>
        <v>#VALUE!</v>
      </c>
      <c r="CR185" s="352" t="e">
        <f t="shared" si="85"/>
        <v>#VALUE!</v>
      </c>
      <c r="CS185" s="352" t="e">
        <f t="shared" si="85"/>
        <v>#VALUE!</v>
      </c>
      <c r="CT185" s="352" t="e">
        <f t="shared" si="85"/>
        <v>#VALUE!</v>
      </c>
      <c r="CU185" s="352" t="e">
        <f t="shared" si="85"/>
        <v>#VALUE!</v>
      </c>
      <c r="CV185" s="352" t="e">
        <f t="shared" si="85"/>
        <v>#VALUE!</v>
      </c>
      <c r="CX185" s="54" t="s">
        <v>412</v>
      </c>
      <c r="CY185" s="362">
        <f>(CY177+CY178)/CY176+CY175</f>
        <v>295.99579239870923</v>
      </c>
      <c r="CZ185" s="362">
        <f t="shared" ref="CZ185:DN185" si="86">(CZ177+CZ178)/CZ176+CZ175</f>
        <v>253.99617592876882</v>
      </c>
      <c r="DA185" s="362">
        <f t="shared" si="86"/>
        <v>224.99578814732763</v>
      </c>
      <c r="DB185" s="362">
        <f t="shared" si="86"/>
        <v>202.99552076677315</v>
      </c>
      <c r="DC185" s="362">
        <f t="shared" si="86"/>
        <v>190.00217425547623</v>
      </c>
      <c r="DD185" s="362">
        <f t="shared" si="86"/>
        <v>174.99791344557741</v>
      </c>
      <c r="DE185" s="362">
        <f t="shared" si="86"/>
        <v>164.99559634188427</v>
      </c>
      <c r="DF185" s="362">
        <f t="shared" si="86"/>
        <v>157.00280920314253</v>
      </c>
      <c r="DG185" s="362">
        <f t="shared" si="86"/>
        <v>151.99654993400793</v>
      </c>
      <c r="DH185" s="362">
        <f t="shared" si="86"/>
        <v>145.99700693992628</v>
      </c>
      <c r="DI185" s="362">
        <f t="shared" si="86"/>
        <v>141.99730722180493</v>
      </c>
      <c r="DJ185" s="362">
        <f t="shared" si="86"/>
        <v>138.99904711262363</v>
      </c>
      <c r="DK185" s="362">
        <f t="shared" si="86"/>
        <v>133.99871805423658</v>
      </c>
      <c r="DL185" s="362">
        <f t="shared" si="86"/>
        <v>131.99796563285832</v>
      </c>
      <c r="DM185" s="362">
        <f t="shared" si="86"/>
        <v>129.00495001041449</v>
      </c>
      <c r="DN185" s="362">
        <f t="shared" si="86"/>
        <v>127.00491577747849</v>
      </c>
    </row>
    <row r="186" spans="1:119" ht="13.5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319" t="str">
        <f>IF(CB186="","",CC186)</f>
        <v/>
      </c>
      <c r="CB186" s="363" t="str">
        <f>IF(COUNTIF(CY186:DN186,"×")=0,"","浮上できません")</f>
        <v/>
      </c>
      <c r="CC186" s="316">
        <v>15</v>
      </c>
      <c r="CY186" s="364" t="e">
        <f t="shared" ref="CY186:DN186" si="87">IF(CY185-CG185&gt;0,"","×")</f>
        <v>#VALUE!</v>
      </c>
      <c r="CZ186" s="364" t="e">
        <f t="shared" si="87"/>
        <v>#VALUE!</v>
      </c>
      <c r="DA186" s="364" t="e">
        <f t="shared" si="87"/>
        <v>#VALUE!</v>
      </c>
      <c r="DB186" s="364" t="e">
        <f t="shared" si="87"/>
        <v>#VALUE!</v>
      </c>
      <c r="DC186" s="364" t="e">
        <f t="shared" si="87"/>
        <v>#VALUE!</v>
      </c>
      <c r="DD186" s="364" t="e">
        <f t="shared" si="87"/>
        <v>#VALUE!</v>
      </c>
      <c r="DE186" s="364" t="e">
        <f t="shared" si="87"/>
        <v>#VALUE!</v>
      </c>
      <c r="DF186" s="364" t="e">
        <f t="shared" si="87"/>
        <v>#VALUE!</v>
      </c>
      <c r="DG186" s="364" t="e">
        <f t="shared" si="87"/>
        <v>#VALUE!</v>
      </c>
      <c r="DH186" s="364" t="e">
        <f t="shared" si="87"/>
        <v>#VALUE!</v>
      </c>
      <c r="DI186" s="364" t="e">
        <f t="shared" si="87"/>
        <v>#VALUE!</v>
      </c>
      <c r="DJ186" s="364" t="e">
        <f t="shared" si="87"/>
        <v>#VALUE!</v>
      </c>
      <c r="DK186" s="364" t="e">
        <f t="shared" si="87"/>
        <v>#VALUE!</v>
      </c>
      <c r="DL186" s="364" t="e">
        <f t="shared" si="87"/>
        <v>#VALUE!</v>
      </c>
      <c r="DM186" s="364" t="e">
        <f t="shared" si="87"/>
        <v>#VALUE!</v>
      </c>
      <c r="DN186" s="364" t="e">
        <f t="shared" si="87"/>
        <v>#VALUE!</v>
      </c>
    </row>
    <row r="187" spans="1:119" ht="13.5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F187" s="338" t="s">
        <v>422</v>
      </c>
      <c r="CG187" s="338" t="s">
        <v>423</v>
      </c>
      <c r="CH187" s="338"/>
      <c r="CI187" s="338"/>
      <c r="CJ187" s="338"/>
      <c r="CK187" s="338"/>
      <c r="CL187" s="338"/>
      <c r="CM187" s="338"/>
      <c r="CN187" s="338"/>
      <c r="CO187" s="338"/>
      <c r="CP187" s="338"/>
      <c r="CQ187" s="338"/>
      <c r="CR187" s="338"/>
      <c r="CS187" s="338"/>
      <c r="CT187" s="338"/>
      <c r="CU187" s="338"/>
      <c r="CV187" s="338"/>
      <c r="CW187" s="338"/>
    </row>
    <row r="189" spans="1:119" ht="13.5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F189" s="340" t="s">
        <v>401</v>
      </c>
      <c r="CG189" s="353" t="e">
        <f t="shared" ref="CG189:CV189" si="88">CG185</f>
        <v>#VALUE!</v>
      </c>
      <c r="CH189" s="353" t="e">
        <f t="shared" si="88"/>
        <v>#VALUE!</v>
      </c>
      <c r="CI189" s="353" t="e">
        <f t="shared" si="88"/>
        <v>#VALUE!</v>
      </c>
      <c r="CJ189" s="353" t="e">
        <f t="shared" si="88"/>
        <v>#VALUE!</v>
      </c>
      <c r="CK189" s="353" t="e">
        <f t="shared" si="88"/>
        <v>#VALUE!</v>
      </c>
      <c r="CL189" s="353" t="e">
        <f t="shared" si="88"/>
        <v>#VALUE!</v>
      </c>
      <c r="CM189" s="353" t="e">
        <f t="shared" si="88"/>
        <v>#VALUE!</v>
      </c>
      <c r="CN189" s="353" t="e">
        <f t="shared" si="88"/>
        <v>#VALUE!</v>
      </c>
      <c r="CO189" s="353" t="e">
        <f t="shared" si="88"/>
        <v>#VALUE!</v>
      </c>
      <c r="CP189" s="353" t="e">
        <f t="shared" si="88"/>
        <v>#VALUE!</v>
      </c>
      <c r="CQ189" s="353" t="e">
        <f t="shared" si="88"/>
        <v>#VALUE!</v>
      </c>
      <c r="CR189" s="353" t="e">
        <f t="shared" si="88"/>
        <v>#VALUE!</v>
      </c>
      <c r="CS189" s="353" t="e">
        <f t="shared" si="88"/>
        <v>#VALUE!</v>
      </c>
      <c r="CT189" s="353" t="e">
        <f t="shared" si="88"/>
        <v>#VALUE!</v>
      </c>
      <c r="CU189" s="353" t="e">
        <f t="shared" si="88"/>
        <v>#VALUE!</v>
      </c>
      <c r="CV189" s="353" t="e">
        <f t="shared" si="88"/>
        <v>#VALUE!</v>
      </c>
    </row>
    <row r="190" spans="1:119" ht="13.5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F190" s="54" t="s">
        <v>395</v>
      </c>
      <c r="CG190" s="54">
        <v>100</v>
      </c>
      <c r="CH190" s="54">
        <f>$CG190</f>
        <v>100</v>
      </c>
      <c r="CI190" s="54">
        <f t="shared" ref="CI190:CV194" si="89">$CG190</f>
        <v>100</v>
      </c>
      <c r="CJ190" s="54">
        <f t="shared" si="89"/>
        <v>100</v>
      </c>
      <c r="CK190" s="54">
        <f t="shared" si="89"/>
        <v>100</v>
      </c>
      <c r="CL190" s="54">
        <f t="shared" si="89"/>
        <v>100</v>
      </c>
      <c r="CM190" s="54">
        <f t="shared" si="89"/>
        <v>100</v>
      </c>
      <c r="CN190" s="54">
        <f t="shared" si="89"/>
        <v>100</v>
      </c>
      <c r="CO190" s="54">
        <f t="shared" si="89"/>
        <v>100</v>
      </c>
      <c r="CP190" s="54">
        <f t="shared" si="89"/>
        <v>100</v>
      </c>
      <c r="CQ190" s="54">
        <f t="shared" si="89"/>
        <v>100</v>
      </c>
      <c r="CR190" s="54">
        <f t="shared" si="89"/>
        <v>100</v>
      </c>
      <c r="CS190" s="54">
        <f t="shared" si="89"/>
        <v>100</v>
      </c>
      <c r="CT190" s="54">
        <f t="shared" si="89"/>
        <v>100</v>
      </c>
      <c r="CU190" s="54">
        <f t="shared" si="89"/>
        <v>100</v>
      </c>
      <c r="CV190" s="54">
        <f t="shared" si="89"/>
        <v>100</v>
      </c>
      <c r="CX190" s="339" t="s">
        <v>402</v>
      </c>
      <c r="CY190" s="339"/>
      <c r="CZ190" s="339"/>
      <c r="DA190" s="339"/>
      <c r="DB190" s="339"/>
      <c r="DC190" s="339"/>
      <c r="DD190" s="339"/>
      <c r="DE190" s="339"/>
      <c r="DF190" s="339"/>
      <c r="DG190" s="339"/>
      <c r="DH190" s="339"/>
      <c r="DI190" s="339"/>
      <c r="DJ190" s="339"/>
      <c r="DK190" s="339"/>
      <c r="DL190" s="339"/>
      <c r="DM190" s="339"/>
      <c r="DN190" s="339"/>
      <c r="DO190" s="339"/>
    </row>
    <row r="191" spans="1:119" ht="13.5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B191" s="64" t="s">
        <v>372</v>
      </c>
      <c r="CC191" s="345">
        <v>-10</v>
      </c>
      <c r="CD191" s="66" t="s">
        <v>373</v>
      </c>
      <c r="CE191" s="66">
        <f>ROUND(CC191*$CG$82*9.80665/1000,0)</f>
        <v>-101</v>
      </c>
      <c r="CF191" s="54" t="s">
        <v>374</v>
      </c>
      <c r="CG191" s="341">
        <f>CE192</f>
        <v>0</v>
      </c>
      <c r="CH191" s="54">
        <f>$CG191</f>
        <v>0</v>
      </c>
      <c r="CI191" s="54">
        <f t="shared" si="89"/>
        <v>0</v>
      </c>
      <c r="CJ191" s="54">
        <f t="shared" si="89"/>
        <v>0</v>
      </c>
      <c r="CK191" s="54">
        <f t="shared" si="89"/>
        <v>0</v>
      </c>
      <c r="CL191" s="54">
        <f t="shared" si="89"/>
        <v>0</v>
      </c>
      <c r="CM191" s="54">
        <f t="shared" si="89"/>
        <v>0</v>
      </c>
      <c r="CN191" s="54">
        <f t="shared" si="89"/>
        <v>0</v>
      </c>
      <c r="CO191" s="54">
        <f t="shared" si="89"/>
        <v>0</v>
      </c>
      <c r="CP191" s="54">
        <f t="shared" si="89"/>
        <v>0</v>
      </c>
      <c r="CQ191" s="54">
        <f t="shared" si="89"/>
        <v>0</v>
      </c>
      <c r="CR191" s="54">
        <f t="shared" si="89"/>
        <v>0</v>
      </c>
      <c r="CS191" s="54">
        <f t="shared" si="89"/>
        <v>0</v>
      </c>
      <c r="CT191" s="54">
        <f t="shared" si="89"/>
        <v>0</v>
      </c>
      <c r="CU191" s="54">
        <f t="shared" si="89"/>
        <v>0</v>
      </c>
      <c r="CV191" s="54">
        <f t="shared" si="89"/>
        <v>0</v>
      </c>
    </row>
    <row r="192" spans="1:119" ht="13.5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B192" s="354" t="s">
        <v>376</v>
      </c>
      <c r="CC192" s="355">
        <f>CC176</f>
        <v>0</v>
      </c>
      <c r="CD192" s="346" t="s">
        <v>381</v>
      </c>
      <c r="CE192" s="66">
        <f>CC192*$CG$82*9.80665/1000</f>
        <v>0</v>
      </c>
      <c r="CF192" s="54" t="s">
        <v>396</v>
      </c>
      <c r="CG192" s="54">
        <v>0.79</v>
      </c>
      <c r="CH192" s="54">
        <f>$CG192</f>
        <v>0.79</v>
      </c>
      <c r="CI192" s="54">
        <f t="shared" si="89"/>
        <v>0.79</v>
      </c>
      <c r="CJ192" s="54">
        <f t="shared" si="89"/>
        <v>0.79</v>
      </c>
      <c r="CK192" s="54">
        <f t="shared" si="89"/>
        <v>0.79</v>
      </c>
      <c r="CL192" s="54">
        <f t="shared" si="89"/>
        <v>0.79</v>
      </c>
      <c r="CM192" s="54">
        <f t="shared" si="89"/>
        <v>0.79</v>
      </c>
      <c r="CN192" s="54">
        <f t="shared" si="89"/>
        <v>0.79</v>
      </c>
      <c r="CO192" s="54">
        <f t="shared" si="89"/>
        <v>0.79</v>
      </c>
      <c r="CP192" s="54">
        <f t="shared" si="89"/>
        <v>0.79</v>
      </c>
      <c r="CQ192" s="54">
        <f t="shared" si="89"/>
        <v>0.79</v>
      </c>
      <c r="CR192" s="54">
        <f t="shared" si="89"/>
        <v>0.79</v>
      </c>
      <c r="CS192" s="54">
        <f t="shared" si="89"/>
        <v>0.79</v>
      </c>
      <c r="CT192" s="54">
        <f t="shared" si="89"/>
        <v>0.79</v>
      </c>
      <c r="CU192" s="54">
        <f t="shared" si="89"/>
        <v>0.79</v>
      </c>
      <c r="CV192" s="54">
        <f t="shared" si="89"/>
        <v>0.79</v>
      </c>
      <c r="CX192" s="358" t="s">
        <v>404</v>
      </c>
      <c r="CY192" s="54">
        <f t="shared" ref="CY192:DN192" si="90">CG$79</f>
        <v>126.88500000000001</v>
      </c>
      <c r="CZ192" s="54">
        <f t="shared" si="90"/>
        <v>109.185</v>
      </c>
      <c r="DA192" s="54">
        <f t="shared" si="90"/>
        <v>94.381</v>
      </c>
      <c r="DB192" s="54">
        <f t="shared" si="90"/>
        <v>82.445999999999998</v>
      </c>
      <c r="DC192" s="54">
        <f t="shared" si="90"/>
        <v>73.918000000000006</v>
      </c>
      <c r="DD192" s="54">
        <f t="shared" si="90"/>
        <v>63.152999999999999</v>
      </c>
      <c r="DE192" s="54">
        <f t="shared" si="90"/>
        <v>56.482999999999997</v>
      </c>
      <c r="DF192" s="54">
        <f t="shared" si="90"/>
        <v>51.133000000000003</v>
      </c>
      <c r="DG192" s="54">
        <f t="shared" si="90"/>
        <v>48.246000000000002</v>
      </c>
      <c r="DH192" s="54">
        <f t="shared" si="90"/>
        <v>43.709000000000003</v>
      </c>
      <c r="DI192" s="54">
        <f t="shared" si="90"/>
        <v>40.774000000000001</v>
      </c>
      <c r="DJ192" s="54">
        <f t="shared" si="90"/>
        <v>38.68</v>
      </c>
      <c r="DK192" s="54">
        <f t="shared" si="90"/>
        <v>34.463000000000001</v>
      </c>
      <c r="DL192" s="54">
        <f t="shared" si="90"/>
        <v>33.161000000000001</v>
      </c>
      <c r="DM192" s="54">
        <f t="shared" si="90"/>
        <v>30.765000000000001</v>
      </c>
      <c r="DN192" s="54">
        <f t="shared" si="90"/>
        <v>29.283999999999999</v>
      </c>
    </row>
    <row r="193" spans="1:118" ht="13.5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B193" s="64" t="s">
        <v>380</v>
      </c>
      <c r="CC193" s="345">
        <f>-BN86</f>
        <v>0</v>
      </c>
      <c r="CD193" s="346" t="s">
        <v>381</v>
      </c>
      <c r="CE193" s="66">
        <f>CC193*$CG$82*9.80665/1000</f>
        <v>0</v>
      </c>
      <c r="CF193" s="54" t="s">
        <v>382</v>
      </c>
      <c r="CG193" s="341">
        <f>CE191</f>
        <v>-101</v>
      </c>
      <c r="CH193" s="54">
        <f>$CG193</f>
        <v>-101</v>
      </c>
      <c r="CI193" s="54">
        <f t="shared" si="89"/>
        <v>-101</v>
      </c>
      <c r="CJ193" s="54">
        <f t="shared" si="89"/>
        <v>-101</v>
      </c>
      <c r="CK193" s="54">
        <f t="shared" si="89"/>
        <v>-101</v>
      </c>
      <c r="CL193" s="54">
        <f t="shared" si="89"/>
        <v>-101</v>
      </c>
      <c r="CM193" s="54">
        <f t="shared" si="89"/>
        <v>-101</v>
      </c>
      <c r="CN193" s="54">
        <f t="shared" si="89"/>
        <v>-101</v>
      </c>
      <c r="CO193" s="54">
        <f t="shared" si="89"/>
        <v>-101</v>
      </c>
      <c r="CP193" s="54">
        <f t="shared" si="89"/>
        <v>-101</v>
      </c>
      <c r="CQ193" s="54">
        <f t="shared" si="89"/>
        <v>-101</v>
      </c>
      <c r="CR193" s="54">
        <f t="shared" si="89"/>
        <v>-101</v>
      </c>
      <c r="CS193" s="54">
        <f t="shared" si="89"/>
        <v>-101</v>
      </c>
      <c r="CT193" s="54">
        <f t="shared" si="89"/>
        <v>-101</v>
      </c>
      <c r="CU193" s="54">
        <f t="shared" si="89"/>
        <v>-101</v>
      </c>
      <c r="CV193" s="54">
        <f t="shared" si="89"/>
        <v>-101</v>
      </c>
      <c r="CX193" s="54" t="s">
        <v>418</v>
      </c>
      <c r="CY193" s="54">
        <f t="shared" ref="CY193:DN193" si="91">CG$80</f>
        <v>0.55779999999999996</v>
      </c>
      <c r="CZ193" s="54">
        <f t="shared" si="91"/>
        <v>0.65139999999999998</v>
      </c>
      <c r="DA193" s="54">
        <f t="shared" si="91"/>
        <v>0.72219999999999995</v>
      </c>
      <c r="DB193" s="54">
        <f t="shared" si="91"/>
        <v>0.78249999999999997</v>
      </c>
      <c r="DC193" s="54">
        <f t="shared" si="91"/>
        <v>0.81259999999999999</v>
      </c>
      <c r="DD193" s="54">
        <f t="shared" si="91"/>
        <v>0.84340000000000004</v>
      </c>
      <c r="DE193" s="54">
        <f t="shared" si="91"/>
        <v>0.86929999999999996</v>
      </c>
      <c r="DF193" s="54">
        <f t="shared" si="91"/>
        <v>0.89100000000000001</v>
      </c>
      <c r="DG193" s="54">
        <f t="shared" si="91"/>
        <v>0.90920000000000001</v>
      </c>
      <c r="DH193" s="54">
        <f t="shared" si="91"/>
        <v>0.92220000000000002</v>
      </c>
      <c r="DI193" s="54">
        <f t="shared" si="91"/>
        <v>0.93189999999999995</v>
      </c>
      <c r="DJ193" s="54">
        <f t="shared" si="91"/>
        <v>0.94030000000000002</v>
      </c>
      <c r="DK193" s="54">
        <f t="shared" si="91"/>
        <v>0.94769999999999999</v>
      </c>
      <c r="DL193" s="54">
        <f t="shared" si="91"/>
        <v>0.95440000000000003</v>
      </c>
      <c r="DM193" s="54">
        <f t="shared" si="91"/>
        <v>0.96020000000000005</v>
      </c>
      <c r="DN193" s="54">
        <f t="shared" si="91"/>
        <v>0.96530000000000005</v>
      </c>
    </row>
    <row r="194" spans="1:118" ht="14.25" thickBot="1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B194" s="64" t="s">
        <v>384</v>
      </c>
      <c r="CC194" s="345"/>
      <c r="CD194" s="66" t="s">
        <v>65</v>
      </c>
      <c r="CE194" s="66">
        <f>IF(CC191=0,IF(CC174&gt;0,CC194+CE177,CC194),(CC194-((CC193-CC192)/CC191)))</f>
        <v>0</v>
      </c>
      <c r="CF194" s="54" t="s">
        <v>385</v>
      </c>
      <c r="CG194" s="341">
        <f>ABS(CE194)</f>
        <v>0</v>
      </c>
      <c r="CH194" s="54">
        <f>$CG194</f>
        <v>0</v>
      </c>
      <c r="CI194" s="54">
        <f t="shared" si="89"/>
        <v>0</v>
      </c>
      <c r="CJ194" s="54">
        <f t="shared" si="89"/>
        <v>0</v>
      </c>
      <c r="CK194" s="54">
        <f t="shared" si="89"/>
        <v>0</v>
      </c>
      <c r="CL194" s="54">
        <f t="shared" si="89"/>
        <v>0</v>
      </c>
      <c r="CM194" s="54">
        <f t="shared" si="89"/>
        <v>0</v>
      </c>
      <c r="CN194" s="54">
        <f t="shared" si="89"/>
        <v>0</v>
      </c>
      <c r="CO194" s="54">
        <f t="shared" si="89"/>
        <v>0</v>
      </c>
      <c r="CP194" s="54">
        <f t="shared" si="89"/>
        <v>0</v>
      </c>
      <c r="CQ194" s="54">
        <f t="shared" si="89"/>
        <v>0</v>
      </c>
      <c r="CR194" s="54">
        <f t="shared" si="89"/>
        <v>0</v>
      </c>
      <c r="CS194" s="54">
        <f t="shared" si="89"/>
        <v>0</v>
      </c>
      <c r="CT194" s="54">
        <f t="shared" si="89"/>
        <v>0</v>
      </c>
      <c r="CU194" s="54">
        <f t="shared" si="89"/>
        <v>0</v>
      </c>
      <c r="CV194" s="54">
        <f t="shared" si="89"/>
        <v>0</v>
      </c>
      <c r="CX194" s="54" t="s">
        <v>407</v>
      </c>
      <c r="CY194" s="54">
        <f>100-$CG$83</f>
        <v>94.33</v>
      </c>
      <c r="CZ194" s="54">
        <f t="shared" ref="CZ194:DN194" si="92">100-$CG$83</f>
        <v>94.33</v>
      </c>
      <c r="DA194" s="54">
        <f t="shared" si="92"/>
        <v>94.33</v>
      </c>
      <c r="DB194" s="54">
        <f t="shared" si="92"/>
        <v>94.33</v>
      </c>
      <c r="DC194" s="54">
        <f t="shared" si="92"/>
        <v>94.33</v>
      </c>
      <c r="DD194" s="54">
        <f t="shared" si="92"/>
        <v>94.33</v>
      </c>
      <c r="DE194" s="54">
        <f t="shared" si="92"/>
        <v>94.33</v>
      </c>
      <c r="DF194" s="54">
        <f t="shared" si="92"/>
        <v>94.33</v>
      </c>
      <c r="DG194" s="54">
        <f t="shared" si="92"/>
        <v>94.33</v>
      </c>
      <c r="DH194" s="54">
        <f t="shared" si="92"/>
        <v>94.33</v>
      </c>
      <c r="DI194" s="54">
        <f t="shared" si="92"/>
        <v>94.33</v>
      </c>
      <c r="DJ194" s="54">
        <f t="shared" si="92"/>
        <v>94.33</v>
      </c>
      <c r="DK194" s="54">
        <f t="shared" si="92"/>
        <v>94.33</v>
      </c>
      <c r="DL194" s="54">
        <f t="shared" si="92"/>
        <v>94.33</v>
      </c>
      <c r="DM194" s="54">
        <f t="shared" si="92"/>
        <v>94.33</v>
      </c>
      <c r="DN194" s="54">
        <f t="shared" si="92"/>
        <v>94.33</v>
      </c>
    </row>
    <row r="195" spans="1:118" ht="16.5" customHeight="1" thickBot="1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B195" s="359"/>
      <c r="CC195" s="360"/>
      <c r="CF195" s="54" t="s">
        <v>408</v>
      </c>
      <c r="CG195" s="347">
        <f>LN(2)/CG$78</f>
        <v>0.13862943611198905</v>
      </c>
      <c r="CH195" s="347">
        <f t="shared" ref="CH195:CV195" si="93">LN(2)/CH$78</f>
        <v>8.6643397569993161E-2</v>
      </c>
      <c r="CI195" s="347">
        <f t="shared" si="93"/>
        <v>5.5451774444795626E-2</v>
      </c>
      <c r="CJ195" s="347">
        <f t="shared" si="93"/>
        <v>3.7467415165402446E-2</v>
      </c>
      <c r="CK195" s="347">
        <f t="shared" si="93"/>
        <v>2.5672117798516494E-2</v>
      </c>
      <c r="CL195" s="347">
        <f t="shared" si="93"/>
        <v>1.8097837612531208E-2</v>
      </c>
      <c r="CM195" s="347">
        <f t="shared" si="93"/>
        <v>1.2765141446776157E-2</v>
      </c>
      <c r="CN195" s="347">
        <f t="shared" si="93"/>
        <v>9.001911435843446E-3</v>
      </c>
      <c r="CO195" s="347">
        <f t="shared" si="93"/>
        <v>6.3591484455040852E-3</v>
      </c>
      <c r="CP195" s="347">
        <f t="shared" si="93"/>
        <v>4.7475834284927756E-3</v>
      </c>
      <c r="CQ195" s="347">
        <f t="shared" si="93"/>
        <v>3.7066694147590657E-3</v>
      </c>
      <c r="CR195" s="347">
        <f t="shared" si="93"/>
        <v>2.9001974082006081E-3</v>
      </c>
      <c r="CS195" s="347">
        <f t="shared" si="93"/>
        <v>2.272613706753919E-3</v>
      </c>
      <c r="CT195" s="347">
        <f t="shared" si="93"/>
        <v>1.7773004629742187E-3</v>
      </c>
      <c r="CU195" s="347">
        <f t="shared" si="93"/>
        <v>1.3918618083533039E-3</v>
      </c>
      <c r="CV195" s="347">
        <f t="shared" si="93"/>
        <v>1.0915703630865281E-3</v>
      </c>
      <c r="CX195" s="54" t="s">
        <v>409</v>
      </c>
      <c r="CY195" s="361">
        <f>CE193</f>
        <v>0</v>
      </c>
      <c r="CZ195" s="54">
        <f>$CY195</f>
        <v>0</v>
      </c>
      <c r="DA195" s="54">
        <f t="shared" ref="DA195:DN195" si="94">$CY195</f>
        <v>0</v>
      </c>
      <c r="DB195" s="54">
        <f t="shared" si="94"/>
        <v>0</v>
      </c>
      <c r="DC195" s="54">
        <f t="shared" si="94"/>
        <v>0</v>
      </c>
      <c r="DD195" s="54">
        <f t="shared" si="94"/>
        <v>0</v>
      </c>
      <c r="DE195" s="54">
        <f t="shared" si="94"/>
        <v>0</v>
      </c>
      <c r="DF195" s="54">
        <f t="shared" si="94"/>
        <v>0</v>
      </c>
      <c r="DG195" s="54">
        <f t="shared" si="94"/>
        <v>0</v>
      </c>
      <c r="DH195" s="54">
        <f t="shared" si="94"/>
        <v>0</v>
      </c>
      <c r="DI195" s="54">
        <f t="shared" si="94"/>
        <v>0</v>
      </c>
      <c r="DJ195" s="54">
        <f t="shared" si="94"/>
        <v>0</v>
      </c>
      <c r="DK195" s="54">
        <f t="shared" si="94"/>
        <v>0</v>
      </c>
      <c r="DL195" s="54">
        <f t="shared" si="94"/>
        <v>0</v>
      </c>
      <c r="DM195" s="54">
        <f t="shared" si="94"/>
        <v>0</v>
      </c>
      <c r="DN195" s="54">
        <f t="shared" si="94"/>
        <v>0</v>
      </c>
    </row>
    <row r="196" spans="1:118" ht="16.5" customHeight="1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G196" s="347"/>
      <c r="CH196" s="347"/>
      <c r="CI196" s="347"/>
      <c r="CJ196" s="347"/>
      <c r="CK196" s="347"/>
      <c r="CL196" s="347"/>
      <c r="CM196" s="347"/>
      <c r="CN196" s="347"/>
      <c r="CO196" s="347"/>
      <c r="CP196" s="347"/>
      <c r="CQ196" s="347"/>
      <c r="CR196" s="347"/>
      <c r="CS196" s="347"/>
      <c r="CT196" s="347"/>
      <c r="CU196" s="347"/>
      <c r="CV196" s="347"/>
      <c r="CY196" s="137"/>
    </row>
    <row r="197" spans="1:118" ht="16.5" customHeight="1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G197" s="348">
        <f>(CG190+CG191)*CG192</f>
        <v>79</v>
      </c>
      <c r="CH197" s="348">
        <f t="shared" ref="CH197:CV197" si="95">(CH190+CH191)*CH192</f>
        <v>79</v>
      </c>
      <c r="CI197" s="348">
        <f t="shared" si="95"/>
        <v>79</v>
      </c>
      <c r="CJ197" s="348">
        <f t="shared" si="95"/>
        <v>79</v>
      </c>
      <c r="CK197" s="348">
        <f t="shared" si="95"/>
        <v>79</v>
      </c>
      <c r="CL197" s="348">
        <f t="shared" si="95"/>
        <v>79</v>
      </c>
      <c r="CM197" s="348">
        <f t="shared" si="95"/>
        <v>79</v>
      </c>
      <c r="CN197" s="348">
        <f t="shared" si="95"/>
        <v>79</v>
      </c>
      <c r="CO197" s="348">
        <f t="shared" si="95"/>
        <v>79</v>
      </c>
      <c r="CP197" s="348">
        <f t="shared" si="95"/>
        <v>79</v>
      </c>
      <c r="CQ197" s="348">
        <f t="shared" si="95"/>
        <v>79</v>
      </c>
      <c r="CR197" s="348">
        <f t="shared" si="95"/>
        <v>79</v>
      </c>
      <c r="CS197" s="348">
        <f t="shared" si="95"/>
        <v>79</v>
      </c>
      <c r="CT197" s="348">
        <f t="shared" si="95"/>
        <v>79</v>
      </c>
      <c r="CU197" s="348">
        <f t="shared" si="95"/>
        <v>79</v>
      </c>
      <c r="CV197" s="348">
        <f t="shared" si="95"/>
        <v>79</v>
      </c>
      <c r="CY197" s="137"/>
    </row>
    <row r="198" spans="1:118" ht="16.5" customHeight="1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G198" s="348">
        <f>CG193*CG192*(CG194-1/CG195)</f>
        <v>575.56318656265205</v>
      </c>
      <c r="CH198" s="348">
        <f t="shared" ref="CH198:CV198" si="96">CH193*CH192*(CH194-1/CH195)</f>
        <v>920.90109850024317</v>
      </c>
      <c r="CI198" s="348">
        <f t="shared" si="96"/>
        <v>1438.9079664066298</v>
      </c>
      <c r="CJ198" s="348">
        <f t="shared" si="96"/>
        <v>2129.5837902818125</v>
      </c>
      <c r="CK198" s="348">
        <f t="shared" si="96"/>
        <v>3108.0412074383207</v>
      </c>
      <c r="CL198" s="348">
        <f t="shared" si="96"/>
        <v>4408.8140090699144</v>
      </c>
      <c r="CM198" s="348">
        <f t="shared" si="96"/>
        <v>6250.6162060704</v>
      </c>
      <c r="CN198" s="348">
        <f t="shared" si="96"/>
        <v>8863.6730730648396</v>
      </c>
      <c r="CO198" s="348">
        <f t="shared" si="96"/>
        <v>12547.277467065815</v>
      </c>
      <c r="CP198" s="348">
        <f t="shared" si="96"/>
        <v>16806.445047629441</v>
      </c>
      <c r="CQ198" s="348">
        <f t="shared" si="96"/>
        <v>21526.063177443186</v>
      </c>
      <c r="CR198" s="348">
        <f t="shared" si="96"/>
        <v>27511.920317694763</v>
      </c>
      <c r="CS198" s="348">
        <f t="shared" si="96"/>
        <v>35109.354380321776</v>
      </c>
      <c r="CT198" s="348">
        <f t="shared" si="96"/>
        <v>44893.928551886856</v>
      </c>
      <c r="CU198" s="348">
        <f t="shared" si="96"/>
        <v>57326.093381640138</v>
      </c>
      <c r="CV198" s="348">
        <f t="shared" si="96"/>
        <v>73096.524693456799</v>
      </c>
      <c r="CY198" s="137"/>
    </row>
    <row r="199" spans="1:118" ht="16.5" customHeight="1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G199" s="348" t="e">
        <f>((CG190+CG191)*CG192-CG189-CG193*CG192/CG195)*EXP(-CG195*CG194)</f>
        <v>#VALUE!</v>
      </c>
      <c r="CH199" s="348" t="e">
        <f t="shared" ref="CH199:CV199" si="97">((CH190+CH191)*CH192-CH189-CH193*CH192/CH195)*EXP(-CH195*CH194)</f>
        <v>#VALUE!</v>
      </c>
      <c r="CI199" s="348" t="e">
        <f t="shared" si="97"/>
        <v>#VALUE!</v>
      </c>
      <c r="CJ199" s="348" t="e">
        <f t="shared" si="97"/>
        <v>#VALUE!</v>
      </c>
      <c r="CK199" s="348" t="e">
        <f t="shared" si="97"/>
        <v>#VALUE!</v>
      </c>
      <c r="CL199" s="348" t="e">
        <f t="shared" si="97"/>
        <v>#VALUE!</v>
      </c>
      <c r="CM199" s="348" t="e">
        <f t="shared" si="97"/>
        <v>#VALUE!</v>
      </c>
      <c r="CN199" s="348" t="e">
        <f t="shared" si="97"/>
        <v>#VALUE!</v>
      </c>
      <c r="CO199" s="348" t="e">
        <f t="shared" si="97"/>
        <v>#VALUE!</v>
      </c>
      <c r="CP199" s="348" t="e">
        <f t="shared" si="97"/>
        <v>#VALUE!</v>
      </c>
      <c r="CQ199" s="348" t="e">
        <f t="shared" si="97"/>
        <v>#VALUE!</v>
      </c>
      <c r="CR199" s="348" t="e">
        <f t="shared" si="97"/>
        <v>#VALUE!</v>
      </c>
      <c r="CS199" s="348" t="e">
        <f t="shared" si="97"/>
        <v>#VALUE!</v>
      </c>
      <c r="CT199" s="348" t="e">
        <f t="shared" si="97"/>
        <v>#VALUE!</v>
      </c>
      <c r="CU199" s="348" t="e">
        <f t="shared" si="97"/>
        <v>#VALUE!</v>
      </c>
      <c r="CV199" s="348" t="e">
        <f t="shared" si="97"/>
        <v>#VALUE!</v>
      </c>
      <c r="CY199" s="137"/>
    </row>
    <row r="200" spans="1:118" ht="16.5" customHeight="1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G200" s="349" t="e">
        <f>CG197+CG198-CG199</f>
        <v>#VALUE!</v>
      </c>
      <c r="CH200" s="349" t="e">
        <f t="shared" ref="CH200:CV200" si="98">CH197+CH198-CH199</f>
        <v>#VALUE!</v>
      </c>
      <c r="CI200" s="349" t="e">
        <f t="shared" si="98"/>
        <v>#VALUE!</v>
      </c>
      <c r="CJ200" s="349" t="e">
        <f t="shared" si="98"/>
        <v>#VALUE!</v>
      </c>
      <c r="CK200" s="349" t="e">
        <f t="shared" si="98"/>
        <v>#VALUE!</v>
      </c>
      <c r="CL200" s="349" t="e">
        <f t="shared" si="98"/>
        <v>#VALUE!</v>
      </c>
      <c r="CM200" s="349" t="e">
        <f t="shared" si="98"/>
        <v>#VALUE!</v>
      </c>
      <c r="CN200" s="349" t="e">
        <f t="shared" si="98"/>
        <v>#VALUE!</v>
      </c>
      <c r="CO200" s="349" t="e">
        <f t="shared" si="98"/>
        <v>#VALUE!</v>
      </c>
      <c r="CP200" s="349" t="e">
        <f t="shared" si="98"/>
        <v>#VALUE!</v>
      </c>
      <c r="CQ200" s="349" t="e">
        <f t="shared" si="98"/>
        <v>#VALUE!</v>
      </c>
      <c r="CR200" s="349" t="e">
        <f t="shared" si="98"/>
        <v>#VALUE!</v>
      </c>
      <c r="CS200" s="349" t="e">
        <f t="shared" si="98"/>
        <v>#VALUE!</v>
      </c>
      <c r="CT200" s="349" t="e">
        <f t="shared" si="98"/>
        <v>#VALUE!</v>
      </c>
      <c r="CU200" s="349" t="e">
        <f t="shared" si="98"/>
        <v>#VALUE!</v>
      </c>
      <c r="CV200" s="349" t="e">
        <f t="shared" si="98"/>
        <v>#VALUE!</v>
      </c>
      <c r="CY200" s="137"/>
    </row>
    <row r="201" spans="1:118" ht="13.5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G201" s="350" t="s">
        <v>390</v>
      </c>
      <c r="CH201" s="351" t="s">
        <v>333</v>
      </c>
      <c r="CI201" s="351" t="s">
        <v>334</v>
      </c>
      <c r="CJ201" s="351" t="s">
        <v>335</v>
      </c>
      <c r="CK201" s="351" t="s">
        <v>336</v>
      </c>
      <c r="CL201" s="351" t="s">
        <v>337</v>
      </c>
      <c r="CM201" s="351" t="s">
        <v>338</v>
      </c>
      <c r="CN201" s="351" t="s">
        <v>339</v>
      </c>
      <c r="CO201" s="351" t="s">
        <v>340</v>
      </c>
      <c r="CP201" s="351" t="s">
        <v>341</v>
      </c>
      <c r="CQ201" s="351" t="s">
        <v>342</v>
      </c>
      <c r="CR201" s="351" t="s">
        <v>343</v>
      </c>
      <c r="CS201" s="351" t="s">
        <v>344</v>
      </c>
      <c r="CT201" s="351" t="s">
        <v>345</v>
      </c>
      <c r="CU201" s="351" t="s">
        <v>346</v>
      </c>
      <c r="CV201" s="351" t="s">
        <v>347</v>
      </c>
      <c r="CY201" s="54" t="s">
        <v>390</v>
      </c>
      <c r="CZ201" s="54" t="s">
        <v>333</v>
      </c>
      <c r="DA201" s="54" t="s">
        <v>334</v>
      </c>
      <c r="DB201" s="54" t="s">
        <v>335</v>
      </c>
      <c r="DC201" s="54" t="s">
        <v>336</v>
      </c>
      <c r="DD201" s="54" t="s">
        <v>337</v>
      </c>
      <c r="DE201" s="54" t="s">
        <v>338</v>
      </c>
      <c r="DF201" s="54" t="s">
        <v>339</v>
      </c>
      <c r="DG201" s="54" t="s">
        <v>340</v>
      </c>
      <c r="DH201" s="54" t="s">
        <v>341</v>
      </c>
      <c r="DI201" s="54" t="s">
        <v>342</v>
      </c>
      <c r="DJ201" s="54" t="s">
        <v>343</v>
      </c>
      <c r="DK201" s="54" t="s">
        <v>344</v>
      </c>
      <c r="DL201" s="54" t="s">
        <v>345</v>
      </c>
      <c r="DM201" s="54" t="s">
        <v>346</v>
      </c>
      <c r="DN201" s="54" t="s">
        <v>347</v>
      </c>
    </row>
    <row r="202" spans="1:118" ht="13.5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F202" s="54" t="s">
        <v>391</v>
      </c>
      <c r="CG202" s="352" t="e">
        <f>ROUND((CG190+CG191)*CG192+CG193*CG192*(CG194-1/CG195)-((CG190+CG191)*CG192-CG189-CG193*CG192/CG195)*EXP(-CG195*CG194),5)</f>
        <v>#VALUE!</v>
      </c>
      <c r="CH202" s="352" t="e">
        <f t="shared" ref="CH202:CV202" si="99">ROUND((CH190+CH191)*CH192+CH193*CH192*(CH194-1/CH195)-((CH190+CH191)*CH192-CH189-CH193*CH192/CH195)*EXP(-CH195*CH194),5)</f>
        <v>#VALUE!</v>
      </c>
      <c r="CI202" s="352" t="e">
        <f t="shared" si="99"/>
        <v>#VALUE!</v>
      </c>
      <c r="CJ202" s="352" t="e">
        <f t="shared" si="99"/>
        <v>#VALUE!</v>
      </c>
      <c r="CK202" s="352" t="e">
        <f t="shared" si="99"/>
        <v>#VALUE!</v>
      </c>
      <c r="CL202" s="352" t="e">
        <f t="shared" si="99"/>
        <v>#VALUE!</v>
      </c>
      <c r="CM202" s="352" t="e">
        <f t="shared" si="99"/>
        <v>#VALUE!</v>
      </c>
      <c r="CN202" s="352" t="e">
        <f t="shared" si="99"/>
        <v>#VALUE!</v>
      </c>
      <c r="CO202" s="352" t="e">
        <f t="shared" si="99"/>
        <v>#VALUE!</v>
      </c>
      <c r="CP202" s="352" t="e">
        <f t="shared" si="99"/>
        <v>#VALUE!</v>
      </c>
      <c r="CQ202" s="352" t="e">
        <f t="shared" si="99"/>
        <v>#VALUE!</v>
      </c>
      <c r="CR202" s="352" t="e">
        <f t="shared" si="99"/>
        <v>#VALUE!</v>
      </c>
      <c r="CS202" s="352" t="e">
        <f t="shared" si="99"/>
        <v>#VALUE!</v>
      </c>
      <c r="CT202" s="352" t="e">
        <f t="shared" si="99"/>
        <v>#VALUE!</v>
      </c>
      <c r="CU202" s="352" t="e">
        <f t="shared" si="99"/>
        <v>#VALUE!</v>
      </c>
      <c r="CV202" s="352" t="e">
        <f t="shared" si="99"/>
        <v>#VALUE!</v>
      </c>
      <c r="CX202" s="54" t="s">
        <v>412</v>
      </c>
      <c r="CY202" s="362">
        <f>(CY194+CY195)/CY193+CY192</f>
        <v>295.99579239870923</v>
      </c>
      <c r="CZ202" s="362">
        <f t="shared" ref="CZ202:DN202" si="100">(CZ194+CZ195)/CZ193+CZ192</f>
        <v>253.99617592876882</v>
      </c>
      <c r="DA202" s="362">
        <f t="shared" si="100"/>
        <v>224.99578814732763</v>
      </c>
      <c r="DB202" s="362">
        <f t="shared" si="100"/>
        <v>202.99552076677315</v>
      </c>
      <c r="DC202" s="362">
        <f t="shared" si="100"/>
        <v>190.00217425547623</v>
      </c>
      <c r="DD202" s="362">
        <f t="shared" si="100"/>
        <v>174.99791344557741</v>
      </c>
      <c r="DE202" s="362">
        <f t="shared" si="100"/>
        <v>164.99559634188427</v>
      </c>
      <c r="DF202" s="362">
        <f t="shared" si="100"/>
        <v>157.00280920314253</v>
      </c>
      <c r="DG202" s="362">
        <f t="shared" si="100"/>
        <v>151.99654993400793</v>
      </c>
      <c r="DH202" s="362">
        <f t="shared" si="100"/>
        <v>145.99700693992628</v>
      </c>
      <c r="DI202" s="362">
        <f t="shared" si="100"/>
        <v>141.99730722180493</v>
      </c>
      <c r="DJ202" s="362">
        <f t="shared" si="100"/>
        <v>138.99904711262363</v>
      </c>
      <c r="DK202" s="362">
        <f t="shared" si="100"/>
        <v>133.99871805423658</v>
      </c>
      <c r="DL202" s="362">
        <f t="shared" si="100"/>
        <v>131.99796563285832</v>
      </c>
      <c r="DM202" s="362">
        <f t="shared" si="100"/>
        <v>129.00495001041449</v>
      </c>
      <c r="DN202" s="362">
        <f t="shared" si="100"/>
        <v>127.00491577747849</v>
      </c>
    </row>
    <row r="203" spans="1:118" ht="13.5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319" t="str">
        <f>IF(CB203="","",CC203)</f>
        <v/>
      </c>
      <c r="CB203" s="363" t="str">
        <f>IF(COUNTIF(CY203:DN203,"×")=0,"","浮上できません")</f>
        <v/>
      </c>
      <c r="CC203" s="316">
        <v>15</v>
      </c>
      <c r="CY203" s="364" t="e">
        <f t="shared" ref="CY203:DN203" si="101">IF(CY202-CG202&gt;0,"","×")</f>
        <v>#VALUE!</v>
      </c>
      <c r="CZ203" s="364" t="e">
        <f t="shared" si="101"/>
        <v>#VALUE!</v>
      </c>
      <c r="DA203" s="364" t="e">
        <f t="shared" si="101"/>
        <v>#VALUE!</v>
      </c>
      <c r="DB203" s="364" t="e">
        <f t="shared" si="101"/>
        <v>#VALUE!</v>
      </c>
      <c r="DC203" s="364" t="e">
        <f t="shared" si="101"/>
        <v>#VALUE!</v>
      </c>
      <c r="DD203" s="364" t="e">
        <f t="shared" si="101"/>
        <v>#VALUE!</v>
      </c>
      <c r="DE203" s="364" t="e">
        <f t="shared" si="101"/>
        <v>#VALUE!</v>
      </c>
      <c r="DF203" s="364" t="e">
        <f t="shared" si="101"/>
        <v>#VALUE!</v>
      </c>
      <c r="DG203" s="364" t="e">
        <f t="shared" si="101"/>
        <v>#VALUE!</v>
      </c>
      <c r="DH203" s="364" t="e">
        <f t="shared" si="101"/>
        <v>#VALUE!</v>
      </c>
      <c r="DI203" s="364" t="e">
        <f t="shared" si="101"/>
        <v>#VALUE!</v>
      </c>
      <c r="DJ203" s="364" t="e">
        <f t="shared" si="101"/>
        <v>#VALUE!</v>
      </c>
      <c r="DK203" s="364" t="e">
        <f t="shared" si="101"/>
        <v>#VALUE!</v>
      </c>
      <c r="DL203" s="364" t="e">
        <f t="shared" si="101"/>
        <v>#VALUE!</v>
      </c>
      <c r="DM203" s="364" t="e">
        <f t="shared" si="101"/>
        <v>#VALUE!</v>
      </c>
      <c r="DN203" s="364" t="e">
        <f t="shared" si="101"/>
        <v>#VALUE!</v>
      </c>
    </row>
    <row r="204" spans="1:118" ht="13.5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F204" s="339" t="s">
        <v>424</v>
      </c>
      <c r="CG204" s="339" t="s">
        <v>425</v>
      </c>
      <c r="CH204" s="339"/>
      <c r="CI204" s="339"/>
      <c r="CJ204" s="339"/>
      <c r="CK204" s="339"/>
      <c r="CL204" s="339"/>
      <c r="CM204" s="339"/>
      <c r="CN204" s="339"/>
      <c r="CO204" s="339"/>
      <c r="CP204" s="339"/>
      <c r="CQ204" s="338"/>
      <c r="CR204" s="338"/>
      <c r="CS204" s="338"/>
      <c r="CT204" s="338"/>
      <c r="CU204" s="338"/>
      <c r="CV204" s="338"/>
      <c r="CW204" s="338"/>
    </row>
    <row r="206" spans="1:118" ht="13.5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F206" s="340" t="s">
        <v>401</v>
      </c>
      <c r="CG206" s="353" t="e">
        <f t="shared" ref="CG206:CV206" si="102">CG202</f>
        <v>#VALUE!</v>
      </c>
      <c r="CH206" s="353" t="e">
        <f t="shared" si="102"/>
        <v>#VALUE!</v>
      </c>
      <c r="CI206" s="353" t="e">
        <f t="shared" si="102"/>
        <v>#VALUE!</v>
      </c>
      <c r="CJ206" s="353" t="e">
        <f t="shared" si="102"/>
        <v>#VALUE!</v>
      </c>
      <c r="CK206" s="353" t="e">
        <f t="shared" si="102"/>
        <v>#VALUE!</v>
      </c>
      <c r="CL206" s="353" t="e">
        <f t="shared" si="102"/>
        <v>#VALUE!</v>
      </c>
      <c r="CM206" s="353" t="e">
        <f t="shared" si="102"/>
        <v>#VALUE!</v>
      </c>
      <c r="CN206" s="353" t="e">
        <f t="shared" si="102"/>
        <v>#VALUE!</v>
      </c>
      <c r="CO206" s="353" t="e">
        <f t="shared" si="102"/>
        <v>#VALUE!</v>
      </c>
      <c r="CP206" s="353" t="e">
        <f t="shared" si="102"/>
        <v>#VALUE!</v>
      </c>
      <c r="CQ206" s="353" t="e">
        <f t="shared" si="102"/>
        <v>#VALUE!</v>
      </c>
      <c r="CR206" s="353" t="e">
        <f t="shared" si="102"/>
        <v>#VALUE!</v>
      </c>
      <c r="CS206" s="353" t="e">
        <f t="shared" si="102"/>
        <v>#VALUE!</v>
      </c>
      <c r="CT206" s="353" t="e">
        <f t="shared" si="102"/>
        <v>#VALUE!</v>
      </c>
      <c r="CU206" s="353" t="e">
        <f t="shared" si="102"/>
        <v>#VALUE!</v>
      </c>
      <c r="CV206" s="353" t="e">
        <f t="shared" si="102"/>
        <v>#VALUE!</v>
      </c>
    </row>
    <row r="207" spans="1:118" ht="13.5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F207" s="54" t="s">
        <v>395</v>
      </c>
      <c r="CG207" s="54">
        <v>100</v>
      </c>
      <c r="CH207" s="54">
        <f>$CG207</f>
        <v>100</v>
      </c>
      <c r="CI207" s="54">
        <f t="shared" ref="CI207:CV211" si="103">$CG207</f>
        <v>100</v>
      </c>
      <c r="CJ207" s="54">
        <f t="shared" si="103"/>
        <v>100</v>
      </c>
      <c r="CK207" s="54">
        <f t="shared" si="103"/>
        <v>100</v>
      </c>
      <c r="CL207" s="54">
        <f t="shared" si="103"/>
        <v>100</v>
      </c>
      <c r="CM207" s="54">
        <f t="shared" si="103"/>
        <v>100</v>
      </c>
      <c r="CN207" s="54">
        <f t="shared" si="103"/>
        <v>100</v>
      </c>
      <c r="CO207" s="54">
        <f t="shared" si="103"/>
        <v>100</v>
      </c>
      <c r="CP207" s="54">
        <f t="shared" si="103"/>
        <v>100</v>
      </c>
      <c r="CQ207" s="54">
        <f t="shared" si="103"/>
        <v>100</v>
      </c>
      <c r="CR207" s="54">
        <f t="shared" si="103"/>
        <v>100</v>
      </c>
      <c r="CS207" s="54">
        <f t="shared" si="103"/>
        <v>100</v>
      </c>
      <c r="CT207" s="54">
        <f t="shared" si="103"/>
        <v>100</v>
      </c>
      <c r="CU207" s="54">
        <f t="shared" si="103"/>
        <v>100</v>
      </c>
      <c r="CV207" s="54">
        <f t="shared" si="103"/>
        <v>100</v>
      </c>
      <c r="CX207" s="339" t="s">
        <v>402</v>
      </c>
      <c r="CY207" s="339"/>
      <c r="CZ207" s="339"/>
      <c r="DA207" s="339"/>
      <c r="DB207" s="339"/>
      <c r="DC207" s="339"/>
      <c r="DD207" s="339"/>
      <c r="DE207" s="339"/>
      <c r="DF207" s="339"/>
      <c r="DG207" s="339"/>
      <c r="DH207" s="339"/>
      <c r="DI207" s="339"/>
      <c r="DJ207" s="339"/>
      <c r="DK207" s="339"/>
      <c r="DL207" s="339"/>
      <c r="DM207" s="339"/>
      <c r="DN207" s="339"/>
    </row>
    <row r="208" spans="1:118" ht="13.5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B208" s="64" t="s">
        <v>372</v>
      </c>
      <c r="CC208" s="345">
        <v>0</v>
      </c>
      <c r="CD208" s="66" t="s">
        <v>373</v>
      </c>
      <c r="CE208" s="66">
        <f>ROUND(CC208*$CG$82*9.80665/1000,0)</f>
        <v>0</v>
      </c>
      <c r="CF208" s="54" t="s">
        <v>374</v>
      </c>
      <c r="CG208" s="341">
        <f>CE209</f>
        <v>0</v>
      </c>
      <c r="CH208" s="54">
        <f>$CG208</f>
        <v>0</v>
      </c>
      <c r="CI208" s="54">
        <f t="shared" si="103"/>
        <v>0</v>
      </c>
      <c r="CJ208" s="54">
        <f t="shared" si="103"/>
        <v>0</v>
      </c>
      <c r="CK208" s="54">
        <f t="shared" si="103"/>
        <v>0</v>
      </c>
      <c r="CL208" s="54">
        <f t="shared" si="103"/>
        <v>0</v>
      </c>
      <c r="CM208" s="54">
        <f t="shared" si="103"/>
        <v>0</v>
      </c>
      <c r="CN208" s="54">
        <f t="shared" si="103"/>
        <v>0</v>
      </c>
      <c r="CO208" s="54">
        <f t="shared" si="103"/>
        <v>0</v>
      </c>
      <c r="CP208" s="54">
        <f t="shared" si="103"/>
        <v>0</v>
      </c>
      <c r="CQ208" s="54">
        <f t="shared" si="103"/>
        <v>0</v>
      </c>
      <c r="CR208" s="54">
        <f t="shared" si="103"/>
        <v>0</v>
      </c>
      <c r="CS208" s="54">
        <f t="shared" si="103"/>
        <v>0</v>
      </c>
      <c r="CT208" s="54">
        <f t="shared" si="103"/>
        <v>0</v>
      </c>
      <c r="CU208" s="54">
        <f t="shared" si="103"/>
        <v>0</v>
      </c>
      <c r="CV208" s="54">
        <f t="shared" si="103"/>
        <v>0</v>
      </c>
    </row>
    <row r="209" spans="1:119" ht="13.5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B209" s="354" t="s">
        <v>376</v>
      </c>
      <c r="CC209" s="355">
        <f>CC193</f>
        <v>0</v>
      </c>
      <c r="CD209" s="346" t="s">
        <v>381</v>
      </c>
      <c r="CE209" s="66">
        <f>CC209*$CG$82*9.80665/1000</f>
        <v>0</v>
      </c>
      <c r="CF209" s="54" t="s">
        <v>396</v>
      </c>
      <c r="CG209" s="54">
        <v>0.79</v>
      </c>
      <c r="CH209" s="54">
        <f>$CG209</f>
        <v>0.79</v>
      </c>
      <c r="CI209" s="54">
        <f t="shared" si="103"/>
        <v>0.79</v>
      </c>
      <c r="CJ209" s="54">
        <f t="shared" si="103"/>
        <v>0.79</v>
      </c>
      <c r="CK209" s="54">
        <f t="shared" si="103"/>
        <v>0.79</v>
      </c>
      <c r="CL209" s="54">
        <f t="shared" si="103"/>
        <v>0.79</v>
      </c>
      <c r="CM209" s="54">
        <f t="shared" si="103"/>
        <v>0.79</v>
      </c>
      <c r="CN209" s="54">
        <f t="shared" si="103"/>
        <v>0.79</v>
      </c>
      <c r="CO209" s="54">
        <f t="shared" si="103"/>
        <v>0.79</v>
      </c>
      <c r="CP209" s="54">
        <f t="shared" si="103"/>
        <v>0.79</v>
      </c>
      <c r="CQ209" s="54">
        <f t="shared" si="103"/>
        <v>0.79</v>
      </c>
      <c r="CR209" s="54">
        <f t="shared" si="103"/>
        <v>0.79</v>
      </c>
      <c r="CS209" s="54">
        <f t="shared" si="103"/>
        <v>0.79</v>
      </c>
      <c r="CT209" s="54">
        <f t="shared" si="103"/>
        <v>0.79</v>
      </c>
      <c r="CU209" s="54">
        <f t="shared" si="103"/>
        <v>0.79</v>
      </c>
      <c r="CV209" s="54">
        <f t="shared" si="103"/>
        <v>0.79</v>
      </c>
      <c r="CX209" s="358" t="s">
        <v>404</v>
      </c>
      <c r="CY209" s="54">
        <f t="shared" ref="CY209:DN209" si="104">CG$79</f>
        <v>126.88500000000001</v>
      </c>
      <c r="CZ209" s="54">
        <f t="shared" si="104"/>
        <v>109.185</v>
      </c>
      <c r="DA209" s="54">
        <f t="shared" si="104"/>
        <v>94.381</v>
      </c>
      <c r="DB209" s="54">
        <f t="shared" si="104"/>
        <v>82.445999999999998</v>
      </c>
      <c r="DC209" s="54">
        <f t="shared" si="104"/>
        <v>73.918000000000006</v>
      </c>
      <c r="DD209" s="54">
        <f t="shared" si="104"/>
        <v>63.152999999999999</v>
      </c>
      <c r="DE209" s="54">
        <f t="shared" si="104"/>
        <v>56.482999999999997</v>
      </c>
      <c r="DF209" s="54">
        <f t="shared" si="104"/>
        <v>51.133000000000003</v>
      </c>
      <c r="DG209" s="54">
        <f t="shared" si="104"/>
        <v>48.246000000000002</v>
      </c>
      <c r="DH209" s="54">
        <f t="shared" si="104"/>
        <v>43.709000000000003</v>
      </c>
      <c r="DI209" s="54">
        <f t="shared" si="104"/>
        <v>40.774000000000001</v>
      </c>
      <c r="DJ209" s="54">
        <f t="shared" si="104"/>
        <v>38.68</v>
      </c>
      <c r="DK209" s="54">
        <f t="shared" si="104"/>
        <v>34.463000000000001</v>
      </c>
      <c r="DL209" s="54">
        <f t="shared" si="104"/>
        <v>33.161000000000001</v>
      </c>
      <c r="DM209" s="54">
        <f t="shared" si="104"/>
        <v>30.765000000000001</v>
      </c>
      <c r="DN209" s="54">
        <f t="shared" si="104"/>
        <v>29.283999999999999</v>
      </c>
    </row>
    <row r="210" spans="1:119" ht="13.5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B210" s="64" t="s">
        <v>380</v>
      </c>
      <c r="CC210" s="345">
        <f>-BN87</f>
        <v>0</v>
      </c>
      <c r="CD210" s="346" t="s">
        <v>381</v>
      </c>
      <c r="CE210" s="66">
        <f>CC210*$CG$82*9.80665/1000</f>
        <v>0</v>
      </c>
      <c r="CF210" s="54" t="s">
        <v>382</v>
      </c>
      <c r="CG210" s="341">
        <f>CE208</f>
        <v>0</v>
      </c>
      <c r="CH210" s="54">
        <f>$CG210</f>
        <v>0</v>
      </c>
      <c r="CI210" s="54">
        <f t="shared" si="103"/>
        <v>0</v>
      </c>
      <c r="CJ210" s="54">
        <f t="shared" si="103"/>
        <v>0</v>
      </c>
      <c r="CK210" s="54">
        <f t="shared" si="103"/>
        <v>0</v>
      </c>
      <c r="CL210" s="54">
        <f t="shared" si="103"/>
        <v>0</v>
      </c>
      <c r="CM210" s="54">
        <f t="shared" si="103"/>
        <v>0</v>
      </c>
      <c r="CN210" s="54">
        <f t="shared" si="103"/>
        <v>0</v>
      </c>
      <c r="CO210" s="54">
        <f t="shared" si="103"/>
        <v>0</v>
      </c>
      <c r="CP210" s="54">
        <f t="shared" si="103"/>
        <v>0</v>
      </c>
      <c r="CQ210" s="54">
        <f t="shared" si="103"/>
        <v>0</v>
      </c>
      <c r="CR210" s="54">
        <f t="shared" si="103"/>
        <v>0</v>
      </c>
      <c r="CS210" s="54">
        <f t="shared" si="103"/>
        <v>0</v>
      </c>
      <c r="CT210" s="54">
        <f t="shared" si="103"/>
        <v>0</v>
      </c>
      <c r="CU210" s="54">
        <f t="shared" si="103"/>
        <v>0</v>
      </c>
      <c r="CV210" s="54">
        <f t="shared" si="103"/>
        <v>0</v>
      </c>
      <c r="CX210" s="54" t="s">
        <v>418</v>
      </c>
      <c r="CY210" s="54">
        <f t="shared" ref="CY210:DN210" si="105">CG$80</f>
        <v>0.55779999999999996</v>
      </c>
      <c r="CZ210" s="54">
        <f t="shared" si="105"/>
        <v>0.65139999999999998</v>
      </c>
      <c r="DA210" s="54">
        <f t="shared" si="105"/>
        <v>0.72219999999999995</v>
      </c>
      <c r="DB210" s="54">
        <f t="shared" si="105"/>
        <v>0.78249999999999997</v>
      </c>
      <c r="DC210" s="54">
        <f t="shared" si="105"/>
        <v>0.81259999999999999</v>
      </c>
      <c r="DD210" s="54">
        <f t="shared" si="105"/>
        <v>0.84340000000000004</v>
      </c>
      <c r="DE210" s="54">
        <f t="shared" si="105"/>
        <v>0.86929999999999996</v>
      </c>
      <c r="DF210" s="54">
        <f t="shared" si="105"/>
        <v>0.89100000000000001</v>
      </c>
      <c r="DG210" s="54">
        <f t="shared" si="105"/>
        <v>0.90920000000000001</v>
      </c>
      <c r="DH210" s="54">
        <f t="shared" si="105"/>
        <v>0.92220000000000002</v>
      </c>
      <c r="DI210" s="54">
        <f t="shared" si="105"/>
        <v>0.93189999999999995</v>
      </c>
      <c r="DJ210" s="54">
        <f t="shared" si="105"/>
        <v>0.94030000000000002</v>
      </c>
      <c r="DK210" s="54">
        <f t="shared" si="105"/>
        <v>0.94769999999999999</v>
      </c>
      <c r="DL210" s="54">
        <f t="shared" si="105"/>
        <v>0.95440000000000003</v>
      </c>
      <c r="DM210" s="54">
        <f t="shared" si="105"/>
        <v>0.96020000000000005</v>
      </c>
      <c r="DN210" s="54">
        <f t="shared" si="105"/>
        <v>0.96530000000000005</v>
      </c>
    </row>
    <row r="211" spans="1:119" ht="14.25" thickBot="1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B211" s="64" t="s">
        <v>384</v>
      </c>
      <c r="CC211" s="345" t="e">
        <f>(BM87-BM86)/0.000694444444444444</f>
        <v>#VALUE!</v>
      </c>
      <c r="CD211" s="66" t="s">
        <v>65</v>
      </c>
      <c r="CE211" s="66" t="e">
        <f>IF(CC208=0,IF(CC191&gt;0,CC211+CE194,CC211),(CC211-((CC210-CC209)/CC208)))</f>
        <v>#VALUE!</v>
      </c>
      <c r="CF211" s="54" t="s">
        <v>406</v>
      </c>
      <c r="CG211" s="341" t="e">
        <f>ABS(CE211)</f>
        <v>#VALUE!</v>
      </c>
      <c r="CH211" s="344" t="e">
        <f>$CG211</f>
        <v>#VALUE!</v>
      </c>
      <c r="CI211" s="344" t="e">
        <f t="shared" si="103"/>
        <v>#VALUE!</v>
      </c>
      <c r="CJ211" s="344" t="e">
        <f t="shared" si="103"/>
        <v>#VALUE!</v>
      </c>
      <c r="CK211" s="344" t="e">
        <f t="shared" si="103"/>
        <v>#VALUE!</v>
      </c>
      <c r="CL211" s="344" t="e">
        <f t="shared" si="103"/>
        <v>#VALUE!</v>
      </c>
      <c r="CM211" s="344" t="e">
        <f t="shared" si="103"/>
        <v>#VALUE!</v>
      </c>
      <c r="CN211" s="344" t="e">
        <f t="shared" si="103"/>
        <v>#VALUE!</v>
      </c>
      <c r="CO211" s="344" t="e">
        <f t="shared" si="103"/>
        <v>#VALUE!</v>
      </c>
      <c r="CP211" s="344" t="e">
        <f t="shared" si="103"/>
        <v>#VALUE!</v>
      </c>
      <c r="CQ211" s="344" t="e">
        <f t="shared" si="103"/>
        <v>#VALUE!</v>
      </c>
      <c r="CR211" s="344" t="e">
        <f t="shared" si="103"/>
        <v>#VALUE!</v>
      </c>
      <c r="CS211" s="344" t="e">
        <f t="shared" si="103"/>
        <v>#VALUE!</v>
      </c>
      <c r="CT211" s="344" t="e">
        <f t="shared" si="103"/>
        <v>#VALUE!</v>
      </c>
      <c r="CU211" s="344" t="e">
        <f t="shared" si="103"/>
        <v>#VALUE!</v>
      </c>
      <c r="CV211" s="344" t="e">
        <f t="shared" si="103"/>
        <v>#VALUE!</v>
      </c>
      <c r="CX211" s="54" t="s">
        <v>407</v>
      </c>
      <c r="CY211" s="54">
        <f>100-$CG$83</f>
        <v>94.33</v>
      </c>
      <c r="CZ211" s="54">
        <f t="shared" ref="CZ211:DN211" si="106">100-$CG$83</f>
        <v>94.33</v>
      </c>
      <c r="DA211" s="54">
        <f t="shared" si="106"/>
        <v>94.33</v>
      </c>
      <c r="DB211" s="54">
        <f t="shared" si="106"/>
        <v>94.33</v>
      </c>
      <c r="DC211" s="54">
        <f t="shared" si="106"/>
        <v>94.33</v>
      </c>
      <c r="DD211" s="54">
        <f t="shared" si="106"/>
        <v>94.33</v>
      </c>
      <c r="DE211" s="54">
        <f t="shared" si="106"/>
        <v>94.33</v>
      </c>
      <c r="DF211" s="54">
        <f t="shared" si="106"/>
        <v>94.33</v>
      </c>
      <c r="DG211" s="54">
        <f t="shared" si="106"/>
        <v>94.33</v>
      </c>
      <c r="DH211" s="54">
        <f t="shared" si="106"/>
        <v>94.33</v>
      </c>
      <c r="DI211" s="54">
        <f t="shared" si="106"/>
        <v>94.33</v>
      </c>
      <c r="DJ211" s="54">
        <f t="shared" si="106"/>
        <v>94.33</v>
      </c>
      <c r="DK211" s="54">
        <f t="shared" si="106"/>
        <v>94.33</v>
      </c>
      <c r="DL211" s="54">
        <f t="shared" si="106"/>
        <v>94.33</v>
      </c>
      <c r="DM211" s="54">
        <f t="shared" si="106"/>
        <v>94.33</v>
      </c>
      <c r="DN211" s="54">
        <f t="shared" si="106"/>
        <v>94.33</v>
      </c>
    </row>
    <row r="212" spans="1:119" ht="14.25" thickBot="1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B212" s="359"/>
      <c r="CC212" s="360"/>
      <c r="CF212" s="54" t="s">
        <v>397</v>
      </c>
      <c r="CG212" s="347">
        <f>LN(2)/CG$78</f>
        <v>0.13862943611198905</v>
      </c>
      <c r="CH212" s="347">
        <f t="shared" ref="CH212:CV212" si="107">LN(2)/CH$78</f>
        <v>8.6643397569993161E-2</v>
      </c>
      <c r="CI212" s="347">
        <f t="shared" si="107"/>
        <v>5.5451774444795626E-2</v>
      </c>
      <c r="CJ212" s="347">
        <f t="shared" si="107"/>
        <v>3.7467415165402446E-2</v>
      </c>
      <c r="CK212" s="347">
        <f t="shared" si="107"/>
        <v>2.5672117798516494E-2</v>
      </c>
      <c r="CL212" s="347">
        <f t="shared" si="107"/>
        <v>1.8097837612531208E-2</v>
      </c>
      <c r="CM212" s="347">
        <f t="shared" si="107"/>
        <v>1.2765141446776157E-2</v>
      </c>
      <c r="CN212" s="347">
        <f t="shared" si="107"/>
        <v>9.001911435843446E-3</v>
      </c>
      <c r="CO212" s="347">
        <f t="shared" si="107"/>
        <v>6.3591484455040852E-3</v>
      </c>
      <c r="CP212" s="347">
        <f t="shared" si="107"/>
        <v>4.7475834284927756E-3</v>
      </c>
      <c r="CQ212" s="347">
        <f t="shared" si="107"/>
        <v>3.7066694147590657E-3</v>
      </c>
      <c r="CR212" s="347">
        <f t="shared" si="107"/>
        <v>2.9001974082006081E-3</v>
      </c>
      <c r="CS212" s="347">
        <f t="shared" si="107"/>
        <v>2.272613706753919E-3</v>
      </c>
      <c r="CT212" s="347">
        <f t="shared" si="107"/>
        <v>1.7773004629742187E-3</v>
      </c>
      <c r="CU212" s="347">
        <f t="shared" si="107"/>
        <v>1.3918618083533039E-3</v>
      </c>
      <c r="CV212" s="347">
        <f t="shared" si="107"/>
        <v>1.0915703630865281E-3</v>
      </c>
      <c r="CX212" s="54" t="s">
        <v>426</v>
      </c>
      <c r="CY212" s="361">
        <f>CE210</f>
        <v>0</v>
      </c>
      <c r="CZ212" s="54">
        <f>$CY212</f>
        <v>0</v>
      </c>
      <c r="DA212" s="54">
        <f t="shared" ref="DA212:DN212" si="108">$CY212</f>
        <v>0</v>
      </c>
      <c r="DB212" s="54">
        <f t="shared" si="108"/>
        <v>0</v>
      </c>
      <c r="DC212" s="54">
        <f t="shared" si="108"/>
        <v>0</v>
      </c>
      <c r="DD212" s="54">
        <f t="shared" si="108"/>
        <v>0</v>
      </c>
      <c r="DE212" s="54">
        <f t="shared" si="108"/>
        <v>0</v>
      </c>
      <c r="DF212" s="54">
        <f t="shared" si="108"/>
        <v>0</v>
      </c>
      <c r="DG212" s="54">
        <f t="shared" si="108"/>
        <v>0</v>
      </c>
      <c r="DH212" s="54">
        <f t="shared" si="108"/>
        <v>0</v>
      </c>
      <c r="DI212" s="54">
        <f t="shared" si="108"/>
        <v>0</v>
      </c>
      <c r="DJ212" s="54">
        <f t="shared" si="108"/>
        <v>0</v>
      </c>
      <c r="DK212" s="54">
        <f t="shared" si="108"/>
        <v>0</v>
      </c>
      <c r="DL212" s="54">
        <f t="shared" si="108"/>
        <v>0</v>
      </c>
      <c r="DM212" s="54">
        <f t="shared" si="108"/>
        <v>0</v>
      </c>
      <c r="DN212" s="54">
        <f t="shared" si="108"/>
        <v>0</v>
      </c>
    </row>
    <row r="214" spans="1:119" ht="13.5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G214" s="348">
        <f>(CG207+CG208)*CG209</f>
        <v>79</v>
      </c>
      <c r="CH214" s="348">
        <f t="shared" ref="CH214:CV214" si="109">(CH207+CH208)*CH209</f>
        <v>79</v>
      </c>
      <c r="CI214" s="348">
        <f t="shared" si="109"/>
        <v>79</v>
      </c>
      <c r="CJ214" s="348">
        <f t="shared" si="109"/>
        <v>79</v>
      </c>
      <c r="CK214" s="348">
        <f t="shared" si="109"/>
        <v>79</v>
      </c>
      <c r="CL214" s="348">
        <f t="shared" si="109"/>
        <v>79</v>
      </c>
      <c r="CM214" s="348">
        <f t="shared" si="109"/>
        <v>79</v>
      </c>
      <c r="CN214" s="348">
        <f t="shared" si="109"/>
        <v>79</v>
      </c>
      <c r="CO214" s="348">
        <f t="shared" si="109"/>
        <v>79</v>
      </c>
      <c r="CP214" s="348">
        <f t="shared" si="109"/>
        <v>79</v>
      </c>
      <c r="CQ214" s="348">
        <f t="shared" si="109"/>
        <v>79</v>
      </c>
      <c r="CR214" s="348">
        <f t="shared" si="109"/>
        <v>79</v>
      </c>
      <c r="CS214" s="348">
        <f t="shared" si="109"/>
        <v>79</v>
      </c>
      <c r="CT214" s="348">
        <f t="shared" si="109"/>
        <v>79</v>
      </c>
      <c r="CU214" s="348">
        <f t="shared" si="109"/>
        <v>79</v>
      </c>
      <c r="CV214" s="348">
        <f t="shared" si="109"/>
        <v>79</v>
      </c>
    </row>
    <row r="215" spans="1:119" ht="13.5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G215" s="348" t="e">
        <f>CG210*CG209*(CG211-1/CG212)</f>
        <v>#VALUE!</v>
      </c>
      <c r="CH215" s="348" t="e">
        <f t="shared" ref="CH215:CV215" si="110">CH210*CH209*(CH211-1/CH212)</f>
        <v>#VALUE!</v>
      </c>
      <c r="CI215" s="348" t="e">
        <f t="shared" si="110"/>
        <v>#VALUE!</v>
      </c>
      <c r="CJ215" s="348" t="e">
        <f t="shared" si="110"/>
        <v>#VALUE!</v>
      </c>
      <c r="CK215" s="348" t="e">
        <f t="shared" si="110"/>
        <v>#VALUE!</v>
      </c>
      <c r="CL215" s="348" t="e">
        <f t="shared" si="110"/>
        <v>#VALUE!</v>
      </c>
      <c r="CM215" s="348" t="e">
        <f t="shared" si="110"/>
        <v>#VALUE!</v>
      </c>
      <c r="CN215" s="348" t="e">
        <f t="shared" si="110"/>
        <v>#VALUE!</v>
      </c>
      <c r="CO215" s="348" t="e">
        <f t="shared" si="110"/>
        <v>#VALUE!</v>
      </c>
      <c r="CP215" s="348" t="e">
        <f t="shared" si="110"/>
        <v>#VALUE!</v>
      </c>
      <c r="CQ215" s="348" t="e">
        <f t="shared" si="110"/>
        <v>#VALUE!</v>
      </c>
      <c r="CR215" s="348" t="e">
        <f t="shared" si="110"/>
        <v>#VALUE!</v>
      </c>
      <c r="CS215" s="348" t="e">
        <f t="shared" si="110"/>
        <v>#VALUE!</v>
      </c>
      <c r="CT215" s="348" t="e">
        <f t="shared" si="110"/>
        <v>#VALUE!</v>
      </c>
      <c r="CU215" s="348" t="e">
        <f t="shared" si="110"/>
        <v>#VALUE!</v>
      </c>
      <c r="CV215" s="348" t="e">
        <f t="shared" si="110"/>
        <v>#VALUE!</v>
      </c>
    </row>
    <row r="216" spans="1:119" ht="13.5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G216" s="348" t="e">
        <f>((CG207+CG208)*CG209-CG206-CG210*CG209/CG212)*EXP(-CG212*CG211)</f>
        <v>#VALUE!</v>
      </c>
      <c r="CH216" s="348" t="e">
        <f t="shared" ref="CH216:CV216" si="111">((CH207+CH208)*CH209-CH206-CH210*CH209/CH212)*EXP(-CH212*CH211)</f>
        <v>#VALUE!</v>
      </c>
      <c r="CI216" s="348" t="e">
        <f t="shared" si="111"/>
        <v>#VALUE!</v>
      </c>
      <c r="CJ216" s="348" t="e">
        <f t="shared" si="111"/>
        <v>#VALUE!</v>
      </c>
      <c r="CK216" s="348" t="e">
        <f t="shared" si="111"/>
        <v>#VALUE!</v>
      </c>
      <c r="CL216" s="348" t="e">
        <f t="shared" si="111"/>
        <v>#VALUE!</v>
      </c>
      <c r="CM216" s="348" t="e">
        <f t="shared" si="111"/>
        <v>#VALUE!</v>
      </c>
      <c r="CN216" s="348" t="e">
        <f t="shared" si="111"/>
        <v>#VALUE!</v>
      </c>
      <c r="CO216" s="348" t="e">
        <f t="shared" si="111"/>
        <v>#VALUE!</v>
      </c>
      <c r="CP216" s="348" t="e">
        <f t="shared" si="111"/>
        <v>#VALUE!</v>
      </c>
      <c r="CQ216" s="348" t="e">
        <f t="shared" si="111"/>
        <v>#VALUE!</v>
      </c>
      <c r="CR216" s="348" t="e">
        <f t="shared" si="111"/>
        <v>#VALUE!</v>
      </c>
      <c r="CS216" s="348" t="e">
        <f t="shared" si="111"/>
        <v>#VALUE!</v>
      </c>
      <c r="CT216" s="348" t="e">
        <f t="shared" si="111"/>
        <v>#VALUE!</v>
      </c>
      <c r="CU216" s="348" t="e">
        <f t="shared" si="111"/>
        <v>#VALUE!</v>
      </c>
      <c r="CV216" s="348" t="e">
        <f t="shared" si="111"/>
        <v>#VALUE!</v>
      </c>
    </row>
    <row r="217" spans="1:119" ht="13.5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G217" s="349" t="e">
        <f>CG214+CG215-CG216</f>
        <v>#VALUE!</v>
      </c>
      <c r="CH217" s="349" t="e">
        <f t="shared" ref="CH217:CV217" si="112">CH214+CH215-CH216</f>
        <v>#VALUE!</v>
      </c>
      <c r="CI217" s="349" t="e">
        <f t="shared" si="112"/>
        <v>#VALUE!</v>
      </c>
      <c r="CJ217" s="349" t="e">
        <f t="shared" si="112"/>
        <v>#VALUE!</v>
      </c>
      <c r="CK217" s="349" t="e">
        <f t="shared" si="112"/>
        <v>#VALUE!</v>
      </c>
      <c r="CL217" s="349" t="e">
        <f t="shared" si="112"/>
        <v>#VALUE!</v>
      </c>
      <c r="CM217" s="349" t="e">
        <f t="shared" si="112"/>
        <v>#VALUE!</v>
      </c>
      <c r="CN217" s="349" t="e">
        <f t="shared" si="112"/>
        <v>#VALUE!</v>
      </c>
      <c r="CO217" s="349" t="e">
        <f t="shared" si="112"/>
        <v>#VALUE!</v>
      </c>
      <c r="CP217" s="349" t="e">
        <f t="shared" si="112"/>
        <v>#VALUE!</v>
      </c>
      <c r="CQ217" s="349" t="e">
        <f t="shared" si="112"/>
        <v>#VALUE!</v>
      </c>
      <c r="CR217" s="349" t="e">
        <f t="shared" si="112"/>
        <v>#VALUE!</v>
      </c>
      <c r="CS217" s="349" t="e">
        <f t="shared" si="112"/>
        <v>#VALUE!</v>
      </c>
      <c r="CT217" s="349" t="e">
        <f t="shared" si="112"/>
        <v>#VALUE!</v>
      </c>
      <c r="CU217" s="349" t="e">
        <f t="shared" si="112"/>
        <v>#VALUE!</v>
      </c>
      <c r="CV217" s="349" t="e">
        <f t="shared" si="112"/>
        <v>#VALUE!</v>
      </c>
    </row>
    <row r="218" spans="1:119" ht="13.5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G218" s="350" t="s">
        <v>390</v>
      </c>
      <c r="CH218" s="351" t="s">
        <v>333</v>
      </c>
      <c r="CI218" s="351" t="s">
        <v>334</v>
      </c>
      <c r="CJ218" s="351" t="s">
        <v>335</v>
      </c>
      <c r="CK218" s="351" t="s">
        <v>336</v>
      </c>
      <c r="CL218" s="351" t="s">
        <v>337</v>
      </c>
      <c r="CM218" s="351" t="s">
        <v>338</v>
      </c>
      <c r="CN218" s="351" t="s">
        <v>339</v>
      </c>
      <c r="CO218" s="351" t="s">
        <v>340</v>
      </c>
      <c r="CP218" s="351" t="s">
        <v>341</v>
      </c>
      <c r="CQ218" s="351" t="s">
        <v>342</v>
      </c>
      <c r="CR218" s="351" t="s">
        <v>343</v>
      </c>
      <c r="CS218" s="351" t="s">
        <v>344</v>
      </c>
      <c r="CT218" s="351" t="s">
        <v>345</v>
      </c>
      <c r="CU218" s="351" t="s">
        <v>346</v>
      </c>
      <c r="CV218" s="351" t="s">
        <v>347</v>
      </c>
      <c r="CY218" s="54" t="s">
        <v>390</v>
      </c>
      <c r="CZ218" s="54" t="s">
        <v>333</v>
      </c>
      <c r="DA218" s="54" t="s">
        <v>334</v>
      </c>
      <c r="DB218" s="54" t="s">
        <v>335</v>
      </c>
      <c r="DC218" s="54" t="s">
        <v>336</v>
      </c>
      <c r="DD218" s="54" t="s">
        <v>337</v>
      </c>
      <c r="DE218" s="54" t="s">
        <v>338</v>
      </c>
      <c r="DF218" s="54" t="s">
        <v>339</v>
      </c>
      <c r="DG218" s="54" t="s">
        <v>340</v>
      </c>
      <c r="DH218" s="54" t="s">
        <v>341</v>
      </c>
      <c r="DI218" s="54" t="s">
        <v>342</v>
      </c>
      <c r="DJ218" s="54" t="s">
        <v>343</v>
      </c>
      <c r="DK218" s="54" t="s">
        <v>344</v>
      </c>
      <c r="DL218" s="54" t="s">
        <v>345</v>
      </c>
      <c r="DM218" s="54" t="s">
        <v>346</v>
      </c>
      <c r="DN218" s="54" t="s">
        <v>347</v>
      </c>
    </row>
    <row r="219" spans="1:119" ht="13.5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F219" s="54" t="s">
        <v>391</v>
      </c>
      <c r="CG219" s="352" t="e">
        <f>ROUND((CG207+CG208)*CG209+CG210*CG209*(CG211-1/CG212)-((CG207+CG208)*CG209-CG206-CG210*CG209/CG212)*EXP(-CG212*CG211),5)</f>
        <v>#VALUE!</v>
      </c>
      <c r="CH219" s="352" t="e">
        <f t="shared" ref="CH219:CV219" si="113">ROUND((CH207+CH208)*CH209+CH210*CH209*(CH211-1/CH212)-((CH207+CH208)*CH209-CH206-CH210*CH209/CH212)*EXP(-CH212*CH211),5)</f>
        <v>#VALUE!</v>
      </c>
      <c r="CI219" s="352" t="e">
        <f t="shared" si="113"/>
        <v>#VALUE!</v>
      </c>
      <c r="CJ219" s="352" t="e">
        <f t="shared" si="113"/>
        <v>#VALUE!</v>
      </c>
      <c r="CK219" s="352" t="e">
        <f t="shared" si="113"/>
        <v>#VALUE!</v>
      </c>
      <c r="CL219" s="352" t="e">
        <f t="shared" si="113"/>
        <v>#VALUE!</v>
      </c>
      <c r="CM219" s="352" t="e">
        <f t="shared" si="113"/>
        <v>#VALUE!</v>
      </c>
      <c r="CN219" s="352" t="e">
        <f t="shared" si="113"/>
        <v>#VALUE!</v>
      </c>
      <c r="CO219" s="352" t="e">
        <f t="shared" si="113"/>
        <v>#VALUE!</v>
      </c>
      <c r="CP219" s="352" t="e">
        <f t="shared" si="113"/>
        <v>#VALUE!</v>
      </c>
      <c r="CQ219" s="352" t="e">
        <f t="shared" si="113"/>
        <v>#VALUE!</v>
      </c>
      <c r="CR219" s="352" t="e">
        <f t="shared" si="113"/>
        <v>#VALUE!</v>
      </c>
      <c r="CS219" s="352" t="e">
        <f t="shared" si="113"/>
        <v>#VALUE!</v>
      </c>
      <c r="CT219" s="352" t="e">
        <f t="shared" si="113"/>
        <v>#VALUE!</v>
      </c>
      <c r="CU219" s="352" t="e">
        <f t="shared" si="113"/>
        <v>#VALUE!</v>
      </c>
      <c r="CV219" s="352" t="e">
        <f t="shared" si="113"/>
        <v>#VALUE!</v>
      </c>
      <c r="CX219" s="54" t="s">
        <v>412</v>
      </c>
      <c r="CY219" s="362">
        <f>(CY211+CY212)/CY210+CY209</f>
        <v>295.99579239870923</v>
      </c>
      <c r="CZ219" s="362">
        <f t="shared" ref="CZ219:DN219" si="114">(CZ211+CZ212)/CZ210+CZ209</f>
        <v>253.99617592876882</v>
      </c>
      <c r="DA219" s="362">
        <f t="shared" si="114"/>
        <v>224.99578814732763</v>
      </c>
      <c r="DB219" s="362">
        <f t="shared" si="114"/>
        <v>202.99552076677315</v>
      </c>
      <c r="DC219" s="362">
        <f t="shared" si="114"/>
        <v>190.00217425547623</v>
      </c>
      <c r="DD219" s="362">
        <f t="shared" si="114"/>
        <v>174.99791344557741</v>
      </c>
      <c r="DE219" s="362">
        <f t="shared" si="114"/>
        <v>164.99559634188427</v>
      </c>
      <c r="DF219" s="362">
        <f t="shared" si="114"/>
        <v>157.00280920314253</v>
      </c>
      <c r="DG219" s="362">
        <f t="shared" si="114"/>
        <v>151.99654993400793</v>
      </c>
      <c r="DH219" s="362">
        <f t="shared" si="114"/>
        <v>145.99700693992628</v>
      </c>
      <c r="DI219" s="362">
        <f t="shared" si="114"/>
        <v>141.99730722180493</v>
      </c>
      <c r="DJ219" s="362">
        <f t="shared" si="114"/>
        <v>138.99904711262363</v>
      </c>
      <c r="DK219" s="362">
        <f t="shared" si="114"/>
        <v>133.99871805423658</v>
      </c>
      <c r="DL219" s="362">
        <f t="shared" si="114"/>
        <v>131.99796563285832</v>
      </c>
      <c r="DM219" s="362">
        <f t="shared" si="114"/>
        <v>129.00495001041449</v>
      </c>
      <c r="DN219" s="362">
        <f t="shared" si="114"/>
        <v>127.00491577747849</v>
      </c>
    </row>
    <row r="220" spans="1:119" ht="13.5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319" t="str">
        <f>IF(CB220="","",CC220)</f>
        <v/>
      </c>
      <c r="CB220" s="363" t="str">
        <f>IF(COUNTIF(CY220:DN220,"×")=0,"","浮上できません")</f>
        <v/>
      </c>
      <c r="CC220" s="316">
        <v>12</v>
      </c>
      <c r="CY220" s="364" t="e">
        <f t="shared" ref="CY220:DN220" si="115">IF(CY219-CG219&gt;0,"","×")</f>
        <v>#VALUE!</v>
      </c>
      <c r="CZ220" s="364" t="e">
        <f t="shared" si="115"/>
        <v>#VALUE!</v>
      </c>
      <c r="DA220" s="364" t="e">
        <f t="shared" si="115"/>
        <v>#VALUE!</v>
      </c>
      <c r="DB220" s="364" t="e">
        <f t="shared" si="115"/>
        <v>#VALUE!</v>
      </c>
      <c r="DC220" s="364" t="e">
        <f t="shared" si="115"/>
        <v>#VALUE!</v>
      </c>
      <c r="DD220" s="364" t="e">
        <f t="shared" si="115"/>
        <v>#VALUE!</v>
      </c>
      <c r="DE220" s="364" t="e">
        <f t="shared" si="115"/>
        <v>#VALUE!</v>
      </c>
      <c r="DF220" s="364" t="e">
        <f t="shared" si="115"/>
        <v>#VALUE!</v>
      </c>
      <c r="DG220" s="364" t="e">
        <f t="shared" si="115"/>
        <v>#VALUE!</v>
      </c>
      <c r="DH220" s="364" t="e">
        <f t="shared" si="115"/>
        <v>#VALUE!</v>
      </c>
      <c r="DI220" s="364" t="e">
        <f t="shared" si="115"/>
        <v>#VALUE!</v>
      </c>
      <c r="DJ220" s="364" t="e">
        <f t="shared" si="115"/>
        <v>#VALUE!</v>
      </c>
      <c r="DK220" s="364" t="e">
        <f t="shared" si="115"/>
        <v>#VALUE!</v>
      </c>
      <c r="DL220" s="364" t="e">
        <f t="shared" si="115"/>
        <v>#VALUE!</v>
      </c>
      <c r="DM220" s="364" t="e">
        <f t="shared" si="115"/>
        <v>#VALUE!</v>
      </c>
      <c r="DN220" s="364" t="e">
        <f t="shared" si="115"/>
        <v>#VALUE!</v>
      </c>
    </row>
    <row r="221" spans="1:119" ht="13.5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F221" s="338" t="s">
        <v>427</v>
      </c>
      <c r="CG221" s="338" t="s">
        <v>428</v>
      </c>
      <c r="CH221" s="338"/>
      <c r="CI221" s="338"/>
      <c r="CJ221" s="338"/>
      <c r="CK221" s="338"/>
      <c r="CL221" s="338"/>
      <c r="CM221" s="338"/>
      <c r="CN221" s="338"/>
      <c r="CO221" s="338"/>
      <c r="CP221" s="338"/>
      <c r="CQ221" s="338"/>
      <c r="CR221" s="338"/>
      <c r="CS221" s="338"/>
      <c r="CT221" s="338"/>
      <c r="CU221" s="338"/>
      <c r="CV221" s="338"/>
      <c r="CW221" s="338"/>
    </row>
    <row r="223" spans="1:119" ht="13.5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F223" s="340" t="s">
        <v>401</v>
      </c>
      <c r="CG223" s="353" t="e">
        <f>CG219</f>
        <v>#VALUE!</v>
      </c>
      <c r="CH223" s="353" t="e">
        <f t="shared" ref="CH223:CV223" si="116">CH219</f>
        <v>#VALUE!</v>
      </c>
      <c r="CI223" s="353" t="e">
        <f t="shared" si="116"/>
        <v>#VALUE!</v>
      </c>
      <c r="CJ223" s="353" t="e">
        <f t="shared" si="116"/>
        <v>#VALUE!</v>
      </c>
      <c r="CK223" s="353" t="e">
        <f t="shared" si="116"/>
        <v>#VALUE!</v>
      </c>
      <c r="CL223" s="353" t="e">
        <f t="shared" si="116"/>
        <v>#VALUE!</v>
      </c>
      <c r="CM223" s="353" t="e">
        <f t="shared" si="116"/>
        <v>#VALUE!</v>
      </c>
      <c r="CN223" s="353" t="e">
        <f t="shared" si="116"/>
        <v>#VALUE!</v>
      </c>
      <c r="CO223" s="353" t="e">
        <f t="shared" si="116"/>
        <v>#VALUE!</v>
      </c>
      <c r="CP223" s="353" t="e">
        <f t="shared" si="116"/>
        <v>#VALUE!</v>
      </c>
      <c r="CQ223" s="353" t="e">
        <f t="shared" si="116"/>
        <v>#VALUE!</v>
      </c>
      <c r="CR223" s="353" t="e">
        <f t="shared" si="116"/>
        <v>#VALUE!</v>
      </c>
      <c r="CS223" s="353" t="e">
        <f t="shared" si="116"/>
        <v>#VALUE!</v>
      </c>
      <c r="CT223" s="353" t="e">
        <f t="shared" si="116"/>
        <v>#VALUE!</v>
      </c>
      <c r="CU223" s="353" t="e">
        <f t="shared" si="116"/>
        <v>#VALUE!</v>
      </c>
      <c r="CV223" s="353" t="e">
        <f t="shared" si="116"/>
        <v>#VALUE!</v>
      </c>
    </row>
    <row r="224" spans="1:119" ht="13.5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F224" s="54" t="s">
        <v>395</v>
      </c>
      <c r="CG224" s="54">
        <v>100</v>
      </c>
      <c r="CH224" s="54">
        <f>$CG224</f>
        <v>100</v>
      </c>
      <c r="CI224" s="54">
        <f t="shared" ref="CI224:CV228" si="117">$CG224</f>
        <v>100</v>
      </c>
      <c r="CJ224" s="54">
        <f t="shared" si="117"/>
        <v>100</v>
      </c>
      <c r="CK224" s="54">
        <f t="shared" si="117"/>
        <v>100</v>
      </c>
      <c r="CL224" s="54">
        <f t="shared" si="117"/>
        <v>100</v>
      </c>
      <c r="CM224" s="54">
        <f t="shared" si="117"/>
        <v>100</v>
      </c>
      <c r="CN224" s="54">
        <f t="shared" si="117"/>
        <v>100</v>
      </c>
      <c r="CO224" s="54">
        <f t="shared" si="117"/>
        <v>100</v>
      </c>
      <c r="CP224" s="54">
        <f t="shared" si="117"/>
        <v>100</v>
      </c>
      <c r="CQ224" s="54">
        <f t="shared" si="117"/>
        <v>100</v>
      </c>
      <c r="CR224" s="54">
        <f t="shared" si="117"/>
        <v>100</v>
      </c>
      <c r="CS224" s="54">
        <f t="shared" si="117"/>
        <v>100</v>
      </c>
      <c r="CT224" s="54">
        <f t="shared" si="117"/>
        <v>100</v>
      </c>
      <c r="CU224" s="54">
        <f t="shared" si="117"/>
        <v>100</v>
      </c>
      <c r="CV224" s="54">
        <f t="shared" si="117"/>
        <v>100</v>
      </c>
      <c r="CX224" s="339" t="s">
        <v>402</v>
      </c>
      <c r="CY224" s="339"/>
      <c r="CZ224" s="339"/>
      <c r="DA224" s="339"/>
      <c r="DB224" s="339"/>
      <c r="DC224" s="339"/>
      <c r="DD224" s="339"/>
      <c r="DE224" s="339"/>
      <c r="DF224" s="339"/>
      <c r="DG224" s="339"/>
      <c r="DH224" s="339"/>
      <c r="DI224" s="339"/>
      <c r="DJ224" s="339"/>
      <c r="DK224" s="339"/>
      <c r="DL224" s="339"/>
      <c r="DM224" s="339"/>
      <c r="DN224" s="339"/>
      <c r="DO224" s="339"/>
    </row>
    <row r="225" spans="1:118" ht="13.5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B225" s="64" t="s">
        <v>372</v>
      </c>
      <c r="CC225" s="345">
        <v>-10</v>
      </c>
      <c r="CD225" s="66" t="s">
        <v>373</v>
      </c>
      <c r="CE225" s="66">
        <f>ROUND(CC225*$CG$82*9.80665/1000,0)</f>
        <v>-101</v>
      </c>
      <c r="CF225" s="54" t="s">
        <v>374</v>
      </c>
      <c r="CG225" s="341">
        <f>CE226</f>
        <v>0</v>
      </c>
      <c r="CH225" s="54">
        <f>$CG225</f>
        <v>0</v>
      </c>
      <c r="CI225" s="54">
        <f t="shared" si="117"/>
        <v>0</v>
      </c>
      <c r="CJ225" s="54">
        <f t="shared" si="117"/>
        <v>0</v>
      </c>
      <c r="CK225" s="54">
        <f t="shared" si="117"/>
        <v>0</v>
      </c>
      <c r="CL225" s="54">
        <f t="shared" si="117"/>
        <v>0</v>
      </c>
      <c r="CM225" s="54">
        <f t="shared" si="117"/>
        <v>0</v>
      </c>
      <c r="CN225" s="54">
        <f t="shared" si="117"/>
        <v>0</v>
      </c>
      <c r="CO225" s="54">
        <f t="shared" si="117"/>
        <v>0</v>
      </c>
      <c r="CP225" s="54">
        <f t="shared" si="117"/>
        <v>0</v>
      </c>
      <c r="CQ225" s="54">
        <f t="shared" si="117"/>
        <v>0</v>
      </c>
      <c r="CR225" s="54">
        <f t="shared" si="117"/>
        <v>0</v>
      </c>
      <c r="CS225" s="54">
        <f t="shared" si="117"/>
        <v>0</v>
      </c>
      <c r="CT225" s="54">
        <f t="shared" si="117"/>
        <v>0</v>
      </c>
      <c r="CU225" s="54">
        <f t="shared" si="117"/>
        <v>0</v>
      </c>
      <c r="CV225" s="54">
        <f t="shared" si="117"/>
        <v>0</v>
      </c>
    </row>
    <row r="226" spans="1:118" ht="16.5" customHeight="1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B226" s="354" t="s">
        <v>376</v>
      </c>
      <c r="CC226" s="355">
        <f>CC210</f>
        <v>0</v>
      </c>
      <c r="CD226" s="346" t="s">
        <v>381</v>
      </c>
      <c r="CE226" s="66">
        <f>CC226*$CG$82*9.80665/1000</f>
        <v>0</v>
      </c>
      <c r="CF226" s="54" t="s">
        <v>396</v>
      </c>
      <c r="CG226" s="54">
        <v>0.79</v>
      </c>
      <c r="CH226" s="54">
        <f>$CG226</f>
        <v>0.79</v>
      </c>
      <c r="CI226" s="54">
        <f t="shared" si="117"/>
        <v>0.79</v>
      </c>
      <c r="CJ226" s="54">
        <f t="shared" si="117"/>
        <v>0.79</v>
      </c>
      <c r="CK226" s="54">
        <f t="shared" si="117"/>
        <v>0.79</v>
      </c>
      <c r="CL226" s="54">
        <f t="shared" si="117"/>
        <v>0.79</v>
      </c>
      <c r="CM226" s="54">
        <f t="shared" si="117"/>
        <v>0.79</v>
      </c>
      <c r="CN226" s="54">
        <f t="shared" si="117"/>
        <v>0.79</v>
      </c>
      <c r="CO226" s="54">
        <f t="shared" si="117"/>
        <v>0.79</v>
      </c>
      <c r="CP226" s="54">
        <f t="shared" si="117"/>
        <v>0.79</v>
      </c>
      <c r="CQ226" s="54">
        <f t="shared" si="117"/>
        <v>0.79</v>
      </c>
      <c r="CR226" s="54">
        <f t="shared" si="117"/>
        <v>0.79</v>
      </c>
      <c r="CS226" s="54">
        <f t="shared" si="117"/>
        <v>0.79</v>
      </c>
      <c r="CT226" s="54">
        <f t="shared" si="117"/>
        <v>0.79</v>
      </c>
      <c r="CU226" s="54">
        <f t="shared" si="117"/>
        <v>0.79</v>
      </c>
      <c r="CV226" s="54">
        <f t="shared" si="117"/>
        <v>0.79</v>
      </c>
      <c r="CX226" s="358" t="s">
        <v>404</v>
      </c>
      <c r="CY226" s="54">
        <f t="shared" ref="CY226:DN226" si="118">CG$79</f>
        <v>126.88500000000001</v>
      </c>
      <c r="CZ226" s="54">
        <f t="shared" si="118"/>
        <v>109.185</v>
      </c>
      <c r="DA226" s="54">
        <f t="shared" si="118"/>
        <v>94.381</v>
      </c>
      <c r="DB226" s="54">
        <f t="shared" si="118"/>
        <v>82.445999999999998</v>
      </c>
      <c r="DC226" s="54">
        <f t="shared" si="118"/>
        <v>73.918000000000006</v>
      </c>
      <c r="DD226" s="54">
        <f t="shared" si="118"/>
        <v>63.152999999999999</v>
      </c>
      <c r="DE226" s="54">
        <f t="shared" si="118"/>
        <v>56.482999999999997</v>
      </c>
      <c r="DF226" s="54">
        <f t="shared" si="118"/>
        <v>51.133000000000003</v>
      </c>
      <c r="DG226" s="54">
        <f t="shared" si="118"/>
        <v>48.246000000000002</v>
      </c>
      <c r="DH226" s="54">
        <f t="shared" si="118"/>
        <v>43.709000000000003</v>
      </c>
      <c r="DI226" s="54">
        <f t="shared" si="118"/>
        <v>40.774000000000001</v>
      </c>
      <c r="DJ226" s="54">
        <f t="shared" si="118"/>
        <v>38.68</v>
      </c>
      <c r="DK226" s="54">
        <f t="shared" si="118"/>
        <v>34.463000000000001</v>
      </c>
      <c r="DL226" s="54">
        <f t="shared" si="118"/>
        <v>33.161000000000001</v>
      </c>
      <c r="DM226" s="54">
        <f t="shared" si="118"/>
        <v>30.765000000000001</v>
      </c>
      <c r="DN226" s="54">
        <f t="shared" si="118"/>
        <v>29.283999999999999</v>
      </c>
    </row>
    <row r="227" spans="1:118" ht="13.5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B227" s="64" t="s">
        <v>380</v>
      </c>
      <c r="CC227" s="345">
        <f>-BN88</f>
        <v>0</v>
      </c>
      <c r="CD227" s="346" t="s">
        <v>381</v>
      </c>
      <c r="CE227" s="66">
        <f>CC227*$CG$82*9.80665/1000</f>
        <v>0</v>
      </c>
      <c r="CF227" s="54" t="s">
        <v>382</v>
      </c>
      <c r="CG227" s="341">
        <f>CE225</f>
        <v>-101</v>
      </c>
      <c r="CH227" s="54">
        <f>$CG227</f>
        <v>-101</v>
      </c>
      <c r="CI227" s="54">
        <f t="shared" si="117"/>
        <v>-101</v>
      </c>
      <c r="CJ227" s="54">
        <f t="shared" si="117"/>
        <v>-101</v>
      </c>
      <c r="CK227" s="54">
        <f t="shared" si="117"/>
        <v>-101</v>
      </c>
      <c r="CL227" s="54">
        <f t="shared" si="117"/>
        <v>-101</v>
      </c>
      <c r="CM227" s="54">
        <f t="shared" si="117"/>
        <v>-101</v>
      </c>
      <c r="CN227" s="54">
        <f t="shared" si="117"/>
        <v>-101</v>
      </c>
      <c r="CO227" s="54">
        <f t="shared" si="117"/>
        <v>-101</v>
      </c>
      <c r="CP227" s="54">
        <f t="shared" si="117"/>
        <v>-101</v>
      </c>
      <c r="CQ227" s="54">
        <f t="shared" si="117"/>
        <v>-101</v>
      </c>
      <c r="CR227" s="54">
        <f t="shared" si="117"/>
        <v>-101</v>
      </c>
      <c r="CS227" s="54">
        <f t="shared" si="117"/>
        <v>-101</v>
      </c>
      <c r="CT227" s="54">
        <f t="shared" si="117"/>
        <v>-101</v>
      </c>
      <c r="CU227" s="54">
        <f t="shared" si="117"/>
        <v>-101</v>
      </c>
      <c r="CV227" s="54">
        <f t="shared" si="117"/>
        <v>-101</v>
      </c>
      <c r="CX227" s="54" t="s">
        <v>418</v>
      </c>
      <c r="CY227" s="54">
        <f t="shared" ref="CY227:DN227" si="119">CG$80</f>
        <v>0.55779999999999996</v>
      </c>
      <c r="CZ227" s="54">
        <f t="shared" si="119"/>
        <v>0.65139999999999998</v>
      </c>
      <c r="DA227" s="54">
        <f t="shared" si="119"/>
        <v>0.72219999999999995</v>
      </c>
      <c r="DB227" s="54">
        <f t="shared" si="119"/>
        <v>0.78249999999999997</v>
      </c>
      <c r="DC227" s="54">
        <f t="shared" si="119"/>
        <v>0.81259999999999999</v>
      </c>
      <c r="DD227" s="54">
        <f t="shared" si="119"/>
        <v>0.84340000000000004</v>
      </c>
      <c r="DE227" s="54">
        <f t="shared" si="119"/>
        <v>0.86929999999999996</v>
      </c>
      <c r="DF227" s="54">
        <f t="shared" si="119"/>
        <v>0.89100000000000001</v>
      </c>
      <c r="DG227" s="54">
        <f t="shared" si="119"/>
        <v>0.90920000000000001</v>
      </c>
      <c r="DH227" s="54">
        <f t="shared" si="119"/>
        <v>0.92220000000000002</v>
      </c>
      <c r="DI227" s="54">
        <f t="shared" si="119"/>
        <v>0.93189999999999995</v>
      </c>
      <c r="DJ227" s="54">
        <f t="shared" si="119"/>
        <v>0.94030000000000002</v>
      </c>
      <c r="DK227" s="54">
        <f t="shared" si="119"/>
        <v>0.94769999999999999</v>
      </c>
      <c r="DL227" s="54">
        <f t="shared" si="119"/>
        <v>0.95440000000000003</v>
      </c>
      <c r="DM227" s="54">
        <f t="shared" si="119"/>
        <v>0.96020000000000005</v>
      </c>
      <c r="DN227" s="54">
        <f t="shared" si="119"/>
        <v>0.96530000000000005</v>
      </c>
    </row>
    <row r="228" spans="1:118" ht="14.25" thickBot="1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B228" s="64" t="s">
        <v>384</v>
      </c>
      <c r="CC228" s="345">
        <v>0</v>
      </c>
      <c r="CD228" s="66" t="s">
        <v>65</v>
      </c>
      <c r="CE228" s="66">
        <f>IF(CC225=0,IF(CC208&gt;0,CC228+CE211,CC228),(CC228-((CC227-CC226)/CC225)))</f>
        <v>0</v>
      </c>
      <c r="CF228" s="54" t="s">
        <v>385</v>
      </c>
      <c r="CG228" s="341">
        <f>ABS(CE228)</f>
        <v>0</v>
      </c>
      <c r="CH228" s="54">
        <f>$CG228</f>
        <v>0</v>
      </c>
      <c r="CI228" s="54">
        <f t="shared" si="117"/>
        <v>0</v>
      </c>
      <c r="CJ228" s="54">
        <f t="shared" si="117"/>
        <v>0</v>
      </c>
      <c r="CK228" s="54">
        <f t="shared" si="117"/>
        <v>0</v>
      </c>
      <c r="CL228" s="54">
        <f t="shared" si="117"/>
        <v>0</v>
      </c>
      <c r="CM228" s="54">
        <f t="shared" si="117"/>
        <v>0</v>
      </c>
      <c r="CN228" s="54">
        <f t="shared" si="117"/>
        <v>0</v>
      </c>
      <c r="CO228" s="54">
        <f t="shared" si="117"/>
        <v>0</v>
      </c>
      <c r="CP228" s="54">
        <f t="shared" si="117"/>
        <v>0</v>
      </c>
      <c r="CQ228" s="54">
        <f t="shared" si="117"/>
        <v>0</v>
      </c>
      <c r="CR228" s="54">
        <f t="shared" si="117"/>
        <v>0</v>
      </c>
      <c r="CS228" s="54">
        <f t="shared" si="117"/>
        <v>0</v>
      </c>
      <c r="CT228" s="54">
        <f t="shared" si="117"/>
        <v>0</v>
      </c>
      <c r="CU228" s="54">
        <f t="shared" si="117"/>
        <v>0</v>
      </c>
      <c r="CV228" s="54">
        <f t="shared" si="117"/>
        <v>0</v>
      </c>
      <c r="CX228" s="54" t="s">
        <v>407</v>
      </c>
      <c r="CY228" s="54">
        <f>100-$CG$83</f>
        <v>94.33</v>
      </c>
      <c r="CZ228" s="54">
        <f t="shared" ref="CZ228:DN228" si="120">100-$CG$83</f>
        <v>94.33</v>
      </c>
      <c r="DA228" s="54">
        <f t="shared" si="120"/>
        <v>94.33</v>
      </c>
      <c r="DB228" s="54">
        <f t="shared" si="120"/>
        <v>94.33</v>
      </c>
      <c r="DC228" s="54">
        <f t="shared" si="120"/>
        <v>94.33</v>
      </c>
      <c r="DD228" s="54">
        <f t="shared" si="120"/>
        <v>94.33</v>
      </c>
      <c r="DE228" s="54">
        <f t="shared" si="120"/>
        <v>94.33</v>
      </c>
      <c r="DF228" s="54">
        <f t="shared" si="120"/>
        <v>94.33</v>
      </c>
      <c r="DG228" s="54">
        <f t="shared" si="120"/>
        <v>94.33</v>
      </c>
      <c r="DH228" s="54">
        <f t="shared" si="120"/>
        <v>94.33</v>
      </c>
      <c r="DI228" s="54">
        <f t="shared" si="120"/>
        <v>94.33</v>
      </c>
      <c r="DJ228" s="54">
        <f t="shared" si="120"/>
        <v>94.33</v>
      </c>
      <c r="DK228" s="54">
        <f t="shared" si="120"/>
        <v>94.33</v>
      </c>
      <c r="DL228" s="54">
        <f t="shared" si="120"/>
        <v>94.33</v>
      </c>
      <c r="DM228" s="54">
        <f t="shared" si="120"/>
        <v>94.33</v>
      </c>
      <c r="DN228" s="54">
        <f t="shared" si="120"/>
        <v>94.33</v>
      </c>
    </row>
    <row r="229" spans="1:118" ht="14.25" thickBot="1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B229" s="359"/>
      <c r="CC229" s="360"/>
      <c r="CF229" s="54" t="s">
        <v>397</v>
      </c>
      <c r="CG229" s="347">
        <f>LN(2)/CG$78</f>
        <v>0.13862943611198905</v>
      </c>
      <c r="CH229" s="347">
        <f t="shared" ref="CH229:CV229" si="121">LN(2)/CH$78</f>
        <v>8.6643397569993161E-2</v>
      </c>
      <c r="CI229" s="347">
        <f t="shared" si="121"/>
        <v>5.5451774444795626E-2</v>
      </c>
      <c r="CJ229" s="347">
        <f t="shared" si="121"/>
        <v>3.7467415165402446E-2</v>
      </c>
      <c r="CK229" s="347">
        <f t="shared" si="121"/>
        <v>2.5672117798516494E-2</v>
      </c>
      <c r="CL229" s="347">
        <f t="shared" si="121"/>
        <v>1.8097837612531208E-2</v>
      </c>
      <c r="CM229" s="347">
        <f t="shared" si="121"/>
        <v>1.2765141446776157E-2</v>
      </c>
      <c r="CN229" s="347">
        <f t="shared" si="121"/>
        <v>9.001911435843446E-3</v>
      </c>
      <c r="CO229" s="347">
        <f t="shared" si="121"/>
        <v>6.3591484455040852E-3</v>
      </c>
      <c r="CP229" s="347">
        <f t="shared" si="121"/>
        <v>4.7475834284927756E-3</v>
      </c>
      <c r="CQ229" s="347">
        <f t="shared" si="121"/>
        <v>3.7066694147590657E-3</v>
      </c>
      <c r="CR229" s="347">
        <f t="shared" si="121"/>
        <v>2.9001974082006081E-3</v>
      </c>
      <c r="CS229" s="347">
        <f t="shared" si="121"/>
        <v>2.272613706753919E-3</v>
      </c>
      <c r="CT229" s="347">
        <f t="shared" si="121"/>
        <v>1.7773004629742187E-3</v>
      </c>
      <c r="CU229" s="347">
        <f t="shared" si="121"/>
        <v>1.3918618083533039E-3</v>
      </c>
      <c r="CV229" s="347">
        <f t="shared" si="121"/>
        <v>1.0915703630865281E-3</v>
      </c>
      <c r="CX229" s="54" t="s">
        <v>426</v>
      </c>
      <c r="CY229" s="361">
        <f>CE227</f>
        <v>0</v>
      </c>
      <c r="CZ229" s="54">
        <f>$CY229</f>
        <v>0</v>
      </c>
      <c r="DA229" s="54">
        <f t="shared" ref="DA229:DN229" si="122">$CY229</f>
        <v>0</v>
      </c>
      <c r="DB229" s="54">
        <f t="shared" si="122"/>
        <v>0</v>
      </c>
      <c r="DC229" s="54">
        <f t="shared" si="122"/>
        <v>0</v>
      </c>
      <c r="DD229" s="54">
        <f t="shared" si="122"/>
        <v>0</v>
      </c>
      <c r="DE229" s="54">
        <f t="shared" si="122"/>
        <v>0</v>
      </c>
      <c r="DF229" s="54">
        <f t="shared" si="122"/>
        <v>0</v>
      </c>
      <c r="DG229" s="54">
        <f t="shared" si="122"/>
        <v>0</v>
      </c>
      <c r="DH229" s="54">
        <f t="shared" si="122"/>
        <v>0</v>
      </c>
      <c r="DI229" s="54">
        <f t="shared" si="122"/>
        <v>0</v>
      </c>
      <c r="DJ229" s="54">
        <f t="shared" si="122"/>
        <v>0</v>
      </c>
      <c r="DK229" s="54">
        <f t="shared" si="122"/>
        <v>0</v>
      </c>
      <c r="DL229" s="54">
        <f t="shared" si="122"/>
        <v>0</v>
      </c>
      <c r="DM229" s="54">
        <f t="shared" si="122"/>
        <v>0</v>
      </c>
      <c r="DN229" s="54">
        <f t="shared" si="122"/>
        <v>0</v>
      </c>
    </row>
    <row r="231" spans="1:118" ht="13.5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G231" s="348">
        <f>(CG224+CG225)*CG226</f>
        <v>79</v>
      </c>
      <c r="CH231" s="348">
        <f t="shared" ref="CH231:CV231" si="123">(CH224+CH225)*CH226</f>
        <v>79</v>
      </c>
      <c r="CI231" s="348">
        <f t="shared" si="123"/>
        <v>79</v>
      </c>
      <c r="CJ231" s="348">
        <f t="shared" si="123"/>
        <v>79</v>
      </c>
      <c r="CK231" s="348">
        <f t="shared" si="123"/>
        <v>79</v>
      </c>
      <c r="CL231" s="348">
        <f t="shared" si="123"/>
        <v>79</v>
      </c>
      <c r="CM231" s="348">
        <f t="shared" si="123"/>
        <v>79</v>
      </c>
      <c r="CN231" s="348">
        <f t="shared" si="123"/>
        <v>79</v>
      </c>
      <c r="CO231" s="348">
        <f t="shared" si="123"/>
        <v>79</v>
      </c>
      <c r="CP231" s="348">
        <f t="shared" si="123"/>
        <v>79</v>
      </c>
      <c r="CQ231" s="348">
        <f t="shared" si="123"/>
        <v>79</v>
      </c>
      <c r="CR231" s="348">
        <f t="shared" si="123"/>
        <v>79</v>
      </c>
      <c r="CS231" s="348">
        <f t="shared" si="123"/>
        <v>79</v>
      </c>
      <c r="CT231" s="348">
        <f t="shared" si="123"/>
        <v>79</v>
      </c>
      <c r="CU231" s="348">
        <f t="shared" si="123"/>
        <v>79</v>
      </c>
      <c r="CV231" s="348">
        <f t="shared" si="123"/>
        <v>79</v>
      </c>
    </row>
    <row r="232" spans="1:118" ht="13.5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G232" s="348">
        <f>CG227*CG226*(CG228-1/CG229)</f>
        <v>575.56318656265205</v>
      </c>
      <c r="CH232" s="348">
        <f t="shared" ref="CH232:CV232" si="124">CH227*CH226*(CH228-1/CH229)</f>
        <v>920.90109850024317</v>
      </c>
      <c r="CI232" s="348">
        <f t="shared" si="124"/>
        <v>1438.9079664066298</v>
      </c>
      <c r="CJ232" s="348">
        <f t="shared" si="124"/>
        <v>2129.5837902818125</v>
      </c>
      <c r="CK232" s="348">
        <f t="shared" si="124"/>
        <v>3108.0412074383207</v>
      </c>
      <c r="CL232" s="348">
        <f t="shared" si="124"/>
        <v>4408.8140090699144</v>
      </c>
      <c r="CM232" s="348">
        <f t="shared" si="124"/>
        <v>6250.6162060704</v>
      </c>
      <c r="CN232" s="348">
        <f t="shared" si="124"/>
        <v>8863.6730730648396</v>
      </c>
      <c r="CO232" s="348">
        <f t="shared" si="124"/>
        <v>12547.277467065815</v>
      </c>
      <c r="CP232" s="348">
        <f t="shared" si="124"/>
        <v>16806.445047629441</v>
      </c>
      <c r="CQ232" s="348">
        <f t="shared" si="124"/>
        <v>21526.063177443186</v>
      </c>
      <c r="CR232" s="348">
        <f t="shared" si="124"/>
        <v>27511.920317694763</v>
      </c>
      <c r="CS232" s="348">
        <f t="shared" si="124"/>
        <v>35109.354380321776</v>
      </c>
      <c r="CT232" s="348">
        <f t="shared" si="124"/>
        <v>44893.928551886856</v>
      </c>
      <c r="CU232" s="348">
        <f t="shared" si="124"/>
        <v>57326.093381640138</v>
      </c>
      <c r="CV232" s="348">
        <f t="shared" si="124"/>
        <v>73096.524693456799</v>
      </c>
    </row>
    <row r="233" spans="1:118" ht="13.5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G233" s="348" t="e">
        <f>((CG224+CG225)*CG226-CG223-CG227*CG226/CG229)*EXP(-CG229*CG228)</f>
        <v>#VALUE!</v>
      </c>
      <c r="CH233" s="348" t="e">
        <f t="shared" ref="CH233:CV233" si="125">((CH224+CH225)*CH226-CH223-CH227*CH226/CH229)*EXP(-CH229*CH228)</f>
        <v>#VALUE!</v>
      </c>
      <c r="CI233" s="348" t="e">
        <f t="shared" si="125"/>
        <v>#VALUE!</v>
      </c>
      <c r="CJ233" s="348" t="e">
        <f t="shared" si="125"/>
        <v>#VALUE!</v>
      </c>
      <c r="CK233" s="348" t="e">
        <f t="shared" si="125"/>
        <v>#VALUE!</v>
      </c>
      <c r="CL233" s="348" t="e">
        <f t="shared" si="125"/>
        <v>#VALUE!</v>
      </c>
      <c r="CM233" s="348" t="e">
        <f t="shared" si="125"/>
        <v>#VALUE!</v>
      </c>
      <c r="CN233" s="348" t="e">
        <f t="shared" si="125"/>
        <v>#VALUE!</v>
      </c>
      <c r="CO233" s="348" t="e">
        <f t="shared" si="125"/>
        <v>#VALUE!</v>
      </c>
      <c r="CP233" s="348" t="e">
        <f t="shared" si="125"/>
        <v>#VALUE!</v>
      </c>
      <c r="CQ233" s="348" t="e">
        <f t="shared" si="125"/>
        <v>#VALUE!</v>
      </c>
      <c r="CR233" s="348" t="e">
        <f t="shared" si="125"/>
        <v>#VALUE!</v>
      </c>
      <c r="CS233" s="348" t="e">
        <f t="shared" si="125"/>
        <v>#VALUE!</v>
      </c>
      <c r="CT233" s="348" t="e">
        <f t="shared" si="125"/>
        <v>#VALUE!</v>
      </c>
      <c r="CU233" s="348" t="e">
        <f t="shared" si="125"/>
        <v>#VALUE!</v>
      </c>
      <c r="CV233" s="348" t="e">
        <f t="shared" si="125"/>
        <v>#VALUE!</v>
      </c>
    </row>
    <row r="234" spans="1:118" ht="13.5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G234" s="349" t="e">
        <f>CG231+CG232-CG233</f>
        <v>#VALUE!</v>
      </c>
      <c r="CH234" s="349" t="e">
        <f t="shared" ref="CH234:CV234" si="126">CH231+CH232-CH233</f>
        <v>#VALUE!</v>
      </c>
      <c r="CI234" s="349" t="e">
        <f t="shared" si="126"/>
        <v>#VALUE!</v>
      </c>
      <c r="CJ234" s="349" t="e">
        <f t="shared" si="126"/>
        <v>#VALUE!</v>
      </c>
      <c r="CK234" s="349" t="e">
        <f t="shared" si="126"/>
        <v>#VALUE!</v>
      </c>
      <c r="CL234" s="349" t="e">
        <f t="shared" si="126"/>
        <v>#VALUE!</v>
      </c>
      <c r="CM234" s="349" t="e">
        <f t="shared" si="126"/>
        <v>#VALUE!</v>
      </c>
      <c r="CN234" s="349" t="e">
        <f t="shared" si="126"/>
        <v>#VALUE!</v>
      </c>
      <c r="CO234" s="349" t="e">
        <f t="shared" si="126"/>
        <v>#VALUE!</v>
      </c>
      <c r="CP234" s="349" t="e">
        <f t="shared" si="126"/>
        <v>#VALUE!</v>
      </c>
      <c r="CQ234" s="349" t="e">
        <f t="shared" si="126"/>
        <v>#VALUE!</v>
      </c>
      <c r="CR234" s="349" t="e">
        <f t="shared" si="126"/>
        <v>#VALUE!</v>
      </c>
      <c r="CS234" s="349" t="e">
        <f t="shared" si="126"/>
        <v>#VALUE!</v>
      </c>
      <c r="CT234" s="349" t="e">
        <f t="shared" si="126"/>
        <v>#VALUE!</v>
      </c>
      <c r="CU234" s="349" t="e">
        <f t="shared" si="126"/>
        <v>#VALUE!</v>
      </c>
      <c r="CV234" s="349" t="e">
        <f t="shared" si="126"/>
        <v>#VALUE!</v>
      </c>
    </row>
    <row r="235" spans="1:118" ht="13.5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G235" s="350" t="s">
        <v>390</v>
      </c>
      <c r="CH235" s="351" t="s">
        <v>333</v>
      </c>
      <c r="CI235" s="351" t="s">
        <v>334</v>
      </c>
      <c r="CJ235" s="351" t="s">
        <v>335</v>
      </c>
      <c r="CK235" s="351" t="s">
        <v>336</v>
      </c>
      <c r="CL235" s="351" t="s">
        <v>337</v>
      </c>
      <c r="CM235" s="351" t="s">
        <v>338</v>
      </c>
      <c r="CN235" s="351" t="s">
        <v>339</v>
      </c>
      <c r="CO235" s="351" t="s">
        <v>340</v>
      </c>
      <c r="CP235" s="351" t="s">
        <v>341</v>
      </c>
      <c r="CQ235" s="351" t="s">
        <v>342</v>
      </c>
      <c r="CR235" s="351" t="s">
        <v>343</v>
      </c>
      <c r="CS235" s="351" t="s">
        <v>344</v>
      </c>
      <c r="CT235" s="351" t="s">
        <v>345</v>
      </c>
      <c r="CU235" s="351" t="s">
        <v>346</v>
      </c>
      <c r="CV235" s="351" t="s">
        <v>347</v>
      </c>
      <c r="CY235" s="54" t="s">
        <v>390</v>
      </c>
      <c r="CZ235" s="54" t="s">
        <v>333</v>
      </c>
      <c r="DA235" s="54" t="s">
        <v>334</v>
      </c>
      <c r="DB235" s="54" t="s">
        <v>335</v>
      </c>
      <c r="DC235" s="54" t="s">
        <v>336</v>
      </c>
      <c r="DD235" s="54" t="s">
        <v>337</v>
      </c>
      <c r="DE235" s="54" t="s">
        <v>338</v>
      </c>
      <c r="DF235" s="54" t="s">
        <v>339</v>
      </c>
      <c r="DG235" s="54" t="s">
        <v>340</v>
      </c>
      <c r="DH235" s="54" t="s">
        <v>341</v>
      </c>
      <c r="DI235" s="54" t="s">
        <v>342</v>
      </c>
      <c r="DJ235" s="54" t="s">
        <v>343</v>
      </c>
      <c r="DK235" s="54" t="s">
        <v>344</v>
      </c>
      <c r="DL235" s="54" t="s">
        <v>345</v>
      </c>
      <c r="DM235" s="54" t="s">
        <v>346</v>
      </c>
      <c r="DN235" s="54" t="s">
        <v>347</v>
      </c>
    </row>
    <row r="236" spans="1:118" ht="13.5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F236" s="54" t="s">
        <v>391</v>
      </c>
      <c r="CG236" s="352" t="e">
        <f>ROUND((CG224+CG225)*CG226+CG227*CG226*(CG228-1/CG229)-((CG224+CG225)*CG226-CG223-CG227*CG226/CG229)*EXP(-CG229*CG228),5)</f>
        <v>#VALUE!</v>
      </c>
      <c r="CH236" s="352" t="e">
        <f t="shared" ref="CH236:CV236" si="127">ROUND((CH224+CH225)*CH226+CH227*CH226*(CH228-1/CH229)-((CH224+CH225)*CH226-CH223-CH227*CH226/CH229)*EXP(-CH229*CH228),5)</f>
        <v>#VALUE!</v>
      </c>
      <c r="CI236" s="352" t="e">
        <f t="shared" si="127"/>
        <v>#VALUE!</v>
      </c>
      <c r="CJ236" s="352" t="e">
        <f t="shared" si="127"/>
        <v>#VALUE!</v>
      </c>
      <c r="CK236" s="352" t="e">
        <f t="shared" si="127"/>
        <v>#VALUE!</v>
      </c>
      <c r="CL236" s="352" t="e">
        <f t="shared" si="127"/>
        <v>#VALUE!</v>
      </c>
      <c r="CM236" s="352" t="e">
        <f t="shared" si="127"/>
        <v>#VALUE!</v>
      </c>
      <c r="CN236" s="352" t="e">
        <f t="shared" si="127"/>
        <v>#VALUE!</v>
      </c>
      <c r="CO236" s="352" t="e">
        <f t="shared" si="127"/>
        <v>#VALUE!</v>
      </c>
      <c r="CP236" s="352" t="e">
        <f t="shared" si="127"/>
        <v>#VALUE!</v>
      </c>
      <c r="CQ236" s="352" t="e">
        <f t="shared" si="127"/>
        <v>#VALUE!</v>
      </c>
      <c r="CR236" s="352" t="e">
        <f t="shared" si="127"/>
        <v>#VALUE!</v>
      </c>
      <c r="CS236" s="352" t="e">
        <f t="shared" si="127"/>
        <v>#VALUE!</v>
      </c>
      <c r="CT236" s="352" t="e">
        <f t="shared" si="127"/>
        <v>#VALUE!</v>
      </c>
      <c r="CU236" s="352" t="e">
        <f t="shared" si="127"/>
        <v>#VALUE!</v>
      </c>
      <c r="CV236" s="352" t="e">
        <f t="shared" si="127"/>
        <v>#VALUE!</v>
      </c>
      <c r="CX236" s="54" t="s">
        <v>412</v>
      </c>
      <c r="CY236" s="362">
        <f>(CY228+CY229)/CY227+CY226</f>
        <v>295.99579239870923</v>
      </c>
      <c r="CZ236" s="362">
        <f t="shared" ref="CZ236:DN236" si="128">(CZ228+CZ229)/CZ227+CZ226</f>
        <v>253.99617592876882</v>
      </c>
      <c r="DA236" s="362">
        <f t="shared" si="128"/>
        <v>224.99578814732763</v>
      </c>
      <c r="DB236" s="362">
        <f t="shared" si="128"/>
        <v>202.99552076677315</v>
      </c>
      <c r="DC236" s="362">
        <f t="shared" si="128"/>
        <v>190.00217425547623</v>
      </c>
      <c r="DD236" s="362">
        <f t="shared" si="128"/>
        <v>174.99791344557741</v>
      </c>
      <c r="DE236" s="362">
        <f t="shared" si="128"/>
        <v>164.99559634188427</v>
      </c>
      <c r="DF236" s="362">
        <f t="shared" si="128"/>
        <v>157.00280920314253</v>
      </c>
      <c r="DG236" s="362">
        <f t="shared" si="128"/>
        <v>151.99654993400793</v>
      </c>
      <c r="DH236" s="362">
        <f t="shared" si="128"/>
        <v>145.99700693992628</v>
      </c>
      <c r="DI236" s="362">
        <f t="shared" si="128"/>
        <v>141.99730722180493</v>
      </c>
      <c r="DJ236" s="362">
        <f t="shared" si="128"/>
        <v>138.99904711262363</v>
      </c>
      <c r="DK236" s="362">
        <f t="shared" si="128"/>
        <v>133.99871805423658</v>
      </c>
      <c r="DL236" s="362">
        <f t="shared" si="128"/>
        <v>131.99796563285832</v>
      </c>
      <c r="DM236" s="362">
        <f t="shared" si="128"/>
        <v>129.00495001041449</v>
      </c>
      <c r="DN236" s="362">
        <f t="shared" si="128"/>
        <v>127.00491577747849</v>
      </c>
    </row>
    <row r="237" spans="1:118" ht="13.5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319" t="str">
        <f>IF(CB237="","",CC237)</f>
        <v/>
      </c>
      <c r="CB237" s="363" t="str">
        <f>IF(COUNTIF(CY237:DN237,"×")=0,"","浮上できません")</f>
        <v/>
      </c>
      <c r="CC237" s="316">
        <v>12</v>
      </c>
      <c r="CG237" s="369"/>
      <c r="CH237" s="369"/>
      <c r="CI237" s="369"/>
      <c r="CJ237" s="369"/>
      <c r="CK237" s="369"/>
      <c r="CL237" s="369"/>
      <c r="CM237" s="369"/>
      <c r="CN237" s="369"/>
      <c r="CO237" s="369"/>
      <c r="CP237" s="369"/>
      <c r="CQ237" s="369"/>
      <c r="CR237" s="369"/>
      <c r="CS237" s="369"/>
      <c r="CT237" s="369"/>
      <c r="CU237" s="369"/>
      <c r="CV237" s="369"/>
      <c r="CY237" s="364" t="e">
        <f t="shared" ref="CY237:DN237" si="129">IF(CY236-CG236&gt;0,"","×")</f>
        <v>#VALUE!</v>
      </c>
      <c r="CZ237" s="364" t="e">
        <f t="shared" si="129"/>
        <v>#VALUE!</v>
      </c>
      <c r="DA237" s="364" t="e">
        <f t="shared" si="129"/>
        <v>#VALUE!</v>
      </c>
      <c r="DB237" s="364" t="e">
        <f t="shared" si="129"/>
        <v>#VALUE!</v>
      </c>
      <c r="DC237" s="364" t="e">
        <f t="shared" si="129"/>
        <v>#VALUE!</v>
      </c>
      <c r="DD237" s="364" t="e">
        <f t="shared" si="129"/>
        <v>#VALUE!</v>
      </c>
      <c r="DE237" s="364" t="e">
        <f t="shared" si="129"/>
        <v>#VALUE!</v>
      </c>
      <c r="DF237" s="364" t="e">
        <f t="shared" si="129"/>
        <v>#VALUE!</v>
      </c>
      <c r="DG237" s="364" t="e">
        <f t="shared" si="129"/>
        <v>#VALUE!</v>
      </c>
      <c r="DH237" s="364" t="e">
        <f t="shared" si="129"/>
        <v>#VALUE!</v>
      </c>
      <c r="DI237" s="364" t="e">
        <f t="shared" si="129"/>
        <v>#VALUE!</v>
      </c>
      <c r="DJ237" s="364" t="e">
        <f t="shared" si="129"/>
        <v>#VALUE!</v>
      </c>
      <c r="DK237" s="364" t="e">
        <f t="shared" si="129"/>
        <v>#VALUE!</v>
      </c>
      <c r="DL237" s="364" t="e">
        <f t="shared" si="129"/>
        <v>#VALUE!</v>
      </c>
      <c r="DM237" s="364" t="e">
        <f t="shared" si="129"/>
        <v>#VALUE!</v>
      </c>
      <c r="DN237" s="364" t="e">
        <f t="shared" si="129"/>
        <v>#VALUE!</v>
      </c>
    </row>
    <row r="238" spans="1:118" ht="13.5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F238" s="339" t="s">
        <v>429</v>
      </c>
      <c r="CG238" s="339" t="s">
        <v>430</v>
      </c>
      <c r="CH238" s="339"/>
      <c r="CI238" s="339"/>
      <c r="CJ238" s="339"/>
      <c r="CK238" s="339"/>
      <c r="CL238" s="339"/>
      <c r="CM238" s="339"/>
      <c r="CN238" s="339"/>
      <c r="CO238" s="339"/>
      <c r="CP238" s="339"/>
      <c r="CQ238" s="338"/>
      <c r="CR238" s="338"/>
      <c r="CS238" s="338"/>
      <c r="CT238" s="338"/>
      <c r="CU238" s="338"/>
      <c r="CV238" s="338"/>
      <c r="CW238" s="338"/>
    </row>
    <row r="240" spans="1:118" ht="13.5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F240" s="340" t="s">
        <v>401</v>
      </c>
      <c r="CG240" s="353" t="e">
        <f t="shared" ref="CG240:CV240" si="130">CG236</f>
        <v>#VALUE!</v>
      </c>
      <c r="CH240" s="353" t="e">
        <f t="shared" si="130"/>
        <v>#VALUE!</v>
      </c>
      <c r="CI240" s="353" t="e">
        <f t="shared" si="130"/>
        <v>#VALUE!</v>
      </c>
      <c r="CJ240" s="353" t="e">
        <f t="shared" si="130"/>
        <v>#VALUE!</v>
      </c>
      <c r="CK240" s="353" t="e">
        <f t="shared" si="130"/>
        <v>#VALUE!</v>
      </c>
      <c r="CL240" s="353" t="e">
        <f t="shared" si="130"/>
        <v>#VALUE!</v>
      </c>
      <c r="CM240" s="353" t="e">
        <f t="shared" si="130"/>
        <v>#VALUE!</v>
      </c>
      <c r="CN240" s="353" t="e">
        <f t="shared" si="130"/>
        <v>#VALUE!</v>
      </c>
      <c r="CO240" s="353" t="e">
        <f t="shared" si="130"/>
        <v>#VALUE!</v>
      </c>
      <c r="CP240" s="353" t="e">
        <f t="shared" si="130"/>
        <v>#VALUE!</v>
      </c>
      <c r="CQ240" s="353" t="e">
        <f t="shared" si="130"/>
        <v>#VALUE!</v>
      </c>
      <c r="CR240" s="353" t="e">
        <f t="shared" si="130"/>
        <v>#VALUE!</v>
      </c>
      <c r="CS240" s="353" t="e">
        <f t="shared" si="130"/>
        <v>#VALUE!</v>
      </c>
      <c r="CT240" s="353" t="e">
        <f t="shared" si="130"/>
        <v>#VALUE!</v>
      </c>
      <c r="CU240" s="353" t="e">
        <f t="shared" si="130"/>
        <v>#VALUE!</v>
      </c>
      <c r="CV240" s="353" t="e">
        <f t="shared" si="130"/>
        <v>#VALUE!</v>
      </c>
    </row>
    <row r="241" spans="1:118" ht="13.5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F241" s="54" t="s">
        <v>395</v>
      </c>
      <c r="CG241" s="54">
        <v>100</v>
      </c>
      <c r="CH241" s="54">
        <f>$CG241</f>
        <v>100</v>
      </c>
      <c r="CI241" s="54">
        <f t="shared" ref="CI241:CV245" si="131">$CG241</f>
        <v>100</v>
      </c>
      <c r="CJ241" s="54">
        <f t="shared" si="131"/>
        <v>100</v>
      </c>
      <c r="CK241" s="54">
        <f t="shared" si="131"/>
        <v>100</v>
      </c>
      <c r="CL241" s="54">
        <f t="shared" si="131"/>
        <v>100</v>
      </c>
      <c r="CM241" s="54">
        <f t="shared" si="131"/>
        <v>100</v>
      </c>
      <c r="CN241" s="54">
        <f t="shared" si="131"/>
        <v>100</v>
      </c>
      <c r="CO241" s="54">
        <f t="shared" si="131"/>
        <v>100</v>
      </c>
      <c r="CP241" s="54">
        <f t="shared" si="131"/>
        <v>100</v>
      </c>
      <c r="CQ241" s="54">
        <f t="shared" si="131"/>
        <v>100</v>
      </c>
      <c r="CR241" s="54">
        <f t="shared" si="131"/>
        <v>100</v>
      </c>
      <c r="CS241" s="54">
        <f t="shared" si="131"/>
        <v>100</v>
      </c>
      <c r="CT241" s="54">
        <f t="shared" si="131"/>
        <v>100</v>
      </c>
      <c r="CU241" s="54">
        <f t="shared" si="131"/>
        <v>100</v>
      </c>
      <c r="CV241" s="54">
        <f t="shared" si="131"/>
        <v>100</v>
      </c>
      <c r="CX241" s="339" t="s">
        <v>402</v>
      </c>
      <c r="CY241" s="339"/>
      <c r="CZ241" s="339"/>
      <c r="DA241" s="339"/>
      <c r="DB241" s="339"/>
      <c r="DC241" s="339"/>
      <c r="DD241" s="339"/>
      <c r="DE241" s="339"/>
      <c r="DF241" s="339"/>
      <c r="DG241" s="339"/>
      <c r="DH241" s="339"/>
      <c r="DI241" s="339"/>
      <c r="DJ241" s="339"/>
      <c r="DK241" s="339"/>
      <c r="DL241" s="339"/>
      <c r="DM241" s="339"/>
      <c r="DN241" s="339"/>
    </row>
    <row r="242" spans="1:118" ht="13.5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B242" s="64" t="s">
        <v>372</v>
      </c>
      <c r="CC242" s="345">
        <v>0</v>
      </c>
      <c r="CD242" s="66" t="s">
        <v>373</v>
      </c>
      <c r="CE242" s="66">
        <f>ROUND(CC242*$CG$82*9.80665/1000,0)</f>
        <v>0</v>
      </c>
      <c r="CF242" s="54" t="s">
        <v>374</v>
      </c>
      <c r="CG242" s="341">
        <f>CE243</f>
        <v>0</v>
      </c>
      <c r="CH242" s="54">
        <f>$CG242</f>
        <v>0</v>
      </c>
      <c r="CI242" s="54">
        <f t="shared" si="131"/>
        <v>0</v>
      </c>
      <c r="CJ242" s="54">
        <f t="shared" si="131"/>
        <v>0</v>
      </c>
      <c r="CK242" s="54">
        <f t="shared" si="131"/>
        <v>0</v>
      </c>
      <c r="CL242" s="54">
        <f t="shared" si="131"/>
        <v>0</v>
      </c>
      <c r="CM242" s="54">
        <f t="shared" si="131"/>
        <v>0</v>
      </c>
      <c r="CN242" s="54">
        <f t="shared" si="131"/>
        <v>0</v>
      </c>
      <c r="CO242" s="54">
        <f t="shared" si="131"/>
        <v>0</v>
      </c>
      <c r="CP242" s="54">
        <f t="shared" si="131"/>
        <v>0</v>
      </c>
      <c r="CQ242" s="54">
        <f t="shared" si="131"/>
        <v>0</v>
      </c>
      <c r="CR242" s="54">
        <f t="shared" si="131"/>
        <v>0</v>
      </c>
      <c r="CS242" s="54">
        <f t="shared" si="131"/>
        <v>0</v>
      </c>
      <c r="CT242" s="54">
        <f t="shared" si="131"/>
        <v>0</v>
      </c>
      <c r="CU242" s="54">
        <f t="shared" si="131"/>
        <v>0</v>
      </c>
      <c r="CV242" s="54">
        <f t="shared" si="131"/>
        <v>0</v>
      </c>
    </row>
    <row r="243" spans="1:118" ht="13.5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B243" s="354" t="s">
        <v>376</v>
      </c>
      <c r="CC243" s="355">
        <f>CC227</f>
        <v>0</v>
      </c>
      <c r="CD243" s="346" t="s">
        <v>381</v>
      </c>
      <c r="CE243" s="66">
        <f>CC243*$CG$82*9.80665/1000</f>
        <v>0</v>
      </c>
      <c r="CF243" s="54" t="s">
        <v>396</v>
      </c>
      <c r="CG243" s="54">
        <v>0.79</v>
      </c>
      <c r="CH243" s="54">
        <f>$CG243</f>
        <v>0.79</v>
      </c>
      <c r="CI243" s="54">
        <f t="shared" si="131"/>
        <v>0.79</v>
      </c>
      <c r="CJ243" s="54">
        <f t="shared" si="131"/>
        <v>0.79</v>
      </c>
      <c r="CK243" s="54">
        <f t="shared" si="131"/>
        <v>0.79</v>
      </c>
      <c r="CL243" s="54">
        <f t="shared" si="131"/>
        <v>0.79</v>
      </c>
      <c r="CM243" s="54">
        <f t="shared" si="131"/>
        <v>0.79</v>
      </c>
      <c r="CN243" s="54">
        <f t="shared" si="131"/>
        <v>0.79</v>
      </c>
      <c r="CO243" s="54">
        <f t="shared" si="131"/>
        <v>0.79</v>
      </c>
      <c r="CP243" s="54">
        <f t="shared" si="131"/>
        <v>0.79</v>
      </c>
      <c r="CQ243" s="54">
        <f t="shared" si="131"/>
        <v>0.79</v>
      </c>
      <c r="CR243" s="54">
        <f t="shared" si="131"/>
        <v>0.79</v>
      </c>
      <c r="CS243" s="54">
        <f t="shared" si="131"/>
        <v>0.79</v>
      </c>
      <c r="CT243" s="54">
        <f t="shared" si="131"/>
        <v>0.79</v>
      </c>
      <c r="CU243" s="54">
        <f t="shared" si="131"/>
        <v>0.79</v>
      </c>
      <c r="CV243" s="54">
        <f t="shared" si="131"/>
        <v>0.79</v>
      </c>
      <c r="CX243" s="358" t="s">
        <v>404</v>
      </c>
      <c r="CY243" s="54">
        <f t="shared" ref="CY243:DN243" si="132">CG$79</f>
        <v>126.88500000000001</v>
      </c>
      <c r="CZ243" s="54">
        <f t="shared" si="132"/>
        <v>109.185</v>
      </c>
      <c r="DA243" s="54">
        <f t="shared" si="132"/>
        <v>94.381</v>
      </c>
      <c r="DB243" s="54">
        <f t="shared" si="132"/>
        <v>82.445999999999998</v>
      </c>
      <c r="DC243" s="54">
        <f t="shared" si="132"/>
        <v>73.918000000000006</v>
      </c>
      <c r="DD243" s="54">
        <f t="shared" si="132"/>
        <v>63.152999999999999</v>
      </c>
      <c r="DE243" s="54">
        <f t="shared" si="132"/>
        <v>56.482999999999997</v>
      </c>
      <c r="DF243" s="54">
        <f t="shared" si="132"/>
        <v>51.133000000000003</v>
      </c>
      <c r="DG243" s="54">
        <f t="shared" si="132"/>
        <v>48.246000000000002</v>
      </c>
      <c r="DH243" s="54">
        <f t="shared" si="132"/>
        <v>43.709000000000003</v>
      </c>
      <c r="DI243" s="54">
        <f t="shared" si="132"/>
        <v>40.774000000000001</v>
      </c>
      <c r="DJ243" s="54">
        <f t="shared" si="132"/>
        <v>38.68</v>
      </c>
      <c r="DK243" s="54">
        <f t="shared" si="132"/>
        <v>34.463000000000001</v>
      </c>
      <c r="DL243" s="54">
        <f t="shared" si="132"/>
        <v>33.161000000000001</v>
      </c>
      <c r="DM243" s="54">
        <f t="shared" si="132"/>
        <v>30.765000000000001</v>
      </c>
      <c r="DN243" s="54">
        <f t="shared" si="132"/>
        <v>29.283999999999999</v>
      </c>
    </row>
    <row r="244" spans="1:118" ht="13.5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B244" s="64" t="s">
        <v>380</v>
      </c>
      <c r="CC244" s="356">
        <f>-BN89</f>
        <v>0</v>
      </c>
      <c r="CD244" s="346" t="s">
        <v>381</v>
      </c>
      <c r="CE244" s="66">
        <f>CC244*$CG$82*9.80665/1000</f>
        <v>0</v>
      </c>
      <c r="CF244" s="54" t="s">
        <v>382</v>
      </c>
      <c r="CG244" s="341">
        <f>CE242</f>
        <v>0</v>
      </c>
      <c r="CH244" s="54">
        <f>$CG244</f>
        <v>0</v>
      </c>
      <c r="CI244" s="54">
        <f t="shared" si="131"/>
        <v>0</v>
      </c>
      <c r="CJ244" s="54">
        <f t="shared" si="131"/>
        <v>0</v>
      </c>
      <c r="CK244" s="54">
        <f t="shared" si="131"/>
        <v>0</v>
      </c>
      <c r="CL244" s="54">
        <f t="shared" si="131"/>
        <v>0</v>
      </c>
      <c r="CM244" s="54">
        <f t="shared" si="131"/>
        <v>0</v>
      </c>
      <c r="CN244" s="54">
        <f t="shared" si="131"/>
        <v>0</v>
      </c>
      <c r="CO244" s="54">
        <f t="shared" si="131"/>
        <v>0</v>
      </c>
      <c r="CP244" s="54">
        <f t="shared" si="131"/>
        <v>0</v>
      </c>
      <c r="CQ244" s="54">
        <f t="shared" si="131"/>
        <v>0</v>
      </c>
      <c r="CR244" s="54">
        <f t="shared" si="131"/>
        <v>0</v>
      </c>
      <c r="CS244" s="54">
        <f t="shared" si="131"/>
        <v>0</v>
      </c>
      <c r="CT244" s="54">
        <f t="shared" si="131"/>
        <v>0</v>
      </c>
      <c r="CU244" s="54">
        <f t="shared" si="131"/>
        <v>0</v>
      </c>
      <c r="CV244" s="54">
        <f t="shared" si="131"/>
        <v>0</v>
      </c>
      <c r="CX244" s="54" t="s">
        <v>418</v>
      </c>
      <c r="CY244" s="54">
        <f t="shared" ref="CY244:DN244" si="133">CG$80</f>
        <v>0.55779999999999996</v>
      </c>
      <c r="CZ244" s="54">
        <f t="shared" si="133"/>
        <v>0.65139999999999998</v>
      </c>
      <c r="DA244" s="54">
        <f t="shared" si="133"/>
        <v>0.72219999999999995</v>
      </c>
      <c r="DB244" s="54">
        <f t="shared" si="133"/>
        <v>0.78249999999999997</v>
      </c>
      <c r="DC244" s="54">
        <f t="shared" si="133"/>
        <v>0.81259999999999999</v>
      </c>
      <c r="DD244" s="54">
        <f t="shared" si="133"/>
        <v>0.84340000000000004</v>
      </c>
      <c r="DE244" s="54">
        <f t="shared" si="133"/>
        <v>0.86929999999999996</v>
      </c>
      <c r="DF244" s="54">
        <f t="shared" si="133"/>
        <v>0.89100000000000001</v>
      </c>
      <c r="DG244" s="54">
        <f t="shared" si="133"/>
        <v>0.90920000000000001</v>
      </c>
      <c r="DH244" s="54">
        <f t="shared" si="133"/>
        <v>0.92220000000000002</v>
      </c>
      <c r="DI244" s="54">
        <f t="shared" si="133"/>
        <v>0.93189999999999995</v>
      </c>
      <c r="DJ244" s="54">
        <f t="shared" si="133"/>
        <v>0.94030000000000002</v>
      </c>
      <c r="DK244" s="54">
        <f t="shared" si="133"/>
        <v>0.94769999999999999</v>
      </c>
      <c r="DL244" s="54">
        <f t="shared" si="133"/>
        <v>0.95440000000000003</v>
      </c>
      <c r="DM244" s="54">
        <f t="shared" si="133"/>
        <v>0.96020000000000005</v>
      </c>
      <c r="DN244" s="54">
        <f t="shared" si="133"/>
        <v>0.96530000000000005</v>
      </c>
    </row>
    <row r="245" spans="1:118" ht="14.25" thickBot="1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B245" s="64" t="s">
        <v>384</v>
      </c>
      <c r="CC245" s="345" t="e">
        <f>(BM89-BM88)/0.000694444444444444</f>
        <v>#VALUE!</v>
      </c>
      <c r="CD245" s="66" t="s">
        <v>65</v>
      </c>
      <c r="CE245" s="66" t="e">
        <f>IF(CC242=0,IF(CC225&gt;0,CC245+CE228,CC245),(CC245-((CC244-CC243)/CC242)))</f>
        <v>#VALUE!</v>
      </c>
      <c r="CF245" s="54" t="s">
        <v>406</v>
      </c>
      <c r="CG245" s="341" t="e">
        <f>ABS(CE245)</f>
        <v>#VALUE!</v>
      </c>
      <c r="CH245" s="54" t="e">
        <f>$CG245</f>
        <v>#VALUE!</v>
      </c>
      <c r="CI245" s="54" t="e">
        <f t="shared" si="131"/>
        <v>#VALUE!</v>
      </c>
      <c r="CJ245" s="54" t="e">
        <f t="shared" si="131"/>
        <v>#VALUE!</v>
      </c>
      <c r="CK245" s="54" t="e">
        <f t="shared" si="131"/>
        <v>#VALUE!</v>
      </c>
      <c r="CL245" s="54" t="e">
        <f t="shared" si="131"/>
        <v>#VALUE!</v>
      </c>
      <c r="CM245" s="54" t="e">
        <f t="shared" si="131"/>
        <v>#VALUE!</v>
      </c>
      <c r="CN245" s="54" t="e">
        <f t="shared" si="131"/>
        <v>#VALUE!</v>
      </c>
      <c r="CO245" s="54" t="e">
        <f t="shared" si="131"/>
        <v>#VALUE!</v>
      </c>
      <c r="CP245" s="54" t="e">
        <f t="shared" si="131"/>
        <v>#VALUE!</v>
      </c>
      <c r="CQ245" s="54" t="e">
        <f t="shared" si="131"/>
        <v>#VALUE!</v>
      </c>
      <c r="CR245" s="54" t="e">
        <f t="shared" si="131"/>
        <v>#VALUE!</v>
      </c>
      <c r="CS245" s="54" t="e">
        <f t="shared" si="131"/>
        <v>#VALUE!</v>
      </c>
      <c r="CT245" s="54" t="e">
        <f t="shared" si="131"/>
        <v>#VALUE!</v>
      </c>
      <c r="CU245" s="54" t="e">
        <f t="shared" si="131"/>
        <v>#VALUE!</v>
      </c>
      <c r="CV245" s="54" t="e">
        <f t="shared" si="131"/>
        <v>#VALUE!</v>
      </c>
      <c r="CX245" s="54" t="s">
        <v>407</v>
      </c>
      <c r="CY245" s="54">
        <f>100-$CG$83</f>
        <v>94.33</v>
      </c>
      <c r="CZ245" s="54">
        <f t="shared" ref="CZ245:DN245" si="134">100-$CG$83</f>
        <v>94.33</v>
      </c>
      <c r="DA245" s="54">
        <f t="shared" si="134"/>
        <v>94.33</v>
      </c>
      <c r="DB245" s="54">
        <f t="shared" si="134"/>
        <v>94.33</v>
      </c>
      <c r="DC245" s="54">
        <f t="shared" si="134"/>
        <v>94.33</v>
      </c>
      <c r="DD245" s="54">
        <f t="shared" si="134"/>
        <v>94.33</v>
      </c>
      <c r="DE245" s="54">
        <f t="shared" si="134"/>
        <v>94.33</v>
      </c>
      <c r="DF245" s="54">
        <f t="shared" si="134"/>
        <v>94.33</v>
      </c>
      <c r="DG245" s="54">
        <f t="shared" si="134"/>
        <v>94.33</v>
      </c>
      <c r="DH245" s="54">
        <f t="shared" si="134"/>
        <v>94.33</v>
      </c>
      <c r="DI245" s="54">
        <f t="shared" si="134"/>
        <v>94.33</v>
      </c>
      <c r="DJ245" s="54">
        <f t="shared" si="134"/>
        <v>94.33</v>
      </c>
      <c r="DK245" s="54">
        <f t="shared" si="134"/>
        <v>94.33</v>
      </c>
      <c r="DL245" s="54">
        <f t="shared" si="134"/>
        <v>94.33</v>
      </c>
      <c r="DM245" s="54">
        <f t="shared" si="134"/>
        <v>94.33</v>
      </c>
      <c r="DN245" s="54">
        <f t="shared" si="134"/>
        <v>94.33</v>
      </c>
    </row>
    <row r="246" spans="1:118" ht="14.25" thickBot="1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B246" s="359"/>
      <c r="CC246" s="360"/>
      <c r="CF246" s="54" t="s">
        <v>408</v>
      </c>
      <c r="CG246" s="347">
        <f>LN(2)/CG$78</f>
        <v>0.13862943611198905</v>
      </c>
      <c r="CH246" s="347">
        <f t="shared" ref="CH246:CV246" si="135">LN(2)/CH$78</f>
        <v>8.6643397569993161E-2</v>
      </c>
      <c r="CI246" s="347">
        <f t="shared" si="135"/>
        <v>5.5451774444795626E-2</v>
      </c>
      <c r="CJ246" s="347">
        <f t="shared" si="135"/>
        <v>3.7467415165402446E-2</v>
      </c>
      <c r="CK246" s="347">
        <f t="shared" si="135"/>
        <v>2.5672117798516494E-2</v>
      </c>
      <c r="CL246" s="347">
        <f t="shared" si="135"/>
        <v>1.8097837612531208E-2</v>
      </c>
      <c r="CM246" s="347">
        <f t="shared" si="135"/>
        <v>1.2765141446776157E-2</v>
      </c>
      <c r="CN246" s="347">
        <f t="shared" si="135"/>
        <v>9.001911435843446E-3</v>
      </c>
      <c r="CO246" s="347">
        <f t="shared" si="135"/>
        <v>6.3591484455040852E-3</v>
      </c>
      <c r="CP246" s="347">
        <f t="shared" si="135"/>
        <v>4.7475834284927756E-3</v>
      </c>
      <c r="CQ246" s="347">
        <f t="shared" si="135"/>
        <v>3.7066694147590657E-3</v>
      </c>
      <c r="CR246" s="347">
        <f t="shared" si="135"/>
        <v>2.9001974082006081E-3</v>
      </c>
      <c r="CS246" s="347">
        <f t="shared" si="135"/>
        <v>2.272613706753919E-3</v>
      </c>
      <c r="CT246" s="347">
        <f t="shared" si="135"/>
        <v>1.7773004629742187E-3</v>
      </c>
      <c r="CU246" s="347">
        <f t="shared" si="135"/>
        <v>1.3918618083533039E-3</v>
      </c>
      <c r="CV246" s="347">
        <f t="shared" si="135"/>
        <v>1.0915703630865281E-3</v>
      </c>
      <c r="CX246" s="54" t="s">
        <v>409</v>
      </c>
      <c r="CY246" s="361">
        <f>CE244</f>
        <v>0</v>
      </c>
      <c r="CZ246" s="54">
        <f>$CY246</f>
        <v>0</v>
      </c>
      <c r="DA246" s="54">
        <f t="shared" ref="DA246:DN246" si="136">$CY246</f>
        <v>0</v>
      </c>
      <c r="DB246" s="54">
        <f t="shared" si="136"/>
        <v>0</v>
      </c>
      <c r="DC246" s="54">
        <f t="shared" si="136"/>
        <v>0</v>
      </c>
      <c r="DD246" s="54">
        <f t="shared" si="136"/>
        <v>0</v>
      </c>
      <c r="DE246" s="54">
        <f t="shared" si="136"/>
        <v>0</v>
      </c>
      <c r="DF246" s="54">
        <f t="shared" si="136"/>
        <v>0</v>
      </c>
      <c r="DG246" s="54">
        <f t="shared" si="136"/>
        <v>0</v>
      </c>
      <c r="DH246" s="54">
        <f t="shared" si="136"/>
        <v>0</v>
      </c>
      <c r="DI246" s="54">
        <f t="shared" si="136"/>
        <v>0</v>
      </c>
      <c r="DJ246" s="54">
        <f t="shared" si="136"/>
        <v>0</v>
      </c>
      <c r="DK246" s="54">
        <f t="shared" si="136"/>
        <v>0</v>
      </c>
      <c r="DL246" s="54">
        <f t="shared" si="136"/>
        <v>0</v>
      </c>
      <c r="DM246" s="54">
        <f t="shared" si="136"/>
        <v>0</v>
      </c>
      <c r="DN246" s="54">
        <f t="shared" si="136"/>
        <v>0</v>
      </c>
    </row>
    <row r="248" spans="1:118" ht="13.5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G248" s="348">
        <f>(CG241+CG242)*CG243</f>
        <v>79</v>
      </c>
      <c r="CH248" s="348">
        <f t="shared" ref="CH248:CV248" si="137">(CH241+CH242)*CH243</f>
        <v>79</v>
      </c>
      <c r="CI248" s="348">
        <f t="shared" si="137"/>
        <v>79</v>
      </c>
      <c r="CJ248" s="348">
        <f t="shared" si="137"/>
        <v>79</v>
      </c>
      <c r="CK248" s="348">
        <f t="shared" si="137"/>
        <v>79</v>
      </c>
      <c r="CL248" s="348">
        <f t="shared" si="137"/>
        <v>79</v>
      </c>
      <c r="CM248" s="348">
        <f t="shared" si="137"/>
        <v>79</v>
      </c>
      <c r="CN248" s="348">
        <f t="shared" si="137"/>
        <v>79</v>
      </c>
      <c r="CO248" s="348">
        <f t="shared" si="137"/>
        <v>79</v>
      </c>
      <c r="CP248" s="348">
        <f t="shared" si="137"/>
        <v>79</v>
      </c>
      <c r="CQ248" s="348">
        <f t="shared" si="137"/>
        <v>79</v>
      </c>
      <c r="CR248" s="348">
        <f t="shared" si="137"/>
        <v>79</v>
      </c>
      <c r="CS248" s="348">
        <f t="shared" si="137"/>
        <v>79</v>
      </c>
      <c r="CT248" s="348">
        <f t="shared" si="137"/>
        <v>79</v>
      </c>
      <c r="CU248" s="348">
        <f t="shared" si="137"/>
        <v>79</v>
      </c>
      <c r="CV248" s="348">
        <f t="shared" si="137"/>
        <v>79</v>
      </c>
    </row>
    <row r="249" spans="1:118" ht="13.5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G249" s="348" t="e">
        <f>CG244*CG243*(CG245-1/CG246)</f>
        <v>#VALUE!</v>
      </c>
      <c r="CH249" s="348" t="e">
        <f t="shared" ref="CH249:CV249" si="138">CH244*CH243*(CH245-1/CH246)</f>
        <v>#VALUE!</v>
      </c>
      <c r="CI249" s="348" t="e">
        <f t="shared" si="138"/>
        <v>#VALUE!</v>
      </c>
      <c r="CJ249" s="348" t="e">
        <f t="shared" si="138"/>
        <v>#VALUE!</v>
      </c>
      <c r="CK249" s="348" t="e">
        <f t="shared" si="138"/>
        <v>#VALUE!</v>
      </c>
      <c r="CL249" s="348" t="e">
        <f t="shared" si="138"/>
        <v>#VALUE!</v>
      </c>
      <c r="CM249" s="348" t="e">
        <f t="shared" si="138"/>
        <v>#VALUE!</v>
      </c>
      <c r="CN249" s="348" t="e">
        <f t="shared" si="138"/>
        <v>#VALUE!</v>
      </c>
      <c r="CO249" s="348" t="e">
        <f t="shared" si="138"/>
        <v>#VALUE!</v>
      </c>
      <c r="CP249" s="348" t="e">
        <f t="shared" si="138"/>
        <v>#VALUE!</v>
      </c>
      <c r="CQ249" s="348" t="e">
        <f t="shared" si="138"/>
        <v>#VALUE!</v>
      </c>
      <c r="CR249" s="348" t="e">
        <f t="shared" si="138"/>
        <v>#VALUE!</v>
      </c>
      <c r="CS249" s="348" t="e">
        <f t="shared" si="138"/>
        <v>#VALUE!</v>
      </c>
      <c r="CT249" s="348" t="e">
        <f t="shared" si="138"/>
        <v>#VALUE!</v>
      </c>
      <c r="CU249" s="348" t="e">
        <f t="shared" si="138"/>
        <v>#VALUE!</v>
      </c>
      <c r="CV249" s="348" t="e">
        <f t="shared" si="138"/>
        <v>#VALUE!</v>
      </c>
    </row>
    <row r="250" spans="1:118" ht="13.5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G250" s="348" t="e">
        <f>((CG241+CG242)*CG243-CG240-CG244*CG243/CG246)*EXP(-CG246*CG245)</f>
        <v>#VALUE!</v>
      </c>
      <c r="CH250" s="348" t="e">
        <f t="shared" ref="CH250:CV250" si="139">((CH241+CH242)*CH243-CH240-CH244*CH243/CH246)*EXP(-CH246*CH245)</f>
        <v>#VALUE!</v>
      </c>
      <c r="CI250" s="348" t="e">
        <f t="shared" si="139"/>
        <v>#VALUE!</v>
      </c>
      <c r="CJ250" s="348" t="e">
        <f t="shared" si="139"/>
        <v>#VALUE!</v>
      </c>
      <c r="CK250" s="348" t="e">
        <f t="shared" si="139"/>
        <v>#VALUE!</v>
      </c>
      <c r="CL250" s="348" t="e">
        <f t="shared" si="139"/>
        <v>#VALUE!</v>
      </c>
      <c r="CM250" s="348" t="e">
        <f t="shared" si="139"/>
        <v>#VALUE!</v>
      </c>
      <c r="CN250" s="348" t="e">
        <f t="shared" si="139"/>
        <v>#VALUE!</v>
      </c>
      <c r="CO250" s="348" t="e">
        <f t="shared" si="139"/>
        <v>#VALUE!</v>
      </c>
      <c r="CP250" s="348" t="e">
        <f t="shared" si="139"/>
        <v>#VALUE!</v>
      </c>
      <c r="CQ250" s="348" t="e">
        <f t="shared" si="139"/>
        <v>#VALUE!</v>
      </c>
      <c r="CR250" s="348" t="e">
        <f t="shared" si="139"/>
        <v>#VALUE!</v>
      </c>
      <c r="CS250" s="348" t="e">
        <f t="shared" si="139"/>
        <v>#VALUE!</v>
      </c>
      <c r="CT250" s="348" t="e">
        <f t="shared" si="139"/>
        <v>#VALUE!</v>
      </c>
      <c r="CU250" s="348" t="e">
        <f t="shared" si="139"/>
        <v>#VALUE!</v>
      </c>
      <c r="CV250" s="348" t="e">
        <f t="shared" si="139"/>
        <v>#VALUE!</v>
      </c>
    </row>
    <row r="251" spans="1:118" ht="13.5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G251" s="349" t="e">
        <f>CG248+CG249-CG250</f>
        <v>#VALUE!</v>
      </c>
      <c r="CH251" s="349" t="e">
        <f t="shared" ref="CH251:CV251" si="140">CH248+CH249-CH250</f>
        <v>#VALUE!</v>
      </c>
      <c r="CI251" s="349" t="e">
        <f t="shared" si="140"/>
        <v>#VALUE!</v>
      </c>
      <c r="CJ251" s="349" t="e">
        <f t="shared" si="140"/>
        <v>#VALUE!</v>
      </c>
      <c r="CK251" s="349" t="e">
        <f t="shared" si="140"/>
        <v>#VALUE!</v>
      </c>
      <c r="CL251" s="349" t="e">
        <f t="shared" si="140"/>
        <v>#VALUE!</v>
      </c>
      <c r="CM251" s="349" t="e">
        <f t="shared" si="140"/>
        <v>#VALUE!</v>
      </c>
      <c r="CN251" s="349" t="e">
        <f t="shared" si="140"/>
        <v>#VALUE!</v>
      </c>
      <c r="CO251" s="349" t="e">
        <f t="shared" si="140"/>
        <v>#VALUE!</v>
      </c>
      <c r="CP251" s="349" t="e">
        <f t="shared" si="140"/>
        <v>#VALUE!</v>
      </c>
      <c r="CQ251" s="349" t="e">
        <f t="shared" si="140"/>
        <v>#VALUE!</v>
      </c>
      <c r="CR251" s="349" t="e">
        <f t="shared" si="140"/>
        <v>#VALUE!</v>
      </c>
      <c r="CS251" s="349" t="e">
        <f t="shared" si="140"/>
        <v>#VALUE!</v>
      </c>
      <c r="CT251" s="349" t="e">
        <f t="shared" si="140"/>
        <v>#VALUE!</v>
      </c>
      <c r="CU251" s="349" t="e">
        <f t="shared" si="140"/>
        <v>#VALUE!</v>
      </c>
      <c r="CV251" s="349" t="e">
        <f t="shared" si="140"/>
        <v>#VALUE!</v>
      </c>
    </row>
    <row r="252" spans="1:118" ht="13.5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G252" s="350" t="s">
        <v>390</v>
      </c>
      <c r="CH252" s="351" t="s">
        <v>333</v>
      </c>
      <c r="CI252" s="351" t="s">
        <v>334</v>
      </c>
      <c r="CJ252" s="351" t="s">
        <v>335</v>
      </c>
      <c r="CK252" s="351" t="s">
        <v>336</v>
      </c>
      <c r="CL252" s="351" t="s">
        <v>337</v>
      </c>
      <c r="CM252" s="351" t="s">
        <v>338</v>
      </c>
      <c r="CN252" s="351" t="s">
        <v>339</v>
      </c>
      <c r="CO252" s="351" t="s">
        <v>340</v>
      </c>
      <c r="CP252" s="351" t="s">
        <v>341</v>
      </c>
      <c r="CQ252" s="351" t="s">
        <v>342</v>
      </c>
      <c r="CR252" s="351" t="s">
        <v>343</v>
      </c>
      <c r="CS252" s="351" t="s">
        <v>344</v>
      </c>
      <c r="CT252" s="351" t="s">
        <v>345</v>
      </c>
      <c r="CU252" s="351" t="s">
        <v>346</v>
      </c>
      <c r="CV252" s="351" t="s">
        <v>347</v>
      </c>
      <c r="CY252" s="54" t="s">
        <v>390</v>
      </c>
      <c r="CZ252" s="54" t="s">
        <v>333</v>
      </c>
      <c r="DA252" s="54" t="s">
        <v>334</v>
      </c>
      <c r="DB252" s="54" t="s">
        <v>335</v>
      </c>
      <c r="DC252" s="54" t="s">
        <v>336</v>
      </c>
      <c r="DD252" s="54" t="s">
        <v>337</v>
      </c>
      <c r="DE252" s="54" t="s">
        <v>338</v>
      </c>
      <c r="DF252" s="54" t="s">
        <v>339</v>
      </c>
      <c r="DG252" s="54" t="s">
        <v>340</v>
      </c>
      <c r="DH252" s="54" t="s">
        <v>341</v>
      </c>
      <c r="DI252" s="54" t="s">
        <v>342</v>
      </c>
      <c r="DJ252" s="54" t="s">
        <v>343</v>
      </c>
      <c r="DK252" s="54" t="s">
        <v>344</v>
      </c>
      <c r="DL252" s="54" t="s">
        <v>345</v>
      </c>
      <c r="DM252" s="54" t="s">
        <v>346</v>
      </c>
      <c r="DN252" s="54" t="s">
        <v>347</v>
      </c>
    </row>
    <row r="253" spans="1:118" ht="13.5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F253" s="54" t="s">
        <v>391</v>
      </c>
      <c r="CG253" s="352" t="e">
        <f>ROUND((CG241+CG242)*CG243+CG244*CG243*(CG245-1/CG246)-((CG241+CG242)*CG243-CG240-CG244*CG243/CG246)*EXP(-CG246*CG245),5)</f>
        <v>#VALUE!</v>
      </c>
      <c r="CH253" s="352" t="e">
        <f t="shared" ref="CH253:CV253" si="141">ROUND((CH241+CH242)*CH243+CH244*CH243*(CH245-1/CH246)-((CH241+CH242)*CH243-CH240-CH244*CH243/CH246)*EXP(-CH246*CH245),5)</f>
        <v>#VALUE!</v>
      </c>
      <c r="CI253" s="352" t="e">
        <f t="shared" si="141"/>
        <v>#VALUE!</v>
      </c>
      <c r="CJ253" s="352" t="e">
        <f t="shared" si="141"/>
        <v>#VALUE!</v>
      </c>
      <c r="CK253" s="352" t="e">
        <f t="shared" si="141"/>
        <v>#VALUE!</v>
      </c>
      <c r="CL253" s="352" t="e">
        <f t="shared" si="141"/>
        <v>#VALUE!</v>
      </c>
      <c r="CM253" s="352" t="e">
        <f t="shared" si="141"/>
        <v>#VALUE!</v>
      </c>
      <c r="CN253" s="352" t="e">
        <f t="shared" si="141"/>
        <v>#VALUE!</v>
      </c>
      <c r="CO253" s="352" t="e">
        <f t="shared" si="141"/>
        <v>#VALUE!</v>
      </c>
      <c r="CP253" s="352" t="e">
        <f t="shared" si="141"/>
        <v>#VALUE!</v>
      </c>
      <c r="CQ253" s="352" t="e">
        <f t="shared" si="141"/>
        <v>#VALUE!</v>
      </c>
      <c r="CR253" s="352" t="e">
        <f t="shared" si="141"/>
        <v>#VALUE!</v>
      </c>
      <c r="CS253" s="352" t="e">
        <f t="shared" si="141"/>
        <v>#VALUE!</v>
      </c>
      <c r="CT253" s="352" t="e">
        <f t="shared" si="141"/>
        <v>#VALUE!</v>
      </c>
      <c r="CU253" s="352" t="e">
        <f t="shared" si="141"/>
        <v>#VALUE!</v>
      </c>
      <c r="CV253" s="352" t="e">
        <f t="shared" si="141"/>
        <v>#VALUE!</v>
      </c>
      <c r="CX253" s="54" t="s">
        <v>412</v>
      </c>
      <c r="CY253" s="362">
        <f>(CY245+CY246)/CY244+CY243</f>
        <v>295.99579239870923</v>
      </c>
      <c r="CZ253" s="362">
        <f t="shared" ref="CZ253:DN253" si="142">(CZ245+CZ246)/CZ244+CZ243</f>
        <v>253.99617592876882</v>
      </c>
      <c r="DA253" s="362">
        <f t="shared" si="142"/>
        <v>224.99578814732763</v>
      </c>
      <c r="DB253" s="362">
        <f t="shared" si="142"/>
        <v>202.99552076677315</v>
      </c>
      <c r="DC253" s="362">
        <f t="shared" si="142"/>
        <v>190.00217425547623</v>
      </c>
      <c r="DD253" s="362">
        <f t="shared" si="142"/>
        <v>174.99791344557741</v>
      </c>
      <c r="DE253" s="362">
        <f t="shared" si="142"/>
        <v>164.99559634188427</v>
      </c>
      <c r="DF253" s="362">
        <f t="shared" si="142"/>
        <v>157.00280920314253</v>
      </c>
      <c r="DG253" s="362">
        <f t="shared" si="142"/>
        <v>151.99654993400793</v>
      </c>
      <c r="DH253" s="362">
        <f t="shared" si="142"/>
        <v>145.99700693992628</v>
      </c>
      <c r="DI253" s="362">
        <f t="shared" si="142"/>
        <v>141.99730722180493</v>
      </c>
      <c r="DJ253" s="362">
        <f t="shared" si="142"/>
        <v>138.99904711262363</v>
      </c>
      <c r="DK253" s="362">
        <f t="shared" si="142"/>
        <v>133.99871805423658</v>
      </c>
      <c r="DL253" s="362">
        <f t="shared" si="142"/>
        <v>131.99796563285832</v>
      </c>
      <c r="DM253" s="362">
        <f t="shared" si="142"/>
        <v>129.00495001041449</v>
      </c>
      <c r="DN253" s="362">
        <f t="shared" si="142"/>
        <v>127.00491577747849</v>
      </c>
    </row>
    <row r="254" spans="1:118" ht="13.5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319" t="str">
        <f>IF(CB254="","",CC254)</f>
        <v/>
      </c>
      <c r="CB254" s="363" t="str">
        <f>IF(COUNTIF(CY254:DN254,"×")=0,"","浮上できません")</f>
        <v/>
      </c>
      <c r="CC254" s="316">
        <v>9</v>
      </c>
      <c r="CG254" s="369"/>
      <c r="CH254" s="369"/>
      <c r="CI254" s="369"/>
      <c r="CJ254" s="369"/>
      <c r="CK254" s="369"/>
      <c r="CL254" s="369"/>
      <c r="CM254" s="369"/>
      <c r="CN254" s="369"/>
      <c r="CO254" s="369"/>
      <c r="CP254" s="369"/>
      <c r="CQ254" s="369"/>
      <c r="CR254" s="369"/>
      <c r="CS254" s="369"/>
      <c r="CT254" s="369"/>
      <c r="CU254" s="369"/>
      <c r="CV254" s="369"/>
      <c r="CY254" s="364" t="e">
        <f t="shared" ref="CY254:DN254" si="143">IF(CY253-CG253&gt;0,"","×")</f>
        <v>#VALUE!</v>
      </c>
      <c r="CZ254" s="364" t="e">
        <f t="shared" si="143"/>
        <v>#VALUE!</v>
      </c>
      <c r="DA254" s="364" t="e">
        <f t="shared" si="143"/>
        <v>#VALUE!</v>
      </c>
      <c r="DB254" s="364" t="e">
        <f t="shared" si="143"/>
        <v>#VALUE!</v>
      </c>
      <c r="DC254" s="364" t="e">
        <f t="shared" si="143"/>
        <v>#VALUE!</v>
      </c>
      <c r="DD254" s="364" t="e">
        <f t="shared" si="143"/>
        <v>#VALUE!</v>
      </c>
      <c r="DE254" s="364" t="e">
        <f t="shared" si="143"/>
        <v>#VALUE!</v>
      </c>
      <c r="DF254" s="364" t="e">
        <f t="shared" si="143"/>
        <v>#VALUE!</v>
      </c>
      <c r="DG254" s="364" t="e">
        <f t="shared" si="143"/>
        <v>#VALUE!</v>
      </c>
      <c r="DH254" s="364" t="e">
        <f t="shared" si="143"/>
        <v>#VALUE!</v>
      </c>
      <c r="DI254" s="364" t="e">
        <f t="shared" si="143"/>
        <v>#VALUE!</v>
      </c>
      <c r="DJ254" s="364" t="e">
        <f t="shared" si="143"/>
        <v>#VALUE!</v>
      </c>
      <c r="DK254" s="364" t="e">
        <f t="shared" si="143"/>
        <v>#VALUE!</v>
      </c>
      <c r="DL254" s="364" t="e">
        <f t="shared" si="143"/>
        <v>#VALUE!</v>
      </c>
      <c r="DM254" s="364" t="e">
        <f t="shared" si="143"/>
        <v>#VALUE!</v>
      </c>
      <c r="DN254" s="364" t="e">
        <f t="shared" si="143"/>
        <v>#VALUE!</v>
      </c>
    </row>
    <row r="255" spans="1:118" ht="13.5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F255" s="338" t="s">
        <v>431</v>
      </c>
      <c r="CG255" s="338" t="s">
        <v>432</v>
      </c>
      <c r="CH255" s="338"/>
      <c r="CI255" s="338"/>
      <c r="CJ255" s="338"/>
      <c r="CK255" s="338"/>
      <c r="CL255" s="338"/>
      <c r="CM255" s="338"/>
      <c r="CN255" s="338"/>
      <c r="CO255" s="338"/>
      <c r="CP255" s="338"/>
      <c r="CQ255" s="338"/>
      <c r="CR255" s="338"/>
      <c r="CS255" s="338"/>
      <c r="CT255" s="338"/>
      <c r="CU255" s="338"/>
      <c r="CV255" s="338"/>
      <c r="CW255" s="338"/>
    </row>
    <row r="257" spans="1:118" ht="16.5" customHeight="1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F257" s="340" t="s">
        <v>401</v>
      </c>
      <c r="CG257" s="353" t="e">
        <f>CG253</f>
        <v>#VALUE!</v>
      </c>
      <c r="CH257" s="353" t="e">
        <f t="shared" ref="CH257:CV257" si="144">CH253</f>
        <v>#VALUE!</v>
      </c>
      <c r="CI257" s="353" t="e">
        <f t="shared" si="144"/>
        <v>#VALUE!</v>
      </c>
      <c r="CJ257" s="353" t="e">
        <f t="shared" si="144"/>
        <v>#VALUE!</v>
      </c>
      <c r="CK257" s="353" t="e">
        <f t="shared" si="144"/>
        <v>#VALUE!</v>
      </c>
      <c r="CL257" s="353" t="e">
        <f t="shared" si="144"/>
        <v>#VALUE!</v>
      </c>
      <c r="CM257" s="353" t="e">
        <f t="shared" si="144"/>
        <v>#VALUE!</v>
      </c>
      <c r="CN257" s="353" t="e">
        <f t="shared" si="144"/>
        <v>#VALUE!</v>
      </c>
      <c r="CO257" s="353" t="e">
        <f t="shared" si="144"/>
        <v>#VALUE!</v>
      </c>
      <c r="CP257" s="353" t="e">
        <f t="shared" si="144"/>
        <v>#VALUE!</v>
      </c>
      <c r="CQ257" s="353" t="e">
        <f t="shared" si="144"/>
        <v>#VALUE!</v>
      </c>
      <c r="CR257" s="353" t="e">
        <f t="shared" si="144"/>
        <v>#VALUE!</v>
      </c>
      <c r="CS257" s="353" t="e">
        <f t="shared" si="144"/>
        <v>#VALUE!</v>
      </c>
      <c r="CT257" s="353" t="e">
        <f t="shared" si="144"/>
        <v>#VALUE!</v>
      </c>
      <c r="CU257" s="353" t="e">
        <f t="shared" si="144"/>
        <v>#VALUE!</v>
      </c>
      <c r="CV257" s="353" t="e">
        <f t="shared" si="144"/>
        <v>#VALUE!</v>
      </c>
    </row>
    <row r="258" spans="1:118" ht="13.5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F258" s="54" t="s">
        <v>395</v>
      </c>
      <c r="CG258" s="54">
        <v>100</v>
      </c>
      <c r="CH258" s="54">
        <f>$CG258</f>
        <v>100</v>
      </c>
      <c r="CI258" s="54">
        <f t="shared" ref="CI258:CV262" si="145">$CG258</f>
        <v>100</v>
      </c>
      <c r="CJ258" s="54">
        <f t="shared" si="145"/>
        <v>100</v>
      </c>
      <c r="CK258" s="54">
        <f t="shared" si="145"/>
        <v>100</v>
      </c>
      <c r="CL258" s="54">
        <f t="shared" si="145"/>
        <v>100</v>
      </c>
      <c r="CM258" s="54">
        <f t="shared" si="145"/>
        <v>100</v>
      </c>
      <c r="CN258" s="54">
        <f t="shared" si="145"/>
        <v>100</v>
      </c>
      <c r="CO258" s="54">
        <f t="shared" si="145"/>
        <v>100</v>
      </c>
      <c r="CP258" s="54">
        <f t="shared" si="145"/>
        <v>100</v>
      </c>
      <c r="CQ258" s="54">
        <f t="shared" si="145"/>
        <v>100</v>
      </c>
      <c r="CR258" s="54">
        <f t="shared" si="145"/>
        <v>100</v>
      </c>
      <c r="CS258" s="54">
        <f t="shared" si="145"/>
        <v>100</v>
      </c>
      <c r="CT258" s="54">
        <f t="shared" si="145"/>
        <v>100</v>
      </c>
      <c r="CU258" s="54">
        <f t="shared" si="145"/>
        <v>100</v>
      </c>
      <c r="CV258" s="54">
        <f t="shared" si="145"/>
        <v>100</v>
      </c>
      <c r="CX258" s="339" t="s">
        <v>402</v>
      </c>
      <c r="CY258" s="339"/>
      <c r="CZ258" s="339"/>
      <c r="DA258" s="339"/>
      <c r="DB258" s="339"/>
      <c r="DC258" s="339"/>
      <c r="DD258" s="339"/>
      <c r="DE258" s="339"/>
      <c r="DF258" s="339"/>
      <c r="DG258" s="339"/>
      <c r="DH258" s="339"/>
      <c r="DI258" s="339"/>
      <c r="DJ258" s="339"/>
      <c r="DK258" s="339"/>
      <c r="DL258" s="339"/>
      <c r="DM258" s="339"/>
      <c r="DN258" s="339"/>
    </row>
    <row r="259" spans="1:118" ht="13.5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B259" s="64" t="s">
        <v>372</v>
      </c>
      <c r="CC259" s="345">
        <v>-10</v>
      </c>
      <c r="CD259" s="66" t="s">
        <v>373</v>
      </c>
      <c r="CE259" s="66">
        <f>ROUND(CC259*$CG$82*9.80665/1000,0)</f>
        <v>-101</v>
      </c>
      <c r="CF259" s="54" t="s">
        <v>374</v>
      </c>
      <c r="CG259" s="341">
        <f>CE260</f>
        <v>0</v>
      </c>
      <c r="CH259" s="54">
        <f>$CG259</f>
        <v>0</v>
      </c>
      <c r="CI259" s="54">
        <f t="shared" si="145"/>
        <v>0</v>
      </c>
      <c r="CJ259" s="54">
        <f t="shared" si="145"/>
        <v>0</v>
      </c>
      <c r="CK259" s="54">
        <f t="shared" si="145"/>
        <v>0</v>
      </c>
      <c r="CL259" s="54">
        <f t="shared" si="145"/>
        <v>0</v>
      </c>
      <c r="CM259" s="54">
        <f t="shared" si="145"/>
        <v>0</v>
      </c>
      <c r="CN259" s="54">
        <f t="shared" si="145"/>
        <v>0</v>
      </c>
      <c r="CO259" s="54">
        <f t="shared" si="145"/>
        <v>0</v>
      </c>
      <c r="CP259" s="54">
        <f t="shared" si="145"/>
        <v>0</v>
      </c>
      <c r="CQ259" s="54">
        <f t="shared" si="145"/>
        <v>0</v>
      </c>
      <c r="CR259" s="54">
        <f t="shared" si="145"/>
        <v>0</v>
      </c>
      <c r="CS259" s="54">
        <f t="shared" si="145"/>
        <v>0</v>
      </c>
      <c r="CT259" s="54">
        <f t="shared" si="145"/>
        <v>0</v>
      </c>
      <c r="CU259" s="54">
        <f t="shared" si="145"/>
        <v>0</v>
      </c>
      <c r="CV259" s="54">
        <f t="shared" si="145"/>
        <v>0</v>
      </c>
    </row>
    <row r="260" spans="1:118" ht="13.5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B260" s="354" t="s">
        <v>376</v>
      </c>
      <c r="CC260" s="355">
        <f>CC244</f>
        <v>0</v>
      </c>
      <c r="CD260" s="346" t="s">
        <v>381</v>
      </c>
      <c r="CE260" s="66">
        <f>CC260*$CG$82*9.80665/1000</f>
        <v>0</v>
      </c>
      <c r="CF260" s="54" t="s">
        <v>396</v>
      </c>
      <c r="CG260" s="54">
        <v>0.79</v>
      </c>
      <c r="CH260" s="54">
        <f>$CG260</f>
        <v>0.79</v>
      </c>
      <c r="CI260" s="54">
        <f t="shared" si="145"/>
        <v>0.79</v>
      </c>
      <c r="CJ260" s="54">
        <f t="shared" si="145"/>
        <v>0.79</v>
      </c>
      <c r="CK260" s="54">
        <f t="shared" si="145"/>
        <v>0.79</v>
      </c>
      <c r="CL260" s="54">
        <f t="shared" si="145"/>
        <v>0.79</v>
      </c>
      <c r="CM260" s="54">
        <f t="shared" si="145"/>
        <v>0.79</v>
      </c>
      <c r="CN260" s="54">
        <f t="shared" si="145"/>
        <v>0.79</v>
      </c>
      <c r="CO260" s="54">
        <f t="shared" si="145"/>
        <v>0.79</v>
      </c>
      <c r="CP260" s="54">
        <f t="shared" si="145"/>
        <v>0.79</v>
      </c>
      <c r="CQ260" s="54">
        <f t="shared" si="145"/>
        <v>0.79</v>
      </c>
      <c r="CR260" s="54">
        <f t="shared" si="145"/>
        <v>0.79</v>
      </c>
      <c r="CS260" s="54">
        <f t="shared" si="145"/>
        <v>0.79</v>
      </c>
      <c r="CT260" s="54">
        <f t="shared" si="145"/>
        <v>0.79</v>
      </c>
      <c r="CU260" s="54">
        <f t="shared" si="145"/>
        <v>0.79</v>
      </c>
      <c r="CV260" s="54">
        <f t="shared" si="145"/>
        <v>0.79</v>
      </c>
      <c r="CX260" s="358" t="s">
        <v>404</v>
      </c>
      <c r="CY260" s="54">
        <f t="shared" ref="CY260:DN260" si="146">CG$79</f>
        <v>126.88500000000001</v>
      </c>
      <c r="CZ260" s="54">
        <f t="shared" si="146"/>
        <v>109.185</v>
      </c>
      <c r="DA260" s="54">
        <f t="shared" si="146"/>
        <v>94.381</v>
      </c>
      <c r="DB260" s="54">
        <f t="shared" si="146"/>
        <v>82.445999999999998</v>
      </c>
      <c r="DC260" s="54">
        <f t="shared" si="146"/>
        <v>73.918000000000006</v>
      </c>
      <c r="DD260" s="54">
        <f t="shared" si="146"/>
        <v>63.152999999999999</v>
      </c>
      <c r="DE260" s="54">
        <f t="shared" si="146"/>
        <v>56.482999999999997</v>
      </c>
      <c r="DF260" s="54">
        <f t="shared" si="146"/>
        <v>51.133000000000003</v>
      </c>
      <c r="DG260" s="54">
        <f t="shared" si="146"/>
        <v>48.246000000000002</v>
      </c>
      <c r="DH260" s="54">
        <f t="shared" si="146"/>
        <v>43.709000000000003</v>
      </c>
      <c r="DI260" s="54">
        <f t="shared" si="146"/>
        <v>40.774000000000001</v>
      </c>
      <c r="DJ260" s="54">
        <f t="shared" si="146"/>
        <v>38.68</v>
      </c>
      <c r="DK260" s="54">
        <f t="shared" si="146"/>
        <v>34.463000000000001</v>
      </c>
      <c r="DL260" s="54">
        <f t="shared" si="146"/>
        <v>33.161000000000001</v>
      </c>
      <c r="DM260" s="54">
        <f t="shared" si="146"/>
        <v>30.765000000000001</v>
      </c>
      <c r="DN260" s="54">
        <f t="shared" si="146"/>
        <v>29.283999999999999</v>
      </c>
    </row>
    <row r="261" spans="1:118" ht="13.5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B261" s="64" t="s">
        <v>380</v>
      </c>
      <c r="CC261" s="345">
        <f>-BN90</f>
        <v>0</v>
      </c>
      <c r="CD261" s="346" t="s">
        <v>381</v>
      </c>
      <c r="CE261" s="66">
        <f>CC261*$CG$82*9.80665/1000</f>
        <v>0</v>
      </c>
      <c r="CF261" s="54" t="s">
        <v>382</v>
      </c>
      <c r="CG261" s="341">
        <f>CE259</f>
        <v>-101</v>
      </c>
      <c r="CH261" s="54">
        <f>$CG261</f>
        <v>-101</v>
      </c>
      <c r="CI261" s="54">
        <f t="shared" si="145"/>
        <v>-101</v>
      </c>
      <c r="CJ261" s="54">
        <f t="shared" si="145"/>
        <v>-101</v>
      </c>
      <c r="CK261" s="54">
        <f t="shared" si="145"/>
        <v>-101</v>
      </c>
      <c r="CL261" s="54">
        <f t="shared" si="145"/>
        <v>-101</v>
      </c>
      <c r="CM261" s="54">
        <f t="shared" si="145"/>
        <v>-101</v>
      </c>
      <c r="CN261" s="54">
        <f t="shared" si="145"/>
        <v>-101</v>
      </c>
      <c r="CO261" s="54">
        <f t="shared" si="145"/>
        <v>-101</v>
      </c>
      <c r="CP261" s="54">
        <f t="shared" si="145"/>
        <v>-101</v>
      </c>
      <c r="CQ261" s="54">
        <f t="shared" si="145"/>
        <v>-101</v>
      </c>
      <c r="CR261" s="54">
        <f t="shared" si="145"/>
        <v>-101</v>
      </c>
      <c r="CS261" s="54">
        <f t="shared" si="145"/>
        <v>-101</v>
      </c>
      <c r="CT261" s="54">
        <f t="shared" si="145"/>
        <v>-101</v>
      </c>
      <c r="CU261" s="54">
        <f t="shared" si="145"/>
        <v>-101</v>
      </c>
      <c r="CV261" s="54">
        <f t="shared" si="145"/>
        <v>-101</v>
      </c>
      <c r="CX261" s="54" t="s">
        <v>418</v>
      </c>
      <c r="CY261" s="54">
        <f t="shared" ref="CY261:DN261" si="147">CG$80</f>
        <v>0.55779999999999996</v>
      </c>
      <c r="CZ261" s="54">
        <f t="shared" si="147"/>
        <v>0.65139999999999998</v>
      </c>
      <c r="DA261" s="54">
        <f t="shared" si="147"/>
        <v>0.72219999999999995</v>
      </c>
      <c r="DB261" s="54">
        <f t="shared" si="147"/>
        <v>0.78249999999999997</v>
      </c>
      <c r="DC261" s="54">
        <f t="shared" si="147"/>
        <v>0.81259999999999999</v>
      </c>
      <c r="DD261" s="54">
        <f t="shared" si="147"/>
        <v>0.84340000000000004</v>
      </c>
      <c r="DE261" s="54">
        <f t="shared" si="147"/>
        <v>0.86929999999999996</v>
      </c>
      <c r="DF261" s="54">
        <f t="shared" si="147"/>
        <v>0.89100000000000001</v>
      </c>
      <c r="DG261" s="54">
        <f t="shared" si="147"/>
        <v>0.90920000000000001</v>
      </c>
      <c r="DH261" s="54">
        <f t="shared" si="147"/>
        <v>0.92220000000000002</v>
      </c>
      <c r="DI261" s="54">
        <f t="shared" si="147"/>
        <v>0.93189999999999995</v>
      </c>
      <c r="DJ261" s="54">
        <f t="shared" si="147"/>
        <v>0.94030000000000002</v>
      </c>
      <c r="DK261" s="54">
        <f t="shared" si="147"/>
        <v>0.94769999999999999</v>
      </c>
      <c r="DL261" s="54">
        <f t="shared" si="147"/>
        <v>0.95440000000000003</v>
      </c>
      <c r="DM261" s="54">
        <f t="shared" si="147"/>
        <v>0.96020000000000005</v>
      </c>
      <c r="DN261" s="54">
        <f t="shared" si="147"/>
        <v>0.96530000000000005</v>
      </c>
    </row>
    <row r="262" spans="1:118" ht="14.25" thickBot="1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B262" s="64" t="s">
        <v>384</v>
      </c>
      <c r="CC262" s="345">
        <v>0</v>
      </c>
      <c r="CD262" s="66" t="s">
        <v>65</v>
      </c>
      <c r="CE262" s="66">
        <f>IF(CC259=0,IF(CC242&gt;0,CC262+CE245,CC262),(CC262-((CC261-CC260)/CC259)))</f>
        <v>0</v>
      </c>
      <c r="CF262" s="54" t="s">
        <v>385</v>
      </c>
      <c r="CG262" s="341">
        <f>ABS(CE262)</f>
        <v>0</v>
      </c>
      <c r="CH262" s="54">
        <f>$CG262</f>
        <v>0</v>
      </c>
      <c r="CI262" s="54">
        <f t="shared" si="145"/>
        <v>0</v>
      </c>
      <c r="CJ262" s="54">
        <f t="shared" si="145"/>
        <v>0</v>
      </c>
      <c r="CK262" s="54">
        <f t="shared" si="145"/>
        <v>0</v>
      </c>
      <c r="CL262" s="54">
        <f t="shared" si="145"/>
        <v>0</v>
      </c>
      <c r="CM262" s="54">
        <f t="shared" si="145"/>
        <v>0</v>
      </c>
      <c r="CN262" s="54">
        <f t="shared" si="145"/>
        <v>0</v>
      </c>
      <c r="CO262" s="54">
        <f t="shared" si="145"/>
        <v>0</v>
      </c>
      <c r="CP262" s="54">
        <f t="shared" si="145"/>
        <v>0</v>
      </c>
      <c r="CQ262" s="54">
        <f t="shared" si="145"/>
        <v>0</v>
      </c>
      <c r="CR262" s="54">
        <f t="shared" si="145"/>
        <v>0</v>
      </c>
      <c r="CS262" s="54">
        <f t="shared" si="145"/>
        <v>0</v>
      </c>
      <c r="CT262" s="54">
        <f t="shared" si="145"/>
        <v>0</v>
      </c>
      <c r="CU262" s="54">
        <f t="shared" si="145"/>
        <v>0</v>
      </c>
      <c r="CV262" s="54">
        <f t="shared" si="145"/>
        <v>0</v>
      </c>
      <c r="CX262" s="54" t="s">
        <v>407</v>
      </c>
      <c r="CY262" s="54">
        <f>100-$CG$83</f>
        <v>94.33</v>
      </c>
      <c r="CZ262" s="54">
        <f t="shared" ref="CZ262:DN262" si="148">100-$CG$83</f>
        <v>94.33</v>
      </c>
      <c r="DA262" s="54">
        <f t="shared" si="148"/>
        <v>94.33</v>
      </c>
      <c r="DB262" s="54">
        <f t="shared" si="148"/>
        <v>94.33</v>
      </c>
      <c r="DC262" s="54">
        <f t="shared" si="148"/>
        <v>94.33</v>
      </c>
      <c r="DD262" s="54">
        <f t="shared" si="148"/>
        <v>94.33</v>
      </c>
      <c r="DE262" s="54">
        <f t="shared" si="148"/>
        <v>94.33</v>
      </c>
      <c r="DF262" s="54">
        <f t="shared" si="148"/>
        <v>94.33</v>
      </c>
      <c r="DG262" s="54">
        <f t="shared" si="148"/>
        <v>94.33</v>
      </c>
      <c r="DH262" s="54">
        <f t="shared" si="148"/>
        <v>94.33</v>
      </c>
      <c r="DI262" s="54">
        <f t="shared" si="148"/>
        <v>94.33</v>
      </c>
      <c r="DJ262" s="54">
        <f t="shared" si="148"/>
        <v>94.33</v>
      </c>
      <c r="DK262" s="54">
        <f t="shared" si="148"/>
        <v>94.33</v>
      </c>
      <c r="DL262" s="54">
        <f t="shared" si="148"/>
        <v>94.33</v>
      </c>
      <c r="DM262" s="54">
        <f t="shared" si="148"/>
        <v>94.33</v>
      </c>
      <c r="DN262" s="54">
        <f t="shared" si="148"/>
        <v>94.33</v>
      </c>
    </row>
    <row r="263" spans="1:118" ht="14.25" thickBot="1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B263" s="359"/>
      <c r="CC263" s="360"/>
      <c r="CF263" s="54" t="s">
        <v>408</v>
      </c>
      <c r="CG263" s="347">
        <f>LN(2)/CG$78</f>
        <v>0.13862943611198905</v>
      </c>
      <c r="CH263" s="347">
        <f t="shared" ref="CH263:CV263" si="149">LN(2)/CH$78</f>
        <v>8.6643397569993161E-2</v>
      </c>
      <c r="CI263" s="347">
        <f t="shared" si="149"/>
        <v>5.5451774444795626E-2</v>
      </c>
      <c r="CJ263" s="347">
        <f t="shared" si="149"/>
        <v>3.7467415165402446E-2</v>
      </c>
      <c r="CK263" s="347">
        <f t="shared" si="149"/>
        <v>2.5672117798516494E-2</v>
      </c>
      <c r="CL263" s="347">
        <f t="shared" si="149"/>
        <v>1.8097837612531208E-2</v>
      </c>
      <c r="CM263" s="347">
        <f t="shared" si="149"/>
        <v>1.2765141446776157E-2</v>
      </c>
      <c r="CN263" s="347">
        <f t="shared" si="149"/>
        <v>9.001911435843446E-3</v>
      </c>
      <c r="CO263" s="347">
        <f t="shared" si="149"/>
        <v>6.3591484455040852E-3</v>
      </c>
      <c r="CP263" s="347">
        <f t="shared" si="149"/>
        <v>4.7475834284927756E-3</v>
      </c>
      <c r="CQ263" s="347">
        <f t="shared" si="149"/>
        <v>3.7066694147590657E-3</v>
      </c>
      <c r="CR263" s="347">
        <f t="shared" si="149"/>
        <v>2.9001974082006081E-3</v>
      </c>
      <c r="CS263" s="347">
        <f t="shared" si="149"/>
        <v>2.272613706753919E-3</v>
      </c>
      <c r="CT263" s="347">
        <f t="shared" si="149"/>
        <v>1.7773004629742187E-3</v>
      </c>
      <c r="CU263" s="347">
        <f t="shared" si="149"/>
        <v>1.3918618083533039E-3</v>
      </c>
      <c r="CV263" s="347">
        <f t="shared" si="149"/>
        <v>1.0915703630865281E-3</v>
      </c>
      <c r="CX263" s="54" t="s">
        <v>409</v>
      </c>
      <c r="CY263" s="361">
        <f>CE261</f>
        <v>0</v>
      </c>
      <c r="CZ263" s="54">
        <f>$CY263</f>
        <v>0</v>
      </c>
      <c r="DA263" s="54">
        <f t="shared" ref="DA263:DN263" si="150">$CY263</f>
        <v>0</v>
      </c>
      <c r="DB263" s="54">
        <f t="shared" si="150"/>
        <v>0</v>
      </c>
      <c r="DC263" s="54">
        <f t="shared" si="150"/>
        <v>0</v>
      </c>
      <c r="DD263" s="54">
        <f t="shared" si="150"/>
        <v>0</v>
      </c>
      <c r="DE263" s="54">
        <f t="shared" si="150"/>
        <v>0</v>
      </c>
      <c r="DF263" s="54">
        <f t="shared" si="150"/>
        <v>0</v>
      </c>
      <c r="DG263" s="54">
        <f t="shared" si="150"/>
        <v>0</v>
      </c>
      <c r="DH263" s="54">
        <f t="shared" si="150"/>
        <v>0</v>
      </c>
      <c r="DI263" s="54">
        <f t="shared" si="150"/>
        <v>0</v>
      </c>
      <c r="DJ263" s="54">
        <f t="shared" si="150"/>
        <v>0</v>
      </c>
      <c r="DK263" s="54">
        <f t="shared" si="150"/>
        <v>0</v>
      </c>
      <c r="DL263" s="54">
        <f t="shared" si="150"/>
        <v>0</v>
      </c>
      <c r="DM263" s="54">
        <f t="shared" si="150"/>
        <v>0</v>
      </c>
      <c r="DN263" s="54">
        <f t="shared" si="150"/>
        <v>0</v>
      </c>
    </row>
    <row r="265" spans="1:118" ht="13.5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G265" s="348">
        <f>(CG258+CG259)*CG260</f>
        <v>79</v>
      </c>
      <c r="CH265" s="348">
        <f t="shared" ref="CH265:CV265" si="151">(CH258+CH259)*CH260</f>
        <v>79</v>
      </c>
      <c r="CI265" s="348">
        <f t="shared" si="151"/>
        <v>79</v>
      </c>
      <c r="CJ265" s="348">
        <f t="shared" si="151"/>
        <v>79</v>
      </c>
      <c r="CK265" s="348">
        <f t="shared" si="151"/>
        <v>79</v>
      </c>
      <c r="CL265" s="348">
        <f t="shared" si="151"/>
        <v>79</v>
      </c>
      <c r="CM265" s="348">
        <f t="shared" si="151"/>
        <v>79</v>
      </c>
      <c r="CN265" s="348">
        <f t="shared" si="151"/>
        <v>79</v>
      </c>
      <c r="CO265" s="348">
        <f t="shared" si="151"/>
        <v>79</v>
      </c>
      <c r="CP265" s="348">
        <f t="shared" si="151"/>
        <v>79</v>
      </c>
      <c r="CQ265" s="348">
        <f t="shared" si="151"/>
        <v>79</v>
      </c>
      <c r="CR265" s="348">
        <f t="shared" si="151"/>
        <v>79</v>
      </c>
      <c r="CS265" s="348">
        <f t="shared" si="151"/>
        <v>79</v>
      </c>
      <c r="CT265" s="348">
        <f t="shared" si="151"/>
        <v>79</v>
      </c>
      <c r="CU265" s="348">
        <f t="shared" si="151"/>
        <v>79</v>
      </c>
      <c r="CV265" s="348">
        <f t="shared" si="151"/>
        <v>79</v>
      </c>
    </row>
    <row r="266" spans="1:118" ht="13.5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G266" s="348">
        <f>CG261*CG260*(CG262-1/CG263)</f>
        <v>575.56318656265205</v>
      </c>
      <c r="CH266" s="348">
        <f t="shared" ref="CH266:CV266" si="152">CH261*CH260*(CH262-1/CH263)</f>
        <v>920.90109850024317</v>
      </c>
      <c r="CI266" s="348">
        <f t="shared" si="152"/>
        <v>1438.9079664066298</v>
      </c>
      <c r="CJ266" s="348">
        <f t="shared" si="152"/>
        <v>2129.5837902818125</v>
      </c>
      <c r="CK266" s="348">
        <f t="shared" si="152"/>
        <v>3108.0412074383207</v>
      </c>
      <c r="CL266" s="348">
        <f t="shared" si="152"/>
        <v>4408.8140090699144</v>
      </c>
      <c r="CM266" s="348">
        <f t="shared" si="152"/>
        <v>6250.6162060704</v>
      </c>
      <c r="CN266" s="348">
        <f t="shared" si="152"/>
        <v>8863.6730730648396</v>
      </c>
      <c r="CO266" s="348">
        <f t="shared" si="152"/>
        <v>12547.277467065815</v>
      </c>
      <c r="CP266" s="348">
        <f t="shared" si="152"/>
        <v>16806.445047629441</v>
      </c>
      <c r="CQ266" s="348">
        <f t="shared" si="152"/>
        <v>21526.063177443186</v>
      </c>
      <c r="CR266" s="348">
        <f t="shared" si="152"/>
        <v>27511.920317694763</v>
      </c>
      <c r="CS266" s="348">
        <f t="shared" si="152"/>
        <v>35109.354380321776</v>
      </c>
      <c r="CT266" s="348">
        <f t="shared" si="152"/>
        <v>44893.928551886856</v>
      </c>
      <c r="CU266" s="348">
        <f t="shared" si="152"/>
        <v>57326.093381640138</v>
      </c>
      <c r="CV266" s="348">
        <f t="shared" si="152"/>
        <v>73096.524693456799</v>
      </c>
    </row>
    <row r="267" spans="1:118" ht="13.5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G267" s="348" t="e">
        <f>((CG258+CG259)*CG260-CG257-CG261*CG260/CG263)*EXP(-CG263*CG262)</f>
        <v>#VALUE!</v>
      </c>
      <c r="CH267" s="348" t="e">
        <f t="shared" ref="CH267:CV267" si="153">((CH258+CH259)*CH260-CH257-CH261*CH260/CH263)*EXP(-CH263*CH262)</f>
        <v>#VALUE!</v>
      </c>
      <c r="CI267" s="348" t="e">
        <f t="shared" si="153"/>
        <v>#VALUE!</v>
      </c>
      <c r="CJ267" s="348" t="e">
        <f t="shared" si="153"/>
        <v>#VALUE!</v>
      </c>
      <c r="CK267" s="348" t="e">
        <f t="shared" si="153"/>
        <v>#VALUE!</v>
      </c>
      <c r="CL267" s="348" t="e">
        <f t="shared" si="153"/>
        <v>#VALUE!</v>
      </c>
      <c r="CM267" s="348" t="e">
        <f t="shared" si="153"/>
        <v>#VALUE!</v>
      </c>
      <c r="CN267" s="348" t="e">
        <f t="shared" si="153"/>
        <v>#VALUE!</v>
      </c>
      <c r="CO267" s="348" t="e">
        <f t="shared" si="153"/>
        <v>#VALUE!</v>
      </c>
      <c r="CP267" s="348" t="e">
        <f t="shared" si="153"/>
        <v>#VALUE!</v>
      </c>
      <c r="CQ267" s="348" t="e">
        <f t="shared" si="153"/>
        <v>#VALUE!</v>
      </c>
      <c r="CR267" s="348" t="e">
        <f t="shared" si="153"/>
        <v>#VALUE!</v>
      </c>
      <c r="CS267" s="348" t="e">
        <f t="shared" si="153"/>
        <v>#VALUE!</v>
      </c>
      <c r="CT267" s="348" t="e">
        <f t="shared" si="153"/>
        <v>#VALUE!</v>
      </c>
      <c r="CU267" s="348" t="e">
        <f t="shared" si="153"/>
        <v>#VALUE!</v>
      </c>
      <c r="CV267" s="348" t="e">
        <f t="shared" si="153"/>
        <v>#VALUE!</v>
      </c>
    </row>
    <row r="268" spans="1:118" ht="13.5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G268" s="349" t="e">
        <f>CG265+CG266-CG267</f>
        <v>#VALUE!</v>
      </c>
      <c r="CH268" s="349" t="e">
        <f t="shared" ref="CH268:CV268" si="154">CH265+CH266-CH267</f>
        <v>#VALUE!</v>
      </c>
      <c r="CI268" s="349" t="e">
        <f t="shared" si="154"/>
        <v>#VALUE!</v>
      </c>
      <c r="CJ268" s="349" t="e">
        <f t="shared" si="154"/>
        <v>#VALUE!</v>
      </c>
      <c r="CK268" s="349" t="e">
        <f t="shared" si="154"/>
        <v>#VALUE!</v>
      </c>
      <c r="CL268" s="349" t="e">
        <f t="shared" si="154"/>
        <v>#VALUE!</v>
      </c>
      <c r="CM268" s="349" t="e">
        <f t="shared" si="154"/>
        <v>#VALUE!</v>
      </c>
      <c r="CN268" s="349" t="e">
        <f t="shared" si="154"/>
        <v>#VALUE!</v>
      </c>
      <c r="CO268" s="349" t="e">
        <f t="shared" si="154"/>
        <v>#VALUE!</v>
      </c>
      <c r="CP268" s="349" t="e">
        <f t="shared" si="154"/>
        <v>#VALUE!</v>
      </c>
      <c r="CQ268" s="349" t="e">
        <f t="shared" si="154"/>
        <v>#VALUE!</v>
      </c>
      <c r="CR268" s="349" t="e">
        <f t="shared" si="154"/>
        <v>#VALUE!</v>
      </c>
      <c r="CS268" s="349" t="e">
        <f t="shared" si="154"/>
        <v>#VALUE!</v>
      </c>
      <c r="CT268" s="349" t="e">
        <f t="shared" si="154"/>
        <v>#VALUE!</v>
      </c>
      <c r="CU268" s="349" t="e">
        <f t="shared" si="154"/>
        <v>#VALUE!</v>
      </c>
      <c r="CV268" s="349" t="e">
        <f t="shared" si="154"/>
        <v>#VALUE!</v>
      </c>
    </row>
    <row r="269" spans="1:118" ht="13.5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G269" s="350" t="s">
        <v>390</v>
      </c>
      <c r="CH269" s="351" t="s">
        <v>333</v>
      </c>
      <c r="CI269" s="351" t="s">
        <v>334</v>
      </c>
      <c r="CJ269" s="351" t="s">
        <v>335</v>
      </c>
      <c r="CK269" s="351" t="s">
        <v>336</v>
      </c>
      <c r="CL269" s="351" t="s">
        <v>337</v>
      </c>
      <c r="CM269" s="351" t="s">
        <v>338</v>
      </c>
      <c r="CN269" s="351" t="s">
        <v>339</v>
      </c>
      <c r="CO269" s="351" t="s">
        <v>340</v>
      </c>
      <c r="CP269" s="351" t="s">
        <v>341</v>
      </c>
      <c r="CQ269" s="351" t="s">
        <v>342</v>
      </c>
      <c r="CR269" s="351" t="s">
        <v>343</v>
      </c>
      <c r="CS269" s="351" t="s">
        <v>344</v>
      </c>
      <c r="CT269" s="351" t="s">
        <v>345</v>
      </c>
      <c r="CU269" s="351" t="s">
        <v>346</v>
      </c>
      <c r="CV269" s="351" t="s">
        <v>347</v>
      </c>
      <c r="CY269" s="54" t="s">
        <v>390</v>
      </c>
      <c r="CZ269" s="54" t="s">
        <v>333</v>
      </c>
      <c r="DA269" s="54" t="s">
        <v>334</v>
      </c>
      <c r="DB269" s="54" t="s">
        <v>335</v>
      </c>
      <c r="DC269" s="54" t="s">
        <v>336</v>
      </c>
      <c r="DD269" s="54" t="s">
        <v>337</v>
      </c>
      <c r="DE269" s="54" t="s">
        <v>338</v>
      </c>
      <c r="DF269" s="54" t="s">
        <v>339</v>
      </c>
      <c r="DG269" s="54" t="s">
        <v>340</v>
      </c>
      <c r="DH269" s="54" t="s">
        <v>341</v>
      </c>
      <c r="DI269" s="54" t="s">
        <v>342</v>
      </c>
      <c r="DJ269" s="54" t="s">
        <v>343</v>
      </c>
      <c r="DK269" s="54" t="s">
        <v>344</v>
      </c>
      <c r="DL269" s="54" t="s">
        <v>345</v>
      </c>
      <c r="DM269" s="54" t="s">
        <v>346</v>
      </c>
      <c r="DN269" s="54" t="s">
        <v>347</v>
      </c>
    </row>
    <row r="270" spans="1:118" ht="13.5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F270" s="54" t="s">
        <v>391</v>
      </c>
      <c r="CG270" s="352" t="e">
        <f>ROUND((CG258+CG259)*CG260+CG261*CG260*(CG262-1/CG263)-((CG258+CG259)*CG260-CG257-CG261*CG260/CG263)*EXP(-CG263*CG262),5)</f>
        <v>#VALUE!</v>
      </c>
      <c r="CH270" s="352" t="e">
        <f t="shared" ref="CH270:CV270" si="155">ROUND((CH258+CH259)*CH260+CH261*CH260*(CH262-1/CH263)-((CH258+CH259)*CH260-CH257-CH261*CH260/CH263)*EXP(-CH263*CH262),5)</f>
        <v>#VALUE!</v>
      </c>
      <c r="CI270" s="352" t="e">
        <f t="shared" si="155"/>
        <v>#VALUE!</v>
      </c>
      <c r="CJ270" s="352" t="e">
        <f t="shared" si="155"/>
        <v>#VALUE!</v>
      </c>
      <c r="CK270" s="352" t="e">
        <f t="shared" si="155"/>
        <v>#VALUE!</v>
      </c>
      <c r="CL270" s="352" t="e">
        <f t="shared" si="155"/>
        <v>#VALUE!</v>
      </c>
      <c r="CM270" s="352" t="e">
        <f t="shared" si="155"/>
        <v>#VALUE!</v>
      </c>
      <c r="CN270" s="352" t="e">
        <f t="shared" si="155"/>
        <v>#VALUE!</v>
      </c>
      <c r="CO270" s="352" t="e">
        <f t="shared" si="155"/>
        <v>#VALUE!</v>
      </c>
      <c r="CP270" s="352" t="e">
        <f t="shared" si="155"/>
        <v>#VALUE!</v>
      </c>
      <c r="CQ270" s="352" t="e">
        <f t="shared" si="155"/>
        <v>#VALUE!</v>
      </c>
      <c r="CR270" s="352" t="e">
        <f t="shared" si="155"/>
        <v>#VALUE!</v>
      </c>
      <c r="CS270" s="352" t="e">
        <f t="shared" si="155"/>
        <v>#VALUE!</v>
      </c>
      <c r="CT270" s="352" t="e">
        <f t="shared" si="155"/>
        <v>#VALUE!</v>
      </c>
      <c r="CU270" s="352" t="e">
        <f t="shared" si="155"/>
        <v>#VALUE!</v>
      </c>
      <c r="CV270" s="352" t="e">
        <f t="shared" si="155"/>
        <v>#VALUE!</v>
      </c>
      <c r="CX270" s="54" t="s">
        <v>412</v>
      </c>
      <c r="CY270" s="362">
        <f>(CY262+CY263)/CY261+CY260</f>
        <v>295.99579239870923</v>
      </c>
      <c r="CZ270" s="362">
        <f t="shared" ref="CZ270:DN270" si="156">(CZ262+CZ263)/CZ261+CZ260</f>
        <v>253.99617592876882</v>
      </c>
      <c r="DA270" s="362">
        <f t="shared" si="156"/>
        <v>224.99578814732763</v>
      </c>
      <c r="DB270" s="362">
        <f t="shared" si="156"/>
        <v>202.99552076677315</v>
      </c>
      <c r="DC270" s="362">
        <f t="shared" si="156"/>
        <v>190.00217425547623</v>
      </c>
      <c r="DD270" s="362">
        <f t="shared" si="156"/>
        <v>174.99791344557741</v>
      </c>
      <c r="DE270" s="362">
        <f t="shared" si="156"/>
        <v>164.99559634188427</v>
      </c>
      <c r="DF270" s="362">
        <f t="shared" si="156"/>
        <v>157.00280920314253</v>
      </c>
      <c r="DG270" s="362">
        <f t="shared" si="156"/>
        <v>151.99654993400793</v>
      </c>
      <c r="DH270" s="362">
        <f t="shared" si="156"/>
        <v>145.99700693992628</v>
      </c>
      <c r="DI270" s="362">
        <f t="shared" si="156"/>
        <v>141.99730722180493</v>
      </c>
      <c r="DJ270" s="362">
        <f t="shared" si="156"/>
        <v>138.99904711262363</v>
      </c>
      <c r="DK270" s="362">
        <f t="shared" si="156"/>
        <v>133.99871805423658</v>
      </c>
      <c r="DL270" s="362">
        <f t="shared" si="156"/>
        <v>131.99796563285832</v>
      </c>
      <c r="DM270" s="362">
        <f t="shared" si="156"/>
        <v>129.00495001041449</v>
      </c>
      <c r="DN270" s="362">
        <f t="shared" si="156"/>
        <v>127.00491577747849</v>
      </c>
    </row>
    <row r="271" spans="1:118" ht="13.5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319" t="str">
        <f>IF(CB271="","",CC271)</f>
        <v/>
      </c>
      <c r="CB271" s="363" t="str">
        <f>IF(COUNTIF(CY271:DN271,"×")=0,"","浮上できません")</f>
        <v/>
      </c>
      <c r="CC271" s="316">
        <v>9</v>
      </c>
      <c r="CG271" s="369"/>
      <c r="CH271" s="369"/>
      <c r="CI271" s="369"/>
      <c r="CJ271" s="369"/>
      <c r="CK271" s="369"/>
      <c r="CL271" s="369"/>
      <c r="CM271" s="369"/>
      <c r="CN271" s="369"/>
      <c r="CO271" s="369"/>
      <c r="CP271" s="369"/>
      <c r="CQ271" s="369"/>
      <c r="CR271" s="369"/>
      <c r="CS271" s="369"/>
      <c r="CT271" s="369"/>
      <c r="CU271" s="369"/>
      <c r="CV271" s="369"/>
      <c r="CY271" s="364" t="e">
        <f t="shared" ref="CY271:DN271" si="157">IF(CY270-CG270&gt;0,"","×")</f>
        <v>#VALUE!</v>
      </c>
      <c r="CZ271" s="364" t="e">
        <f t="shared" si="157"/>
        <v>#VALUE!</v>
      </c>
      <c r="DA271" s="364" t="e">
        <f t="shared" si="157"/>
        <v>#VALUE!</v>
      </c>
      <c r="DB271" s="364" t="e">
        <f t="shared" si="157"/>
        <v>#VALUE!</v>
      </c>
      <c r="DC271" s="364" t="e">
        <f t="shared" si="157"/>
        <v>#VALUE!</v>
      </c>
      <c r="DD271" s="364" t="e">
        <f t="shared" si="157"/>
        <v>#VALUE!</v>
      </c>
      <c r="DE271" s="364" t="e">
        <f t="shared" si="157"/>
        <v>#VALUE!</v>
      </c>
      <c r="DF271" s="364" t="e">
        <f t="shared" si="157"/>
        <v>#VALUE!</v>
      </c>
      <c r="DG271" s="364" t="e">
        <f t="shared" si="157"/>
        <v>#VALUE!</v>
      </c>
      <c r="DH271" s="364" t="e">
        <f t="shared" si="157"/>
        <v>#VALUE!</v>
      </c>
      <c r="DI271" s="364" t="e">
        <f t="shared" si="157"/>
        <v>#VALUE!</v>
      </c>
      <c r="DJ271" s="364" t="e">
        <f t="shared" si="157"/>
        <v>#VALUE!</v>
      </c>
      <c r="DK271" s="364" t="e">
        <f t="shared" si="157"/>
        <v>#VALUE!</v>
      </c>
      <c r="DL271" s="364" t="e">
        <f t="shared" si="157"/>
        <v>#VALUE!</v>
      </c>
      <c r="DM271" s="364" t="e">
        <f t="shared" si="157"/>
        <v>#VALUE!</v>
      </c>
      <c r="DN271" s="364" t="e">
        <f t="shared" si="157"/>
        <v>#VALUE!</v>
      </c>
    </row>
    <row r="272" spans="1:118" ht="13.5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F272" s="339" t="s">
        <v>433</v>
      </c>
      <c r="CG272" s="339" t="s">
        <v>434</v>
      </c>
      <c r="CH272" s="339"/>
      <c r="CI272" s="339"/>
      <c r="CJ272" s="339"/>
      <c r="CK272" s="339"/>
      <c r="CL272" s="339"/>
      <c r="CM272" s="339"/>
      <c r="CN272" s="339"/>
      <c r="CO272" s="339"/>
      <c r="CP272" s="339"/>
      <c r="CQ272" s="338"/>
      <c r="CR272" s="338"/>
      <c r="CS272" s="338"/>
      <c r="CT272" s="338"/>
      <c r="CU272" s="338"/>
      <c r="CV272" s="338"/>
      <c r="CW272" s="338"/>
    </row>
    <row r="274" spans="1:118" ht="13.5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F274" s="340" t="s">
        <v>394</v>
      </c>
      <c r="CG274" s="353" t="e">
        <f>CG270</f>
        <v>#VALUE!</v>
      </c>
      <c r="CH274" s="353" t="e">
        <f t="shared" ref="CH274:CV274" si="158">CH270</f>
        <v>#VALUE!</v>
      </c>
      <c r="CI274" s="353" t="e">
        <f t="shared" si="158"/>
        <v>#VALUE!</v>
      </c>
      <c r="CJ274" s="353" t="e">
        <f t="shared" si="158"/>
        <v>#VALUE!</v>
      </c>
      <c r="CK274" s="353" t="e">
        <f t="shared" si="158"/>
        <v>#VALUE!</v>
      </c>
      <c r="CL274" s="353" t="e">
        <f t="shared" si="158"/>
        <v>#VALUE!</v>
      </c>
      <c r="CM274" s="353" t="e">
        <f t="shared" si="158"/>
        <v>#VALUE!</v>
      </c>
      <c r="CN274" s="353" t="e">
        <f t="shared" si="158"/>
        <v>#VALUE!</v>
      </c>
      <c r="CO274" s="353" t="e">
        <f t="shared" si="158"/>
        <v>#VALUE!</v>
      </c>
      <c r="CP274" s="353" t="e">
        <f t="shared" si="158"/>
        <v>#VALUE!</v>
      </c>
      <c r="CQ274" s="353" t="e">
        <f t="shared" si="158"/>
        <v>#VALUE!</v>
      </c>
      <c r="CR274" s="353" t="e">
        <f t="shared" si="158"/>
        <v>#VALUE!</v>
      </c>
      <c r="CS274" s="353" t="e">
        <f t="shared" si="158"/>
        <v>#VALUE!</v>
      </c>
      <c r="CT274" s="353" t="e">
        <f t="shared" si="158"/>
        <v>#VALUE!</v>
      </c>
      <c r="CU274" s="353" t="e">
        <f t="shared" si="158"/>
        <v>#VALUE!</v>
      </c>
      <c r="CV274" s="353" t="e">
        <f t="shared" si="158"/>
        <v>#VALUE!</v>
      </c>
    </row>
    <row r="275" spans="1:118" ht="13.5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F275" s="54" t="s">
        <v>395</v>
      </c>
      <c r="CG275" s="54">
        <v>100</v>
      </c>
      <c r="CH275" s="54">
        <f>$CG275</f>
        <v>100</v>
      </c>
      <c r="CI275" s="54">
        <f t="shared" ref="CI275:CV279" si="159">$CG275</f>
        <v>100</v>
      </c>
      <c r="CJ275" s="54">
        <f t="shared" si="159"/>
        <v>100</v>
      </c>
      <c r="CK275" s="54">
        <f t="shared" si="159"/>
        <v>100</v>
      </c>
      <c r="CL275" s="54">
        <f t="shared" si="159"/>
        <v>100</v>
      </c>
      <c r="CM275" s="54">
        <f t="shared" si="159"/>
        <v>100</v>
      </c>
      <c r="CN275" s="54">
        <f t="shared" si="159"/>
        <v>100</v>
      </c>
      <c r="CO275" s="54">
        <f t="shared" si="159"/>
        <v>100</v>
      </c>
      <c r="CP275" s="54">
        <f t="shared" si="159"/>
        <v>100</v>
      </c>
      <c r="CQ275" s="54">
        <f t="shared" si="159"/>
        <v>100</v>
      </c>
      <c r="CR275" s="54">
        <f t="shared" si="159"/>
        <v>100</v>
      </c>
      <c r="CS275" s="54">
        <f t="shared" si="159"/>
        <v>100</v>
      </c>
      <c r="CT275" s="54">
        <f t="shared" si="159"/>
        <v>100</v>
      </c>
      <c r="CU275" s="54">
        <f t="shared" si="159"/>
        <v>100</v>
      </c>
      <c r="CV275" s="54">
        <f t="shared" si="159"/>
        <v>100</v>
      </c>
      <c r="CX275" s="339" t="s">
        <v>402</v>
      </c>
      <c r="CY275" s="339"/>
      <c r="CZ275" s="339"/>
      <c r="DA275" s="339"/>
      <c r="DB275" s="339"/>
      <c r="DC275" s="339"/>
      <c r="DD275" s="339"/>
      <c r="DE275" s="339"/>
      <c r="DF275" s="339"/>
      <c r="DG275" s="339"/>
      <c r="DH275" s="339"/>
      <c r="DI275" s="339"/>
      <c r="DJ275" s="339"/>
      <c r="DK275" s="339"/>
      <c r="DL275" s="339"/>
      <c r="DM275" s="339"/>
      <c r="DN275" s="339"/>
    </row>
    <row r="276" spans="1:118" ht="13.5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B276" s="64" t="s">
        <v>372</v>
      </c>
      <c r="CC276" s="345">
        <v>0</v>
      </c>
      <c r="CD276" s="66" t="s">
        <v>373</v>
      </c>
      <c r="CE276" s="66">
        <f>ROUND(CC276*$CG$82*9.80665/1000,0)</f>
        <v>0</v>
      </c>
      <c r="CF276" s="54" t="s">
        <v>374</v>
      </c>
      <c r="CG276" s="341">
        <f>CE277</f>
        <v>0</v>
      </c>
      <c r="CH276" s="54">
        <f>$CG276</f>
        <v>0</v>
      </c>
      <c r="CI276" s="54">
        <f t="shared" si="159"/>
        <v>0</v>
      </c>
      <c r="CJ276" s="54">
        <f t="shared" si="159"/>
        <v>0</v>
      </c>
      <c r="CK276" s="54">
        <f t="shared" si="159"/>
        <v>0</v>
      </c>
      <c r="CL276" s="54">
        <f t="shared" si="159"/>
        <v>0</v>
      </c>
      <c r="CM276" s="54">
        <f t="shared" si="159"/>
        <v>0</v>
      </c>
      <c r="CN276" s="54">
        <f t="shared" si="159"/>
        <v>0</v>
      </c>
      <c r="CO276" s="54">
        <f t="shared" si="159"/>
        <v>0</v>
      </c>
      <c r="CP276" s="54">
        <f t="shared" si="159"/>
        <v>0</v>
      </c>
      <c r="CQ276" s="54">
        <f t="shared" si="159"/>
        <v>0</v>
      </c>
      <c r="CR276" s="54">
        <f t="shared" si="159"/>
        <v>0</v>
      </c>
      <c r="CS276" s="54">
        <f t="shared" si="159"/>
        <v>0</v>
      </c>
      <c r="CT276" s="54">
        <f t="shared" si="159"/>
        <v>0</v>
      </c>
      <c r="CU276" s="54">
        <f t="shared" si="159"/>
        <v>0</v>
      </c>
      <c r="CV276" s="54">
        <f t="shared" si="159"/>
        <v>0</v>
      </c>
    </row>
    <row r="277" spans="1:118" ht="13.5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B277" s="354" t="s">
        <v>376</v>
      </c>
      <c r="CC277" s="355">
        <f>CC261</f>
        <v>0</v>
      </c>
      <c r="CD277" s="346" t="s">
        <v>381</v>
      </c>
      <c r="CE277" s="66">
        <f>CC277*$CG$82*9.80665/1000</f>
        <v>0</v>
      </c>
      <c r="CF277" s="54" t="s">
        <v>396</v>
      </c>
      <c r="CG277" s="54">
        <v>0.79</v>
      </c>
      <c r="CH277" s="54">
        <f>$CG277</f>
        <v>0.79</v>
      </c>
      <c r="CI277" s="54">
        <f t="shared" si="159"/>
        <v>0.79</v>
      </c>
      <c r="CJ277" s="54">
        <f t="shared" si="159"/>
        <v>0.79</v>
      </c>
      <c r="CK277" s="54">
        <f t="shared" si="159"/>
        <v>0.79</v>
      </c>
      <c r="CL277" s="54">
        <f t="shared" si="159"/>
        <v>0.79</v>
      </c>
      <c r="CM277" s="54">
        <f t="shared" si="159"/>
        <v>0.79</v>
      </c>
      <c r="CN277" s="54">
        <f t="shared" si="159"/>
        <v>0.79</v>
      </c>
      <c r="CO277" s="54">
        <f t="shared" si="159"/>
        <v>0.79</v>
      </c>
      <c r="CP277" s="54">
        <f t="shared" si="159"/>
        <v>0.79</v>
      </c>
      <c r="CQ277" s="54">
        <f t="shared" si="159"/>
        <v>0.79</v>
      </c>
      <c r="CR277" s="54">
        <f t="shared" si="159"/>
        <v>0.79</v>
      </c>
      <c r="CS277" s="54">
        <f t="shared" si="159"/>
        <v>0.79</v>
      </c>
      <c r="CT277" s="54">
        <f t="shared" si="159"/>
        <v>0.79</v>
      </c>
      <c r="CU277" s="54">
        <f t="shared" si="159"/>
        <v>0.79</v>
      </c>
      <c r="CV277" s="54">
        <f t="shared" si="159"/>
        <v>0.79</v>
      </c>
      <c r="CX277" s="358" t="s">
        <v>404</v>
      </c>
      <c r="CY277" s="54">
        <f t="shared" ref="CY277:DN277" si="160">CG$79</f>
        <v>126.88500000000001</v>
      </c>
      <c r="CZ277" s="54">
        <f t="shared" si="160"/>
        <v>109.185</v>
      </c>
      <c r="DA277" s="54">
        <f t="shared" si="160"/>
        <v>94.381</v>
      </c>
      <c r="DB277" s="54">
        <f t="shared" si="160"/>
        <v>82.445999999999998</v>
      </c>
      <c r="DC277" s="54">
        <f t="shared" si="160"/>
        <v>73.918000000000006</v>
      </c>
      <c r="DD277" s="54">
        <f t="shared" si="160"/>
        <v>63.152999999999999</v>
      </c>
      <c r="DE277" s="54">
        <f t="shared" si="160"/>
        <v>56.482999999999997</v>
      </c>
      <c r="DF277" s="54">
        <f t="shared" si="160"/>
        <v>51.133000000000003</v>
      </c>
      <c r="DG277" s="54">
        <f t="shared" si="160"/>
        <v>48.246000000000002</v>
      </c>
      <c r="DH277" s="54">
        <f t="shared" si="160"/>
        <v>43.709000000000003</v>
      </c>
      <c r="DI277" s="54">
        <f t="shared" si="160"/>
        <v>40.774000000000001</v>
      </c>
      <c r="DJ277" s="54">
        <f t="shared" si="160"/>
        <v>38.68</v>
      </c>
      <c r="DK277" s="54">
        <f t="shared" si="160"/>
        <v>34.463000000000001</v>
      </c>
      <c r="DL277" s="54">
        <f t="shared" si="160"/>
        <v>33.161000000000001</v>
      </c>
      <c r="DM277" s="54">
        <f t="shared" si="160"/>
        <v>30.765000000000001</v>
      </c>
      <c r="DN277" s="54">
        <f t="shared" si="160"/>
        <v>29.283999999999999</v>
      </c>
    </row>
    <row r="278" spans="1:118" ht="13.5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B278" s="64" t="s">
        <v>380</v>
      </c>
      <c r="CC278" s="345">
        <f>-BN91</f>
        <v>0</v>
      </c>
      <c r="CD278" s="346" t="s">
        <v>381</v>
      </c>
      <c r="CE278" s="66">
        <f>CC278*$CG$82*9.80665/1000</f>
        <v>0</v>
      </c>
      <c r="CF278" s="54" t="s">
        <v>382</v>
      </c>
      <c r="CG278" s="341">
        <f>CE276</f>
        <v>0</v>
      </c>
      <c r="CH278" s="54">
        <f>$CG278</f>
        <v>0</v>
      </c>
      <c r="CI278" s="54">
        <f t="shared" si="159"/>
        <v>0</v>
      </c>
      <c r="CJ278" s="54">
        <f t="shared" si="159"/>
        <v>0</v>
      </c>
      <c r="CK278" s="54">
        <f t="shared" si="159"/>
        <v>0</v>
      </c>
      <c r="CL278" s="54">
        <f t="shared" si="159"/>
        <v>0</v>
      </c>
      <c r="CM278" s="54">
        <f t="shared" si="159"/>
        <v>0</v>
      </c>
      <c r="CN278" s="54">
        <f t="shared" si="159"/>
        <v>0</v>
      </c>
      <c r="CO278" s="54">
        <f t="shared" si="159"/>
        <v>0</v>
      </c>
      <c r="CP278" s="54">
        <f t="shared" si="159"/>
        <v>0</v>
      </c>
      <c r="CQ278" s="54">
        <f t="shared" si="159"/>
        <v>0</v>
      </c>
      <c r="CR278" s="54">
        <f t="shared" si="159"/>
        <v>0</v>
      </c>
      <c r="CS278" s="54">
        <f t="shared" si="159"/>
        <v>0</v>
      </c>
      <c r="CT278" s="54">
        <f t="shared" si="159"/>
        <v>0</v>
      </c>
      <c r="CU278" s="54">
        <f t="shared" si="159"/>
        <v>0</v>
      </c>
      <c r="CV278" s="54">
        <f t="shared" si="159"/>
        <v>0</v>
      </c>
      <c r="CX278" s="54" t="s">
        <v>418</v>
      </c>
      <c r="CY278" s="54">
        <f t="shared" ref="CY278:DN278" si="161">CG$80</f>
        <v>0.55779999999999996</v>
      </c>
      <c r="CZ278" s="54">
        <f t="shared" si="161"/>
        <v>0.65139999999999998</v>
      </c>
      <c r="DA278" s="54">
        <f t="shared" si="161"/>
        <v>0.72219999999999995</v>
      </c>
      <c r="DB278" s="54">
        <f t="shared" si="161"/>
        <v>0.78249999999999997</v>
      </c>
      <c r="DC278" s="54">
        <f t="shared" si="161"/>
        <v>0.81259999999999999</v>
      </c>
      <c r="DD278" s="54">
        <f t="shared" si="161"/>
        <v>0.84340000000000004</v>
      </c>
      <c r="DE278" s="54">
        <f t="shared" si="161"/>
        <v>0.86929999999999996</v>
      </c>
      <c r="DF278" s="54">
        <f t="shared" si="161"/>
        <v>0.89100000000000001</v>
      </c>
      <c r="DG278" s="54">
        <f t="shared" si="161"/>
        <v>0.90920000000000001</v>
      </c>
      <c r="DH278" s="54">
        <f t="shared" si="161"/>
        <v>0.92220000000000002</v>
      </c>
      <c r="DI278" s="54">
        <f t="shared" si="161"/>
        <v>0.93189999999999995</v>
      </c>
      <c r="DJ278" s="54">
        <f t="shared" si="161"/>
        <v>0.94030000000000002</v>
      </c>
      <c r="DK278" s="54">
        <f t="shared" si="161"/>
        <v>0.94769999999999999</v>
      </c>
      <c r="DL278" s="54">
        <f t="shared" si="161"/>
        <v>0.95440000000000003</v>
      </c>
      <c r="DM278" s="54">
        <f t="shared" si="161"/>
        <v>0.96020000000000005</v>
      </c>
      <c r="DN278" s="54">
        <f t="shared" si="161"/>
        <v>0.96530000000000005</v>
      </c>
    </row>
    <row r="279" spans="1:118" ht="14.25" thickBot="1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B279" s="64" t="s">
        <v>384</v>
      </c>
      <c r="CC279" s="345" t="e">
        <f>(BM91-BM90)/0.000694444444444444</f>
        <v>#VALUE!</v>
      </c>
      <c r="CD279" s="66" t="s">
        <v>65</v>
      </c>
      <c r="CE279" s="66" t="e">
        <f>IF(CC276=0,IF(CC259&gt;0,CC279+CE262,CC279),(CC279-((CC278-CC277)/CC276)))</f>
        <v>#VALUE!</v>
      </c>
      <c r="CF279" s="54" t="s">
        <v>406</v>
      </c>
      <c r="CG279" s="341" t="e">
        <f>ABS(CE279)</f>
        <v>#VALUE!</v>
      </c>
      <c r="CH279" s="54" t="e">
        <f>$CG279</f>
        <v>#VALUE!</v>
      </c>
      <c r="CI279" s="54" t="e">
        <f t="shared" si="159"/>
        <v>#VALUE!</v>
      </c>
      <c r="CJ279" s="54" t="e">
        <f t="shared" si="159"/>
        <v>#VALUE!</v>
      </c>
      <c r="CK279" s="54" t="e">
        <f t="shared" si="159"/>
        <v>#VALUE!</v>
      </c>
      <c r="CL279" s="54" t="e">
        <f t="shared" si="159"/>
        <v>#VALUE!</v>
      </c>
      <c r="CM279" s="54" t="e">
        <f t="shared" si="159"/>
        <v>#VALUE!</v>
      </c>
      <c r="CN279" s="54" t="e">
        <f t="shared" si="159"/>
        <v>#VALUE!</v>
      </c>
      <c r="CO279" s="54" t="e">
        <f t="shared" si="159"/>
        <v>#VALUE!</v>
      </c>
      <c r="CP279" s="54" t="e">
        <f t="shared" si="159"/>
        <v>#VALUE!</v>
      </c>
      <c r="CQ279" s="54" t="e">
        <f t="shared" si="159"/>
        <v>#VALUE!</v>
      </c>
      <c r="CR279" s="54" t="e">
        <f t="shared" si="159"/>
        <v>#VALUE!</v>
      </c>
      <c r="CS279" s="54" t="e">
        <f t="shared" si="159"/>
        <v>#VALUE!</v>
      </c>
      <c r="CT279" s="54" t="e">
        <f t="shared" si="159"/>
        <v>#VALUE!</v>
      </c>
      <c r="CU279" s="54" t="e">
        <f t="shared" si="159"/>
        <v>#VALUE!</v>
      </c>
      <c r="CV279" s="54" t="e">
        <f t="shared" si="159"/>
        <v>#VALUE!</v>
      </c>
      <c r="CX279" s="54" t="s">
        <v>407</v>
      </c>
      <c r="CY279" s="54">
        <f>100-$CG$83</f>
        <v>94.33</v>
      </c>
      <c r="CZ279" s="54">
        <f t="shared" ref="CZ279:DN279" si="162">100-$CG$83</f>
        <v>94.33</v>
      </c>
      <c r="DA279" s="54">
        <f t="shared" si="162"/>
        <v>94.33</v>
      </c>
      <c r="DB279" s="54">
        <f t="shared" si="162"/>
        <v>94.33</v>
      </c>
      <c r="DC279" s="54">
        <f t="shared" si="162"/>
        <v>94.33</v>
      </c>
      <c r="DD279" s="54">
        <f t="shared" si="162"/>
        <v>94.33</v>
      </c>
      <c r="DE279" s="54">
        <f t="shared" si="162"/>
        <v>94.33</v>
      </c>
      <c r="DF279" s="54">
        <f t="shared" si="162"/>
        <v>94.33</v>
      </c>
      <c r="DG279" s="54">
        <f t="shared" si="162"/>
        <v>94.33</v>
      </c>
      <c r="DH279" s="54">
        <f t="shared" si="162"/>
        <v>94.33</v>
      </c>
      <c r="DI279" s="54">
        <f t="shared" si="162"/>
        <v>94.33</v>
      </c>
      <c r="DJ279" s="54">
        <f t="shared" si="162"/>
        <v>94.33</v>
      </c>
      <c r="DK279" s="54">
        <f t="shared" si="162"/>
        <v>94.33</v>
      </c>
      <c r="DL279" s="54">
        <f t="shared" si="162"/>
        <v>94.33</v>
      </c>
      <c r="DM279" s="54">
        <f t="shared" si="162"/>
        <v>94.33</v>
      </c>
      <c r="DN279" s="54">
        <f t="shared" si="162"/>
        <v>94.33</v>
      </c>
    </row>
    <row r="280" spans="1:118" ht="14.25" thickBot="1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B280" s="359"/>
      <c r="CC280" s="360"/>
      <c r="CF280" s="54" t="s">
        <v>408</v>
      </c>
      <c r="CG280" s="347">
        <f>LN(2)/CG$78</f>
        <v>0.13862943611198905</v>
      </c>
      <c r="CH280" s="347">
        <f t="shared" ref="CH280:CV280" si="163">LN(2)/CH$78</f>
        <v>8.6643397569993161E-2</v>
      </c>
      <c r="CI280" s="347">
        <f t="shared" si="163"/>
        <v>5.5451774444795626E-2</v>
      </c>
      <c r="CJ280" s="347">
        <f t="shared" si="163"/>
        <v>3.7467415165402446E-2</v>
      </c>
      <c r="CK280" s="347">
        <f t="shared" si="163"/>
        <v>2.5672117798516494E-2</v>
      </c>
      <c r="CL280" s="347">
        <f t="shared" si="163"/>
        <v>1.8097837612531208E-2</v>
      </c>
      <c r="CM280" s="347">
        <f t="shared" si="163"/>
        <v>1.2765141446776157E-2</v>
      </c>
      <c r="CN280" s="347">
        <f t="shared" si="163"/>
        <v>9.001911435843446E-3</v>
      </c>
      <c r="CO280" s="347">
        <f t="shared" si="163"/>
        <v>6.3591484455040852E-3</v>
      </c>
      <c r="CP280" s="347">
        <f t="shared" si="163"/>
        <v>4.7475834284927756E-3</v>
      </c>
      <c r="CQ280" s="347">
        <f t="shared" si="163"/>
        <v>3.7066694147590657E-3</v>
      </c>
      <c r="CR280" s="347">
        <f t="shared" si="163"/>
        <v>2.9001974082006081E-3</v>
      </c>
      <c r="CS280" s="347">
        <f t="shared" si="163"/>
        <v>2.272613706753919E-3</v>
      </c>
      <c r="CT280" s="347">
        <f t="shared" si="163"/>
        <v>1.7773004629742187E-3</v>
      </c>
      <c r="CU280" s="347">
        <f t="shared" si="163"/>
        <v>1.3918618083533039E-3</v>
      </c>
      <c r="CV280" s="347">
        <f t="shared" si="163"/>
        <v>1.0915703630865281E-3</v>
      </c>
      <c r="CX280" s="54" t="s">
        <v>409</v>
      </c>
      <c r="CY280" s="361">
        <f>CE278</f>
        <v>0</v>
      </c>
      <c r="CZ280" s="54">
        <f>$CY280</f>
        <v>0</v>
      </c>
      <c r="DA280" s="54">
        <f t="shared" ref="DA280:DN280" si="164">$CY280</f>
        <v>0</v>
      </c>
      <c r="DB280" s="54">
        <f t="shared" si="164"/>
        <v>0</v>
      </c>
      <c r="DC280" s="54">
        <f t="shared" si="164"/>
        <v>0</v>
      </c>
      <c r="DD280" s="54">
        <f t="shared" si="164"/>
        <v>0</v>
      </c>
      <c r="DE280" s="54">
        <f t="shared" si="164"/>
        <v>0</v>
      </c>
      <c r="DF280" s="54">
        <f t="shared" si="164"/>
        <v>0</v>
      </c>
      <c r="DG280" s="54">
        <f t="shared" si="164"/>
        <v>0</v>
      </c>
      <c r="DH280" s="54">
        <f t="shared" si="164"/>
        <v>0</v>
      </c>
      <c r="DI280" s="54">
        <f t="shared" si="164"/>
        <v>0</v>
      </c>
      <c r="DJ280" s="54">
        <f t="shared" si="164"/>
        <v>0</v>
      </c>
      <c r="DK280" s="54">
        <f t="shared" si="164"/>
        <v>0</v>
      </c>
      <c r="DL280" s="54">
        <f t="shared" si="164"/>
        <v>0</v>
      </c>
      <c r="DM280" s="54">
        <f t="shared" si="164"/>
        <v>0</v>
      </c>
      <c r="DN280" s="54">
        <f t="shared" si="164"/>
        <v>0</v>
      </c>
    </row>
    <row r="282" spans="1:118" ht="13.5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G282" s="348">
        <f>(CG275+CG276)*CG277</f>
        <v>79</v>
      </c>
      <c r="CH282" s="348">
        <f t="shared" ref="CH282:CV282" si="165">(CH275+CH276)*CH277</f>
        <v>79</v>
      </c>
      <c r="CI282" s="348">
        <f t="shared" si="165"/>
        <v>79</v>
      </c>
      <c r="CJ282" s="348">
        <f t="shared" si="165"/>
        <v>79</v>
      </c>
      <c r="CK282" s="348">
        <f t="shared" si="165"/>
        <v>79</v>
      </c>
      <c r="CL282" s="348">
        <f t="shared" si="165"/>
        <v>79</v>
      </c>
      <c r="CM282" s="348">
        <f t="shared" si="165"/>
        <v>79</v>
      </c>
      <c r="CN282" s="348">
        <f t="shared" si="165"/>
        <v>79</v>
      </c>
      <c r="CO282" s="348">
        <f t="shared" si="165"/>
        <v>79</v>
      </c>
      <c r="CP282" s="348">
        <f t="shared" si="165"/>
        <v>79</v>
      </c>
      <c r="CQ282" s="348">
        <f t="shared" si="165"/>
        <v>79</v>
      </c>
      <c r="CR282" s="348">
        <f t="shared" si="165"/>
        <v>79</v>
      </c>
      <c r="CS282" s="348">
        <f t="shared" si="165"/>
        <v>79</v>
      </c>
      <c r="CT282" s="348">
        <f t="shared" si="165"/>
        <v>79</v>
      </c>
      <c r="CU282" s="348">
        <f t="shared" si="165"/>
        <v>79</v>
      </c>
      <c r="CV282" s="348">
        <f t="shared" si="165"/>
        <v>79</v>
      </c>
    </row>
    <row r="283" spans="1:118" ht="13.5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G283" s="348" t="e">
        <f>CG278*CG277*(CG279-1/CG280)</f>
        <v>#VALUE!</v>
      </c>
      <c r="CH283" s="348" t="e">
        <f t="shared" ref="CH283:CV283" si="166">CH278*CH277*(CH279-1/CH280)</f>
        <v>#VALUE!</v>
      </c>
      <c r="CI283" s="348" t="e">
        <f t="shared" si="166"/>
        <v>#VALUE!</v>
      </c>
      <c r="CJ283" s="348" t="e">
        <f t="shared" si="166"/>
        <v>#VALUE!</v>
      </c>
      <c r="CK283" s="348" t="e">
        <f t="shared" si="166"/>
        <v>#VALUE!</v>
      </c>
      <c r="CL283" s="348" t="e">
        <f t="shared" si="166"/>
        <v>#VALUE!</v>
      </c>
      <c r="CM283" s="348" t="e">
        <f t="shared" si="166"/>
        <v>#VALUE!</v>
      </c>
      <c r="CN283" s="348" t="e">
        <f t="shared" si="166"/>
        <v>#VALUE!</v>
      </c>
      <c r="CO283" s="348" t="e">
        <f t="shared" si="166"/>
        <v>#VALUE!</v>
      </c>
      <c r="CP283" s="348" t="e">
        <f t="shared" si="166"/>
        <v>#VALUE!</v>
      </c>
      <c r="CQ283" s="348" t="e">
        <f t="shared" si="166"/>
        <v>#VALUE!</v>
      </c>
      <c r="CR283" s="348" t="e">
        <f t="shared" si="166"/>
        <v>#VALUE!</v>
      </c>
      <c r="CS283" s="348" t="e">
        <f t="shared" si="166"/>
        <v>#VALUE!</v>
      </c>
      <c r="CT283" s="348" t="e">
        <f t="shared" si="166"/>
        <v>#VALUE!</v>
      </c>
      <c r="CU283" s="348" t="e">
        <f t="shared" si="166"/>
        <v>#VALUE!</v>
      </c>
      <c r="CV283" s="348" t="e">
        <f t="shared" si="166"/>
        <v>#VALUE!</v>
      </c>
    </row>
    <row r="284" spans="1:118" ht="13.5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G284" s="348" t="e">
        <f>((CG275+CG276)*CG277-CG274-CG278*CG277/CG280)*EXP(-CG280*CG279)</f>
        <v>#VALUE!</v>
      </c>
      <c r="CH284" s="348" t="e">
        <f t="shared" ref="CH284:CV284" si="167">((CH275+CH276)*CH277-CH274-CH278*CH277/CH280)*EXP(-CH280*CH279)</f>
        <v>#VALUE!</v>
      </c>
      <c r="CI284" s="348" t="e">
        <f t="shared" si="167"/>
        <v>#VALUE!</v>
      </c>
      <c r="CJ284" s="348" t="e">
        <f t="shared" si="167"/>
        <v>#VALUE!</v>
      </c>
      <c r="CK284" s="348" t="e">
        <f t="shared" si="167"/>
        <v>#VALUE!</v>
      </c>
      <c r="CL284" s="348" t="e">
        <f t="shared" si="167"/>
        <v>#VALUE!</v>
      </c>
      <c r="CM284" s="348" t="e">
        <f t="shared" si="167"/>
        <v>#VALUE!</v>
      </c>
      <c r="CN284" s="348" t="e">
        <f t="shared" si="167"/>
        <v>#VALUE!</v>
      </c>
      <c r="CO284" s="348" t="e">
        <f t="shared" si="167"/>
        <v>#VALUE!</v>
      </c>
      <c r="CP284" s="348" t="e">
        <f t="shared" si="167"/>
        <v>#VALUE!</v>
      </c>
      <c r="CQ284" s="348" t="e">
        <f t="shared" si="167"/>
        <v>#VALUE!</v>
      </c>
      <c r="CR284" s="348" t="e">
        <f t="shared" si="167"/>
        <v>#VALUE!</v>
      </c>
      <c r="CS284" s="348" t="e">
        <f t="shared" si="167"/>
        <v>#VALUE!</v>
      </c>
      <c r="CT284" s="348" t="e">
        <f t="shared" si="167"/>
        <v>#VALUE!</v>
      </c>
      <c r="CU284" s="348" t="e">
        <f t="shared" si="167"/>
        <v>#VALUE!</v>
      </c>
      <c r="CV284" s="348" t="e">
        <f t="shared" si="167"/>
        <v>#VALUE!</v>
      </c>
    </row>
    <row r="285" spans="1:118" ht="13.5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G285" s="349" t="e">
        <f>CG282+CG283-CG284</f>
        <v>#VALUE!</v>
      </c>
      <c r="CH285" s="349" t="e">
        <f t="shared" ref="CH285:CV285" si="168">CH282+CH283-CH284</f>
        <v>#VALUE!</v>
      </c>
      <c r="CI285" s="349" t="e">
        <f t="shared" si="168"/>
        <v>#VALUE!</v>
      </c>
      <c r="CJ285" s="349" t="e">
        <f t="shared" si="168"/>
        <v>#VALUE!</v>
      </c>
      <c r="CK285" s="349" t="e">
        <f t="shared" si="168"/>
        <v>#VALUE!</v>
      </c>
      <c r="CL285" s="349" t="e">
        <f t="shared" si="168"/>
        <v>#VALUE!</v>
      </c>
      <c r="CM285" s="349" t="e">
        <f t="shared" si="168"/>
        <v>#VALUE!</v>
      </c>
      <c r="CN285" s="349" t="e">
        <f t="shared" si="168"/>
        <v>#VALUE!</v>
      </c>
      <c r="CO285" s="349" t="e">
        <f t="shared" si="168"/>
        <v>#VALUE!</v>
      </c>
      <c r="CP285" s="349" t="e">
        <f t="shared" si="168"/>
        <v>#VALUE!</v>
      </c>
      <c r="CQ285" s="349" t="e">
        <f t="shared" si="168"/>
        <v>#VALUE!</v>
      </c>
      <c r="CR285" s="349" t="e">
        <f t="shared" si="168"/>
        <v>#VALUE!</v>
      </c>
      <c r="CS285" s="349" t="e">
        <f t="shared" si="168"/>
        <v>#VALUE!</v>
      </c>
      <c r="CT285" s="349" t="e">
        <f t="shared" si="168"/>
        <v>#VALUE!</v>
      </c>
      <c r="CU285" s="349" t="e">
        <f t="shared" si="168"/>
        <v>#VALUE!</v>
      </c>
      <c r="CV285" s="349" t="e">
        <f t="shared" si="168"/>
        <v>#VALUE!</v>
      </c>
    </row>
    <row r="286" spans="1:118" ht="13.5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G286" s="350" t="s">
        <v>390</v>
      </c>
      <c r="CH286" s="351" t="s">
        <v>333</v>
      </c>
      <c r="CI286" s="351" t="s">
        <v>334</v>
      </c>
      <c r="CJ286" s="351" t="s">
        <v>335</v>
      </c>
      <c r="CK286" s="351" t="s">
        <v>336</v>
      </c>
      <c r="CL286" s="351" t="s">
        <v>337</v>
      </c>
      <c r="CM286" s="351" t="s">
        <v>338</v>
      </c>
      <c r="CN286" s="351" t="s">
        <v>339</v>
      </c>
      <c r="CO286" s="351" t="s">
        <v>340</v>
      </c>
      <c r="CP286" s="351" t="s">
        <v>341</v>
      </c>
      <c r="CQ286" s="351" t="s">
        <v>342</v>
      </c>
      <c r="CR286" s="351" t="s">
        <v>343</v>
      </c>
      <c r="CS286" s="351" t="s">
        <v>344</v>
      </c>
      <c r="CT286" s="351" t="s">
        <v>345</v>
      </c>
      <c r="CU286" s="351" t="s">
        <v>346</v>
      </c>
      <c r="CV286" s="351" t="s">
        <v>347</v>
      </c>
      <c r="CY286" s="54" t="s">
        <v>390</v>
      </c>
      <c r="CZ286" s="54" t="s">
        <v>333</v>
      </c>
      <c r="DA286" s="54" t="s">
        <v>334</v>
      </c>
      <c r="DB286" s="54" t="s">
        <v>335</v>
      </c>
      <c r="DC286" s="54" t="s">
        <v>336</v>
      </c>
      <c r="DD286" s="54" t="s">
        <v>337</v>
      </c>
      <c r="DE286" s="54" t="s">
        <v>338</v>
      </c>
      <c r="DF286" s="54" t="s">
        <v>339</v>
      </c>
      <c r="DG286" s="54" t="s">
        <v>340</v>
      </c>
      <c r="DH286" s="54" t="s">
        <v>341</v>
      </c>
      <c r="DI286" s="54" t="s">
        <v>342</v>
      </c>
      <c r="DJ286" s="54" t="s">
        <v>343</v>
      </c>
      <c r="DK286" s="54" t="s">
        <v>344</v>
      </c>
      <c r="DL286" s="54" t="s">
        <v>345</v>
      </c>
      <c r="DM286" s="54" t="s">
        <v>346</v>
      </c>
      <c r="DN286" s="54" t="s">
        <v>347</v>
      </c>
    </row>
    <row r="287" spans="1:118" ht="13.5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F287" s="54" t="s">
        <v>391</v>
      </c>
      <c r="CG287" s="352" t="e">
        <f>ROUND((CG275+CG276)*CG277+CG278*CG277*(CG279-1/CG280)-((CG275+CG276)*CG277-CG274-CG278*CG277/CG280)*EXP(-CG280*CG279),5)</f>
        <v>#VALUE!</v>
      </c>
      <c r="CH287" s="352" t="e">
        <f t="shared" ref="CH287:CV287" si="169">ROUND((CH275+CH276)*CH277+CH278*CH277*(CH279-1/CH280)-((CH275+CH276)*CH277-CH274-CH278*CH277/CH280)*EXP(-CH280*CH279),5)</f>
        <v>#VALUE!</v>
      </c>
      <c r="CI287" s="352" t="e">
        <f t="shared" si="169"/>
        <v>#VALUE!</v>
      </c>
      <c r="CJ287" s="352" t="e">
        <f t="shared" si="169"/>
        <v>#VALUE!</v>
      </c>
      <c r="CK287" s="352" t="e">
        <f t="shared" si="169"/>
        <v>#VALUE!</v>
      </c>
      <c r="CL287" s="352" t="e">
        <f t="shared" si="169"/>
        <v>#VALUE!</v>
      </c>
      <c r="CM287" s="352" t="e">
        <f t="shared" si="169"/>
        <v>#VALUE!</v>
      </c>
      <c r="CN287" s="352" t="e">
        <f t="shared" si="169"/>
        <v>#VALUE!</v>
      </c>
      <c r="CO287" s="352" t="e">
        <f t="shared" si="169"/>
        <v>#VALUE!</v>
      </c>
      <c r="CP287" s="352" t="e">
        <f t="shared" si="169"/>
        <v>#VALUE!</v>
      </c>
      <c r="CQ287" s="352" t="e">
        <f t="shared" si="169"/>
        <v>#VALUE!</v>
      </c>
      <c r="CR287" s="352" t="e">
        <f t="shared" si="169"/>
        <v>#VALUE!</v>
      </c>
      <c r="CS287" s="352" t="e">
        <f t="shared" si="169"/>
        <v>#VALUE!</v>
      </c>
      <c r="CT287" s="352" t="e">
        <f t="shared" si="169"/>
        <v>#VALUE!</v>
      </c>
      <c r="CU287" s="352" t="e">
        <f t="shared" si="169"/>
        <v>#VALUE!</v>
      </c>
      <c r="CV287" s="352" t="e">
        <f t="shared" si="169"/>
        <v>#VALUE!</v>
      </c>
      <c r="CX287" s="54" t="s">
        <v>412</v>
      </c>
      <c r="CY287" s="362">
        <f>(CY279+CY280)/CY278+CY277</f>
        <v>295.99579239870923</v>
      </c>
      <c r="CZ287" s="362">
        <f t="shared" ref="CZ287:DN287" si="170">(CZ279+CZ280)/CZ278+CZ277</f>
        <v>253.99617592876882</v>
      </c>
      <c r="DA287" s="362">
        <f t="shared" si="170"/>
        <v>224.99578814732763</v>
      </c>
      <c r="DB287" s="362">
        <f t="shared" si="170"/>
        <v>202.99552076677315</v>
      </c>
      <c r="DC287" s="362">
        <f t="shared" si="170"/>
        <v>190.00217425547623</v>
      </c>
      <c r="DD287" s="362">
        <f t="shared" si="170"/>
        <v>174.99791344557741</v>
      </c>
      <c r="DE287" s="362">
        <f t="shared" si="170"/>
        <v>164.99559634188427</v>
      </c>
      <c r="DF287" s="362">
        <f t="shared" si="170"/>
        <v>157.00280920314253</v>
      </c>
      <c r="DG287" s="362">
        <f t="shared" si="170"/>
        <v>151.99654993400793</v>
      </c>
      <c r="DH287" s="362">
        <f t="shared" si="170"/>
        <v>145.99700693992628</v>
      </c>
      <c r="DI287" s="362">
        <f t="shared" si="170"/>
        <v>141.99730722180493</v>
      </c>
      <c r="DJ287" s="362">
        <f t="shared" si="170"/>
        <v>138.99904711262363</v>
      </c>
      <c r="DK287" s="362">
        <f t="shared" si="170"/>
        <v>133.99871805423658</v>
      </c>
      <c r="DL287" s="362">
        <f t="shared" si="170"/>
        <v>131.99796563285832</v>
      </c>
      <c r="DM287" s="362">
        <f t="shared" si="170"/>
        <v>129.00495001041449</v>
      </c>
      <c r="DN287" s="362">
        <f t="shared" si="170"/>
        <v>127.00491577747849</v>
      </c>
    </row>
    <row r="288" spans="1:118" ht="13.5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319" t="str">
        <f>IF(CB288="","",CC288)</f>
        <v/>
      </c>
      <c r="CB288" s="363" t="str">
        <f>IF(COUNTIF(CY288:DN288,"×")=0,"","浮上できません")</f>
        <v/>
      </c>
      <c r="CC288" s="316">
        <v>6</v>
      </c>
      <c r="CG288" s="369"/>
      <c r="CH288" s="369"/>
      <c r="CI288" s="369"/>
      <c r="CJ288" s="369"/>
      <c r="CK288" s="369"/>
      <c r="CL288" s="369"/>
      <c r="CM288" s="369"/>
      <c r="CN288" s="369"/>
      <c r="CO288" s="369"/>
      <c r="CP288" s="369"/>
      <c r="CQ288" s="369"/>
      <c r="CR288" s="369"/>
      <c r="CS288" s="369"/>
      <c r="CT288" s="369"/>
      <c r="CU288" s="369"/>
      <c r="CV288" s="369"/>
      <c r="CY288" s="364" t="e">
        <f t="shared" ref="CY288:DN288" si="171">IF(CY287-CG287&gt;0,"","×")</f>
        <v>#VALUE!</v>
      </c>
      <c r="CZ288" s="364" t="e">
        <f t="shared" si="171"/>
        <v>#VALUE!</v>
      </c>
      <c r="DA288" s="364" t="e">
        <f t="shared" si="171"/>
        <v>#VALUE!</v>
      </c>
      <c r="DB288" s="364" t="e">
        <f t="shared" si="171"/>
        <v>#VALUE!</v>
      </c>
      <c r="DC288" s="364" t="e">
        <f t="shared" si="171"/>
        <v>#VALUE!</v>
      </c>
      <c r="DD288" s="364" t="e">
        <f t="shared" si="171"/>
        <v>#VALUE!</v>
      </c>
      <c r="DE288" s="364" t="e">
        <f t="shared" si="171"/>
        <v>#VALUE!</v>
      </c>
      <c r="DF288" s="364" t="e">
        <f t="shared" si="171"/>
        <v>#VALUE!</v>
      </c>
      <c r="DG288" s="364" t="e">
        <f t="shared" si="171"/>
        <v>#VALUE!</v>
      </c>
      <c r="DH288" s="364" t="e">
        <f t="shared" si="171"/>
        <v>#VALUE!</v>
      </c>
      <c r="DI288" s="364" t="e">
        <f t="shared" si="171"/>
        <v>#VALUE!</v>
      </c>
      <c r="DJ288" s="364" t="e">
        <f t="shared" si="171"/>
        <v>#VALUE!</v>
      </c>
      <c r="DK288" s="364" t="e">
        <f t="shared" si="171"/>
        <v>#VALUE!</v>
      </c>
      <c r="DL288" s="364" t="e">
        <f t="shared" si="171"/>
        <v>#VALUE!</v>
      </c>
      <c r="DM288" s="364" t="e">
        <f t="shared" si="171"/>
        <v>#VALUE!</v>
      </c>
      <c r="DN288" s="364" t="e">
        <f t="shared" si="171"/>
        <v>#VALUE!</v>
      </c>
    </row>
    <row r="289" spans="1:119" ht="13.5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F289" s="338" t="s">
        <v>435</v>
      </c>
      <c r="CG289" s="338" t="s">
        <v>436</v>
      </c>
      <c r="CH289" s="338"/>
      <c r="CI289" s="338"/>
      <c r="CJ289" s="338"/>
      <c r="CK289" s="338"/>
      <c r="CL289" s="338"/>
      <c r="CM289" s="338"/>
      <c r="CN289" s="338"/>
      <c r="CO289" s="338"/>
      <c r="CP289" s="338"/>
      <c r="CQ289" s="338"/>
      <c r="CR289" s="338"/>
      <c r="CS289" s="338"/>
      <c r="CT289" s="338"/>
      <c r="CU289" s="338"/>
      <c r="CV289" s="338"/>
      <c r="CW289" s="338"/>
    </row>
    <row r="291" spans="1:119" ht="13.5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F291" s="340" t="s">
        <v>401</v>
      </c>
      <c r="CG291" s="353" t="e">
        <f>CG287</f>
        <v>#VALUE!</v>
      </c>
      <c r="CH291" s="353" t="e">
        <f t="shared" ref="CH291:CV291" si="172">CH287</f>
        <v>#VALUE!</v>
      </c>
      <c r="CI291" s="353" t="e">
        <f t="shared" si="172"/>
        <v>#VALUE!</v>
      </c>
      <c r="CJ291" s="353" t="e">
        <f t="shared" si="172"/>
        <v>#VALUE!</v>
      </c>
      <c r="CK291" s="353" t="e">
        <f t="shared" si="172"/>
        <v>#VALUE!</v>
      </c>
      <c r="CL291" s="353" t="e">
        <f t="shared" si="172"/>
        <v>#VALUE!</v>
      </c>
      <c r="CM291" s="353" t="e">
        <f t="shared" si="172"/>
        <v>#VALUE!</v>
      </c>
      <c r="CN291" s="353" t="e">
        <f t="shared" si="172"/>
        <v>#VALUE!</v>
      </c>
      <c r="CO291" s="353" t="e">
        <f t="shared" si="172"/>
        <v>#VALUE!</v>
      </c>
      <c r="CP291" s="353" t="e">
        <f t="shared" si="172"/>
        <v>#VALUE!</v>
      </c>
      <c r="CQ291" s="353" t="e">
        <f t="shared" si="172"/>
        <v>#VALUE!</v>
      </c>
      <c r="CR291" s="353" t="e">
        <f t="shared" si="172"/>
        <v>#VALUE!</v>
      </c>
      <c r="CS291" s="353" t="e">
        <f t="shared" si="172"/>
        <v>#VALUE!</v>
      </c>
      <c r="CT291" s="353" t="e">
        <f t="shared" si="172"/>
        <v>#VALUE!</v>
      </c>
      <c r="CU291" s="353" t="e">
        <f t="shared" si="172"/>
        <v>#VALUE!</v>
      </c>
      <c r="CV291" s="353" t="e">
        <f t="shared" si="172"/>
        <v>#VALUE!</v>
      </c>
    </row>
    <row r="292" spans="1:119" ht="13.5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F292" s="54" t="s">
        <v>395</v>
      </c>
      <c r="CG292" s="54">
        <v>100</v>
      </c>
      <c r="CH292" s="54">
        <f>$CG292</f>
        <v>100</v>
      </c>
      <c r="CI292" s="54">
        <f t="shared" ref="CI292:CV296" si="173">$CG292</f>
        <v>100</v>
      </c>
      <c r="CJ292" s="54">
        <f t="shared" si="173"/>
        <v>100</v>
      </c>
      <c r="CK292" s="54">
        <f t="shared" si="173"/>
        <v>100</v>
      </c>
      <c r="CL292" s="54">
        <f t="shared" si="173"/>
        <v>100</v>
      </c>
      <c r="CM292" s="54">
        <f t="shared" si="173"/>
        <v>100</v>
      </c>
      <c r="CN292" s="54">
        <f t="shared" si="173"/>
        <v>100</v>
      </c>
      <c r="CO292" s="54">
        <f t="shared" si="173"/>
        <v>100</v>
      </c>
      <c r="CP292" s="54">
        <f t="shared" si="173"/>
        <v>100</v>
      </c>
      <c r="CQ292" s="54">
        <f t="shared" si="173"/>
        <v>100</v>
      </c>
      <c r="CR292" s="54">
        <f t="shared" si="173"/>
        <v>100</v>
      </c>
      <c r="CS292" s="54">
        <f t="shared" si="173"/>
        <v>100</v>
      </c>
      <c r="CT292" s="54">
        <f t="shared" si="173"/>
        <v>100</v>
      </c>
      <c r="CU292" s="54">
        <f t="shared" si="173"/>
        <v>100</v>
      </c>
      <c r="CV292" s="54">
        <f t="shared" si="173"/>
        <v>100</v>
      </c>
      <c r="CX292" s="339" t="s">
        <v>402</v>
      </c>
      <c r="CY292" s="339"/>
      <c r="CZ292" s="339"/>
      <c r="DA292" s="339"/>
      <c r="DB292" s="339"/>
      <c r="DC292" s="339"/>
      <c r="DD292" s="339"/>
      <c r="DE292" s="339"/>
      <c r="DF292" s="339"/>
      <c r="DG292" s="339"/>
      <c r="DH292" s="339"/>
      <c r="DI292" s="339"/>
      <c r="DJ292" s="339"/>
      <c r="DK292" s="339"/>
      <c r="DL292" s="339"/>
      <c r="DM292" s="339"/>
      <c r="DN292" s="339"/>
      <c r="DO292" s="339"/>
    </row>
    <row r="293" spans="1:119" ht="13.5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64" t="s">
        <v>372</v>
      </c>
      <c r="CC293" s="345">
        <v>-10</v>
      </c>
      <c r="CD293" s="66" t="s">
        <v>373</v>
      </c>
      <c r="CE293" s="66">
        <f>ROUND(CC293*$CG$82*9.80665/1000,0)</f>
        <v>-101</v>
      </c>
      <c r="CF293" s="54" t="s">
        <v>374</v>
      </c>
      <c r="CG293" s="341">
        <f>CE294</f>
        <v>0</v>
      </c>
      <c r="CH293" s="54">
        <f>$CG293</f>
        <v>0</v>
      </c>
      <c r="CI293" s="54">
        <f t="shared" si="173"/>
        <v>0</v>
      </c>
      <c r="CJ293" s="54">
        <f t="shared" si="173"/>
        <v>0</v>
      </c>
      <c r="CK293" s="54">
        <f t="shared" si="173"/>
        <v>0</v>
      </c>
      <c r="CL293" s="54">
        <f t="shared" si="173"/>
        <v>0</v>
      </c>
      <c r="CM293" s="54">
        <f t="shared" si="173"/>
        <v>0</v>
      </c>
      <c r="CN293" s="54">
        <f t="shared" si="173"/>
        <v>0</v>
      </c>
      <c r="CO293" s="54">
        <f t="shared" si="173"/>
        <v>0</v>
      </c>
      <c r="CP293" s="54">
        <f t="shared" si="173"/>
        <v>0</v>
      </c>
      <c r="CQ293" s="54">
        <f t="shared" si="173"/>
        <v>0</v>
      </c>
      <c r="CR293" s="54">
        <f t="shared" si="173"/>
        <v>0</v>
      </c>
      <c r="CS293" s="54">
        <f t="shared" si="173"/>
        <v>0</v>
      </c>
      <c r="CT293" s="54">
        <f t="shared" si="173"/>
        <v>0</v>
      </c>
      <c r="CU293" s="54">
        <f t="shared" si="173"/>
        <v>0</v>
      </c>
      <c r="CV293" s="54">
        <f t="shared" si="173"/>
        <v>0</v>
      </c>
    </row>
    <row r="294" spans="1:119" ht="13.5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354" t="s">
        <v>376</v>
      </c>
      <c r="CC294" s="355">
        <f>CC278</f>
        <v>0</v>
      </c>
      <c r="CD294" s="346" t="s">
        <v>381</v>
      </c>
      <c r="CE294" s="66">
        <f>CC294*$CG$82*9.80665/1000</f>
        <v>0</v>
      </c>
      <c r="CF294" s="54" t="s">
        <v>396</v>
      </c>
      <c r="CG294" s="54">
        <v>0.79</v>
      </c>
      <c r="CH294" s="54">
        <f>$CG294</f>
        <v>0.79</v>
      </c>
      <c r="CI294" s="54">
        <f t="shared" si="173"/>
        <v>0.79</v>
      </c>
      <c r="CJ294" s="54">
        <f t="shared" si="173"/>
        <v>0.79</v>
      </c>
      <c r="CK294" s="54">
        <f t="shared" si="173"/>
        <v>0.79</v>
      </c>
      <c r="CL294" s="54">
        <f t="shared" si="173"/>
        <v>0.79</v>
      </c>
      <c r="CM294" s="54">
        <f t="shared" si="173"/>
        <v>0.79</v>
      </c>
      <c r="CN294" s="54">
        <f t="shared" si="173"/>
        <v>0.79</v>
      </c>
      <c r="CO294" s="54">
        <f t="shared" si="173"/>
        <v>0.79</v>
      </c>
      <c r="CP294" s="54">
        <f t="shared" si="173"/>
        <v>0.79</v>
      </c>
      <c r="CQ294" s="54">
        <f t="shared" si="173"/>
        <v>0.79</v>
      </c>
      <c r="CR294" s="54">
        <f t="shared" si="173"/>
        <v>0.79</v>
      </c>
      <c r="CS294" s="54">
        <f t="shared" si="173"/>
        <v>0.79</v>
      </c>
      <c r="CT294" s="54">
        <f t="shared" si="173"/>
        <v>0.79</v>
      </c>
      <c r="CU294" s="54">
        <f t="shared" si="173"/>
        <v>0.79</v>
      </c>
      <c r="CV294" s="54">
        <f t="shared" si="173"/>
        <v>0.79</v>
      </c>
      <c r="CX294" s="358" t="s">
        <v>404</v>
      </c>
      <c r="CY294" s="54">
        <f t="shared" ref="CY294:DN294" si="174">CG$79</f>
        <v>126.88500000000001</v>
      </c>
      <c r="CZ294" s="54">
        <f t="shared" si="174"/>
        <v>109.185</v>
      </c>
      <c r="DA294" s="54">
        <f t="shared" si="174"/>
        <v>94.381</v>
      </c>
      <c r="DB294" s="54">
        <f t="shared" si="174"/>
        <v>82.445999999999998</v>
      </c>
      <c r="DC294" s="54">
        <f t="shared" si="174"/>
        <v>73.918000000000006</v>
      </c>
      <c r="DD294" s="54">
        <f t="shared" si="174"/>
        <v>63.152999999999999</v>
      </c>
      <c r="DE294" s="54">
        <f t="shared" si="174"/>
        <v>56.482999999999997</v>
      </c>
      <c r="DF294" s="54">
        <f t="shared" si="174"/>
        <v>51.133000000000003</v>
      </c>
      <c r="DG294" s="54">
        <f t="shared" si="174"/>
        <v>48.246000000000002</v>
      </c>
      <c r="DH294" s="54">
        <f t="shared" si="174"/>
        <v>43.709000000000003</v>
      </c>
      <c r="DI294" s="54">
        <f t="shared" si="174"/>
        <v>40.774000000000001</v>
      </c>
      <c r="DJ294" s="54">
        <f t="shared" si="174"/>
        <v>38.68</v>
      </c>
      <c r="DK294" s="54">
        <f t="shared" si="174"/>
        <v>34.463000000000001</v>
      </c>
      <c r="DL294" s="54">
        <f t="shared" si="174"/>
        <v>33.161000000000001</v>
      </c>
      <c r="DM294" s="54">
        <f t="shared" si="174"/>
        <v>30.765000000000001</v>
      </c>
      <c r="DN294" s="54">
        <f t="shared" si="174"/>
        <v>29.283999999999999</v>
      </c>
    </row>
    <row r="295" spans="1:119" ht="13.5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64" t="s">
        <v>380</v>
      </c>
      <c r="CC295" s="345">
        <f>-BN92</f>
        <v>0</v>
      </c>
      <c r="CD295" s="346" t="s">
        <v>381</v>
      </c>
      <c r="CE295" s="66">
        <f>CC295*$CG$82*9.80665/1000</f>
        <v>0</v>
      </c>
      <c r="CF295" s="54" t="s">
        <v>382</v>
      </c>
      <c r="CG295" s="341">
        <f>CE293</f>
        <v>-101</v>
      </c>
      <c r="CH295" s="54">
        <f>$CG295</f>
        <v>-101</v>
      </c>
      <c r="CI295" s="54">
        <f t="shared" si="173"/>
        <v>-101</v>
      </c>
      <c r="CJ295" s="54">
        <f t="shared" si="173"/>
        <v>-101</v>
      </c>
      <c r="CK295" s="54">
        <f t="shared" si="173"/>
        <v>-101</v>
      </c>
      <c r="CL295" s="54">
        <f t="shared" si="173"/>
        <v>-101</v>
      </c>
      <c r="CM295" s="54">
        <f t="shared" si="173"/>
        <v>-101</v>
      </c>
      <c r="CN295" s="54">
        <f t="shared" si="173"/>
        <v>-101</v>
      </c>
      <c r="CO295" s="54">
        <f t="shared" si="173"/>
        <v>-101</v>
      </c>
      <c r="CP295" s="54">
        <f t="shared" si="173"/>
        <v>-101</v>
      </c>
      <c r="CQ295" s="54">
        <f t="shared" si="173"/>
        <v>-101</v>
      </c>
      <c r="CR295" s="54">
        <f t="shared" si="173"/>
        <v>-101</v>
      </c>
      <c r="CS295" s="54">
        <f t="shared" si="173"/>
        <v>-101</v>
      </c>
      <c r="CT295" s="54">
        <f t="shared" si="173"/>
        <v>-101</v>
      </c>
      <c r="CU295" s="54">
        <f t="shared" si="173"/>
        <v>-101</v>
      </c>
      <c r="CV295" s="54">
        <f t="shared" si="173"/>
        <v>-101</v>
      </c>
      <c r="CX295" s="54" t="s">
        <v>418</v>
      </c>
      <c r="CY295" s="54">
        <f t="shared" ref="CY295:DN295" si="175">CG$80</f>
        <v>0.55779999999999996</v>
      </c>
      <c r="CZ295" s="54">
        <f t="shared" si="175"/>
        <v>0.65139999999999998</v>
      </c>
      <c r="DA295" s="54">
        <f t="shared" si="175"/>
        <v>0.72219999999999995</v>
      </c>
      <c r="DB295" s="54">
        <f t="shared" si="175"/>
        <v>0.78249999999999997</v>
      </c>
      <c r="DC295" s="54">
        <f t="shared" si="175"/>
        <v>0.81259999999999999</v>
      </c>
      <c r="DD295" s="54">
        <f t="shared" si="175"/>
        <v>0.84340000000000004</v>
      </c>
      <c r="DE295" s="54">
        <f t="shared" si="175"/>
        <v>0.86929999999999996</v>
      </c>
      <c r="DF295" s="54">
        <f t="shared" si="175"/>
        <v>0.89100000000000001</v>
      </c>
      <c r="DG295" s="54">
        <f t="shared" si="175"/>
        <v>0.90920000000000001</v>
      </c>
      <c r="DH295" s="54">
        <f t="shared" si="175"/>
        <v>0.92220000000000002</v>
      </c>
      <c r="DI295" s="54">
        <f t="shared" si="175"/>
        <v>0.93189999999999995</v>
      </c>
      <c r="DJ295" s="54">
        <f t="shared" si="175"/>
        <v>0.94030000000000002</v>
      </c>
      <c r="DK295" s="54">
        <f t="shared" si="175"/>
        <v>0.94769999999999999</v>
      </c>
      <c r="DL295" s="54">
        <f t="shared" si="175"/>
        <v>0.95440000000000003</v>
      </c>
      <c r="DM295" s="54">
        <f t="shared" si="175"/>
        <v>0.96020000000000005</v>
      </c>
      <c r="DN295" s="54">
        <f t="shared" si="175"/>
        <v>0.96530000000000005</v>
      </c>
    </row>
    <row r="296" spans="1:119" ht="14.25" thickBot="1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64" t="s">
        <v>384</v>
      </c>
      <c r="CC296" s="345">
        <v>0</v>
      </c>
      <c r="CD296" s="66" t="s">
        <v>65</v>
      </c>
      <c r="CE296" s="66">
        <f>IF(CC293=0,IF(CC276&gt;0,CC296+CE279,CC296),(CC296-((CC295-CC294)/CC293)))</f>
        <v>0</v>
      </c>
      <c r="CF296" s="54" t="s">
        <v>385</v>
      </c>
      <c r="CG296" s="341">
        <f>ABS(CE296)</f>
        <v>0</v>
      </c>
      <c r="CH296" s="54">
        <f>$CG296</f>
        <v>0</v>
      </c>
      <c r="CI296" s="54">
        <f t="shared" si="173"/>
        <v>0</v>
      </c>
      <c r="CJ296" s="54">
        <f t="shared" si="173"/>
        <v>0</v>
      </c>
      <c r="CK296" s="54">
        <f t="shared" si="173"/>
        <v>0</v>
      </c>
      <c r="CL296" s="54">
        <f t="shared" si="173"/>
        <v>0</v>
      </c>
      <c r="CM296" s="54">
        <f t="shared" si="173"/>
        <v>0</v>
      </c>
      <c r="CN296" s="54">
        <f t="shared" si="173"/>
        <v>0</v>
      </c>
      <c r="CO296" s="54">
        <f t="shared" si="173"/>
        <v>0</v>
      </c>
      <c r="CP296" s="54">
        <f t="shared" si="173"/>
        <v>0</v>
      </c>
      <c r="CQ296" s="54">
        <f t="shared" si="173"/>
        <v>0</v>
      </c>
      <c r="CR296" s="54">
        <f t="shared" si="173"/>
        <v>0</v>
      </c>
      <c r="CS296" s="54">
        <f t="shared" si="173"/>
        <v>0</v>
      </c>
      <c r="CT296" s="54">
        <f t="shared" si="173"/>
        <v>0</v>
      </c>
      <c r="CU296" s="54">
        <f t="shared" si="173"/>
        <v>0</v>
      </c>
      <c r="CV296" s="54">
        <f t="shared" si="173"/>
        <v>0</v>
      </c>
      <c r="CX296" s="54" t="s">
        <v>407</v>
      </c>
      <c r="CY296" s="54">
        <f>100-$CG$83</f>
        <v>94.33</v>
      </c>
      <c r="CZ296" s="54">
        <f t="shared" ref="CZ296:DN296" si="176">100-$CG$83</f>
        <v>94.33</v>
      </c>
      <c r="DA296" s="54">
        <f t="shared" si="176"/>
        <v>94.33</v>
      </c>
      <c r="DB296" s="54">
        <f t="shared" si="176"/>
        <v>94.33</v>
      </c>
      <c r="DC296" s="54">
        <f t="shared" si="176"/>
        <v>94.33</v>
      </c>
      <c r="DD296" s="54">
        <f t="shared" si="176"/>
        <v>94.33</v>
      </c>
      <c r="DE296" s="54">
        <f t="shared" si="176"/>
        <v>94.33</v>
      </c>
      <c r="DF296" s="54">
        <f t="shared" si="176"/>
        <v>94.33</v>
      </c>
      <c r="DG296" s="54">
        <f t="shared" si="176"/>
        <v>94.33</v>
      </c>
      <c r="DH296" s="54">
        <f t="shared" si="176"/>
        <v>94.33</v>
      </c>
      <c r="DI296" s="54">
        <f t="shared" si="176"/>
        <v>94.33</v>
      </c>
      <c r="DJ296" s="54">
        <f t="shared" si="176"/>
        <v>94.33</v>
      </c>
      <c r="DK296" s="54">
        <f t="shared" si="176"/>
        <v>94.33</v>
      </c>
      <c r="DL296" s="54">
        <f t="shared" si="176"/>
        <v>94.33</v>
      </c>
      <c r="DM296" s="54">
        <f t="shared" si="176"/>
        <v>94.33</v>
      </c>
      <c r="DN296" s="54">
        <f t="shared" si="176"/>
        <v>94.33</v>
      </c>
    </row>
    <row r="297" spans="1:119" ht="14.25" thickBot="1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359"/>
      <c r="CC297" s="360"/>
      <c r="CF297" s="54" t="s">
        <v>397</v>
      </c>
      <c r="CG297" s="347">
        <f>LN(2)/CG$78</f>
        <v>0.13862943611198905</v>
      </c>
      <c r="CH297" s="347">
        <f t="shared" ref="CH297:CV297" si="177">LN(2)/CH$78</f>
        <v>8.6643397569993161E-2</v>
      </c>
      <c r="CI297" s="347">
        <f t="shared" si="177"/>
        <v>5.5451774444795626E-2</v>
      </c>
      <c r="CJ297" s="347">
        <f t="shared" si="177"/>
        <v>3.7467415165402446E-2</v>
      </c>
      <c r="CK297" s="347">
        <f t="shared" si="177"/>
        <v>2.5672117798516494E-2</v>
      </c>
      <c r="CL297" s="347">
        <f t="shared" si="177"/>
        <v>1.8097837612531208E-2</v>
      </c>
      <c r="CM297" s="347">
        <f t="shared" si="177"/>
        <v>1.2765141446776157E-2</v>
      </c>
      <c r="CN297" s="347">
        <f t="shared" si="177"/>
        <v>9.001911435843446E-3</v>
      </c>
      <c r="CO297" s="347">
        <f t="shared" si="177"/>
        <v>6.3591484455040852E-3</v>
      </c>
      <c r="CP297" s="347">
        <f t="shared" si="177"/>
        <v>4.7475834284927756E-3</v>
      </c>
      <c r="CQ297" s="347">
        <f t="shared" si="177"/>
        <v>3.7066694147590657E-3</v>
      </c>
      <c r="CR297" s="347">
        <f t="shared" si="177"/>
        <v>2.9001974082006081E-3</v>
      </c>
      <c r="CS297" s="347">
        <f t="shared" si="177"/>
        <v>2.272613706753919E-3</v>
      </c>
      <c r="CT297" s="347">
        <f t="shared" si="177"/>
        <v>1.7773004629742187E-3</v>
      </c>
      <c r="CU297" s="347">
        <f t="shared" si="177"/>
        <v>1.3918618083533039E-3</v>
      </c>
      <c r="CV297" s="347">
        <f t="shared" si="177"/>
        <v>1.0915703630865281E-3</v>
      </c>
      <c r="CX297" s="54" t="s">
        <v>426</v>
      </c>
      <c r="CY297" s="361">
        <f>CE295</f>
        <v>0</v>
      </c>
      <c r="CZ297" s="54">
        <f>$CY297</f>
        <v>0</v>
      </c>
      <c r="DA297" s="54">
        <f t="shared" ref="DA297:DN297" si="178">$CY297</f>
        <v>0</v>
      </c>
      <c r="DB297" s="54">
        <f t="shared" si="178"/>
        <v>0</v>
      </c>
      <c r="DC297" s="54">
        <f t="shared" si="178"/>
        <v>0</v>
      </c>
      <c r="DD297" s="54">
        <f t="shared" si="178"/>
        <v>0</v>
      </c>
      <c r="DE297" s="54">
        <f t="shared" si="178"/>
        <v>0</v>
      </c>
      <c r="DF297" s="54">
        <f t="shared" si="178"/>
        <v>0</v>
      </c>
      <c r="DG297" s="54">
        <f t="shared" si="178"/>
        <v>0</v>
      </c>
      <c r="DH297" s="54">
        <f t="shared" si="178"/>
        <v>0</v>
      </c>
      <c r="DI297" s="54">
        <f t="shared" si="178"/>
        <v>0</v>
      </c>
      <c r="DJ297" s="54">
        <f t="shared" si="178"/>
        <v>0</v>
      </c>
      <c r="DK297" s="54">
        <f t="shared" si="178"/>
        <v>0</v>
      </c>
      <c r="DL297" s="54">
        <f t="shared" si="178"/>
        <v>0</v>
      </c>
      <c r="DM297" s="54">
        <f t="shared" si="178"/>
        <v>0</v>
      </c>
      <c r="DN297" s="54">
        <f t="shared" si="178"/>
        <v>0</v>
      </c>
    </row>
    <row r="299" spans="1:119" ht="13.5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G299" s="348">
        <f>(CG292+CG293)*CG294</f>
        <v>79</v>
      </c>
      <c r="CH299" s="348">
        <f t="shared" ref="CH299:CV299" si="179">(CH292+CH293)*CH294</f>
        <v>79</v>
      </c>
      <c r="CI299" s="348">
        <f t="shared" si="179"/>
        <v>79</v>
      </c>
      <c r="CJ299" s="348">
        <f t="shared" si="179"/>
        <v>79</v>
      </c>
      <c r="CK299" s="348">
        <f t="shared" si="179"/>
        <v>79</v>
      </c>
      <c r="CL299" s="348">
        <f t="shared" si="179"/>
        <v>79</v>
      </c>
      <c r="CM299" s="348">
        <f t="shared" si="179"/>
        <v>79</v>
      </c>
      <c r="CN299" s="348">
        <f t="shared" si="179"/>
        <v>79</v>
      </c>
      <c r="CO299" s="348">
        <f t="shared" si="179"/>
        <v>79</v>
      </c>
      <c r="CP299" s="348">
        <f t="shared" si="179"/>
        <v>79</v>
      </c>
      <c r="CQ299" s="348">
        <f t="shared" si="179"/>
        <v>79</v>
      </c>
      <c r="CR299" s="348">
        <f t="shared" si="179"/>
        <v>79</v>
      </c>
      <c r="CS299" s="348">
        <f t="shared" si="179"/>
        <v>79</v>
      </c>
      <c r="CT299" s="348">
        <f t="shared" si="179"/>
        <v>79</v>
      </c>
      <c r="CU299" s="348">
        <f t="shared" si="179"/>
        <v>79</v>
      </c>
      <c r="CV299" s="348">
        <f t="shared" si="179"/>
        <v>79</v>
      </c>
    </row>
    <row r="300" spans="1:119" ht="13.5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G300" s="348">
        <f>CG295*CG294*(CG296-1/CG297)</f>
        <v>575.56318656265205</v>
      </c>
      <c r="CH300" s="348">
        <f t="shared" ref="CH300:CV300" si="180">CH295*CH294*(CH296-1/CH297)</f>
        <v>920.90109850024317</v>
      </c>
      <c r="CI300" s="348">
        <f t="shared" si="180"/>
        <v>1438.9079664066298</v>
      </c>
      <c r="CJ300" s="348">
        <f t="shared" si="180"/>
        <v>2129.5837902818125</v>
      </c>
      <c r="CK300" s="348">
        <f t="shared" si="180"/>
        <v>3108.0412074383207</v>
      </c>
      <c r="CL300" s="348">
        <f t="shared" si="180"/>
        <v>4408.8140090699144</v>
      </c>
      <c r="CM300" s="348">
        <f t="shared" si="180"/>
        <v>6250.6162060704</v>
      </c>
      <c r="CN300" s="348">
        <f t="shared" si="180"/>
        <v>8863.6730730648396</v>
      </c>
      <c r="CO300" s="348">
        <f t="shared" si="180"/>
        <v>12547.277467065815</v>
      </c>
      <c r="CP300" s="348">
        <f t="shared" si="180"/>
        <v>16806.445047629441</v>
      </c>
      <c r="CQ300" s="348">
        <f t="shared" si="180"/>
        <v>21526.063177443186</v>
      </c>
      <c r="CR300" s="348">
        <f t="shared" si="180"/>
        <v>27511.920317694763</v>
      </c>
      <c r="CS300" s="348">
        <f t="shared" si="180"/>
        <v>35109.354380321776</v>
      </c>
      <c r="CT300" s="348">
        <f t="shared" si="180"/>
        <v>44893.928551886856</v>
      </c>
      <c r="CU300" s="348">
        <f t="shared" si="180"/>
        <v>57326.093381640138</v>
      </c>
      <c r="CV300" s="348">
        <f t="shared" si="180"/>
        <v>73096.524693456799</v>
      </c>
    </row>
    <row r="301" spans="1:119" ht="13.5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G301" s="348" t="e">
        <f>((CG292+CG293)*CG294-CG291-CG295*CG294/CG297)*EXP(-CG297*CG296)</f>
        <v>#VALUE!</v>
      </c>
      <c r="CH301" s="348" t="e">
        <f t="shared" ref="CH301:CV301" si="181">((CH292+CH293)*CH294-CH291-CH295*CH294/CH297)*EXP(-CH297*CH296)</f>
        <v>#VALUE!</v>
      </c>
      <c r="CI301" s="348" t="e">
        <f t="shared" si="181"/>
        <v>#VALUE!</v>
      </c>
      <c r="CJ301" s="348" t="e">
        <f t="shared" si="181"/>
        <v>#VALUE!</v>
      </c>
      <c r="CK301" s="348" t="e">
        <f t="shared" si="181"/>
        <v>#VALUE!</v>
      </c>
      <c r="CL301" s="348" t="e">
        <f t="shared" si="181"/>
        <v>#VALUE!</v>
      </c>
      <c r="CM301" s="348" t="e">
        <f t="shared" si="181"/>
        <v>#VALUE!</v>
      </c>
      <c r="CN301" s="348" t="e">
        <f t="shared" si="181"/>
        <v>#VALUE!</v>
      </c>
      <c r="CO301" s="348" t="e">
        <f t="shared" si="181"/>
        <v>#VALUE!</v>
      </c>
      <c r="CP301" s="348" t="e">
        <f t="shared" si="181"/>
        <v>#VALUE!</v>
      </c>
      <c r="CQ301" s="348" t="e">
        <f t="shared" si="181"/>
        <v>#VALUE!</v>
      </c>
      <c r="CR301" s="348" t="e">
        <f t="shared" si="181"/>
        <v>#VALUE!</v>
      </c>
      <c r="CS301" s="348" t="e">
        <f t="shared" si="181"/>
        <v>#VALUE!</v>
      </c>
      <c r="CT301" s="348" t="e">
        <f t="shared" si="181"/>
        <v>#VALUE!</v>
      </c>
      <c r="CU301" s="348" t="e">
        <f t="shared" si="181"/>
        <v>#VALUE!</v>
      </c>
      <c r="CV301" s="348" t="e">
        <f t="shared" si="181"/>
        <v>#VALUE!</v>
      </c>
    </row>
    <row r="302" spans="1:119" ht="13.5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G302" s="349" t="e">
        <f>CG299+CG300-CG301</f>
        <v>#VALUE!</v>
      </c>
      <c r="CH302" s="349" t="e">
        <f t="shared" ref="CH302:CV302" si="182">CH299+CH300-CH301</f>
        <v>#VALUE!</v>
      </c>
      <c r="CI302" s="349" t="e">
        <f t="shared" si="182"/>
        <v>#VALUE!</v>
      </c>
      <c r="CJ302" s="349" t="e">
        <f t="shared" si="182"/>
        <v>#VALUE!</v>
      </c>
      <c r="CK302" s="349" t="e">
        <f t="shared" si="182"/>
        <v>#VALUE!</v>
      </c>
      <c r="CL302" s="349" t="e">
        <f t="shared" si="182"/>
        <v>#VALUE!</v>
      </c>
      <c r="CM302" s="349" t="e">
        <f t="shared" si="182"/>
        <v>#VALUE!</v>
      </c>
      <c r="CN302" s="349" t="e">
        <f t="shared" si="182"/>
        <v>#VALUE!</v>
      </c>
      <c r="CO302" s="349" t="e">
        <f t="shared" si="182"/>
        <v>#VALUE!</v>
      </c>
      <c r="CP302" s="349" t="e">
        <f t="shared" si="182"/>
        <v>#VALUE!</v>
      </c>
      <c r="CQ302" s="349" t="e">
        <f t="shared" si="182"/>
        <v>#VALUE!</v>
      </c>
      <c r="CR302" s="349" t="e">
        <f t="shared" si="182"/>
        <v>#VALUE!</v>
      </c>
      <c r="CS302" s="349" t="e">
        <f t="shared" si="182"/>
        <v>#VALUE!</v>
      </c>
      <c r="CT302" s="349" t="e">
        <f t="shared" si="182"/>
        <v>#VALUE!</v>
      </c>
      <c r="CU302" s="349" t="e">
        <f t="shared" si="182"/>
        <v>#VALUE!</v>
      </c>
      <c r="CV302" s="349" t="e">
        <f t="shared" si="182"/>
        <v>#VALUE!</v>
      </c>
    </row>
    <row r="303" spans="1:119" ht="13.5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G303" s="350" t="s">
        <v>390</v>
      </c>
      <c r="CH303" s="351" t="s">
        <v>333</v>
      </c>
      <c r="CI303" s="351" t="s">
        <v>334</v>
      </c>
      <c r="CJ303" s="351" t="s">
        <v>335</v>
      </c>
      <c r="CK303" s="351" t="s">
        <v>336</v>
      </c>
      <c r="CL303" s="351" t="s">
        <v>337</v>
      </c>
      <c r="CM303" s="351" t="s">
        <v>338</v>
      </c>
      <c r="CN303" s="351" t="s">
        <v>339</v>
      </c>
      <c r="CO303" s="351" t="s">
        <v>340</v>
      </c>
      <c r="CP303" s="351" t="s">
        <v>341</v>
      </c>
      <c r="CQ303" s="351" t="s">
        <v>342</v>
      </c>
      <c r="CR303" s="351" t="s">
        <v>343</v>
      </c>
      <c r="CS303" s="351" t="s">
        <v>344</v>
      </c>
      <c r="CT303" s="351" t="s">
        <v>345</v>
      </c>
      <c r="CU303" s="351" t="s">
        <v>346</v>
      </c>
      <c r="CV303" s="351" t="s">
        <v>347</v>
      </c>
      <c r="CY303" s="54" t="s">
        <v>390</v>
      </c>
      <c r="CZ303" s="54" t="s">
        <v>333</v>
      </c>
      <c r="DA303" s="54" t="s">
        <v>334</v>
      </c>
      <c r="DB303" s="54" t="s">
        <v>335</v>
      </c>
      <c r="DC303" s="54" t="s">
        <v>336</v>
      </c>
      <c r="DD303" s="54" t="s">
        <v>337</v>
      </c>
      <c r="DE303" s="54" t="s">
        <v>338</v>
      </c>
      <c r="DF303" s="54" t="s">
        <v>339</v>
      </c>
      <c r="DG303" s="54" t="s">
        <v>340</v>
      </c>
      <c r="DH303" s="54" t="s">
        <v>341</v>
      </c>
      <c r="DI303" s="54" t="s">
        <v>342</v>
      </c>
      <c r="DJ303" s="54" t="s">
        <v>343</v>
      </c>
      <c r="DK303" s="54" t="s">
        <v>344</v>
      </c>
      <c r="DL303" s="54" t="s">
        <v>345</v>
      </c>
      <c r="DM303" s="54" t="s">
        <v>346</v>
      </c>
      <c r="DN303" s="54" t="s">
        <v>347</v>
      </c>
    </row>
    <row r="304" spans="1:119" ht="13.5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F304" s="54" t="s">
        <v>391</v>
      </c>
      <c r="CG304" s="352" t="e">
        <f>ROUND((CG292+CG293)*CG294+CG295*CG294*(CG296-1/CG297)-((CG292+CG293)*CG294-CG291-CG295*CG294/CG297)*EXP(-CG297*CG296),5)</f>
        <v>#VALUE!</v>
      </c>
      <c r="CH304" s="352" t="e">
        <f t="shared" ref="CH304:CV304" si="183">ROUND((CH292+CH293)*CH294+CH295*CH294*(CH296-1/CH297)-((CH292+CH293)*CH294-CH291-CH295*CH294/CH297)*EXP(-CH297*CH296),5)</f>
        <v>#VALUE!</v>
      </c>
      <c r="CI304" s="352" t="e">
        <f t="shared" si="183"/>
        <v>#VALUE!</v>
      </c>
      <c r="CJ304" s="352" t="e">
        <f t="shared" si="183"/>
        <v>#VALUE!</v>
      </c>
      <c r="CK304" s="352" t="e">
        <f t="shared" si="183"/>
        <v>#VALUE!</v>
      </c>
      <c r="CL304" s="352" t="e">
        <f t="shared" si="183"/>
        <v>#VALUE!</v>
      </c>
      <c r="CM304" s="352" t="e">
        <f t="shared" si="183"/>
        <v>#VALUE!</v>
      </c>
      <c r="CN304" s="352" t="e">
        <f t="shared" si="183"/>
        <v>#VALUE!</v>
      </c>
      <c r="CO304" s="352" t="e">
        <f t="shared" si="183"/>
        <v>#VALUE!</v>
      </c>
      <c r="CP304" s="352" t="e">
        <f t="shared" si="183"/>
        <v>#VALUE!</v>
      </c>
      <c r="CQ304" s="352" t="e">
        <f t="shared" si="183"/>
        <v>#VALUE!</v>
      </c>
      <c r="CR304" s="352" t="e">
        <f t="shared" si="183"/>
        <v>#VALUE!</v>
      </c>
      <c r="CS304" s="352" t="e">
        <f t="shared" si="183"/>
        <v>#VALUE!</v>
      </c>
      <c r="CT304" s="352" t="e">
        <f t="shared" si="183"/>
        <v>#VALUE!</v>
      </c>
      <c r="CU304" s="352" t="e">
        <f t="shared" si="183"/>
        <v>#VALUE!</v>
      </c>
      <c r="CV304" s="352" t="e">
        <f t="shared" si="183"/>
        <v>#VALUE!</v>
      </c>
      <c r="CX304" s="54" t="s">
        <v>412</v>
      </c>
      <c r="CY304" s="362">
        <f>(CY296+CY297)/CY295+CY294</f>
        <v>295.99579239870923</v>
      </c>
      <c r="CZ304" s="362">
        <f t="shared" ref="CZ304:DN304" si="184">(CZ296+CZ297)/CZ295+CZ294</f>
        <v>253.99617592876882</v>
      </c>
      <c r="DA304" s="362">
        <f t="shared" si="184"/>
        <v>224.99578814732763</v>
      </c>
      <c r="DB304" s="362">
        <f t="shared" si="184"/>
        <v>202.99552076677315</v>
      </c>
      <c r="DC304" s="362">
        <f t="shared" si="184"/>
        <v>190.00217425547623</v>
      </c>
      <c r="DD304" s="362">
        <f t="shared" si="184"/>
        <v>174.99791344557741</v>
      </c>
      <c r="DE304" s="362">
        <f t="shared" si="184"/>
        <v>164.99559634188427</v>
      </c>
      <c r="DF304" s="362">
        <f t="shared" si="184"/>
        <v>157.00280920314253</v>
      </c>
      <c r="DG304" s="362">
        <f t="shared" si="184"/>
        <v>151.99654993400793</v>
      </c>
      <c r="DH304" s="362">
        <f t="shared" si="184"/>
        <v>145.99700693992628</v>
      </c>
      <c r="DI304" s="362">
        <f t="shared" si="184"/>
        <v>141.99730722180493</v>
      </c>
      <c r="DJ304" s="362">
        <f t="shared" si="184"/>
        <v>138.99904711262363</v>
      </c>
      <c r="DK304" s="362">
        <f t="shared" si="184"/>
        <v>133.99871805423658</v>
      </c>
      <c r="DL304" s="362">
        <f t="shared" si="184"/>
        <v>131.99796563285832</v>
      </c>
      <c r="DM304" s="362">
        <f t="shared" si="184"/>
        <v>129.00495001041449</v>
      </c>
      <c r="DN304" s="362">
        <f t="shared" si="184"/>
        <v>127.00491577747849</v>
      </c>
    </row>
    <row r="305" spans="1:119" ht="16.5" customHeight="1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319" t="str">
        <f>IF(CB305="","",CC305)</f>
        <v/>
      </c>
      <c r="CB305" s="363" t="str">
        <f>IF(COUNTIF(CY305:DN305,"×")=0,"","浮上できません")</f>
        <v/>
      </c>
      <c r="CC305" s="316">
        <v>6</v>
      </c>
      <c r="CG305" s="369"/>
      <c r="CH305" s="369"/>
      <c r="CI305" s="369"/>
      <c r="CJ305" s="369"/>
      <c r="CK305" s="369"/>
      <c r="CL305" s="369"/>
      <c r="CM305" s="369"/>
      <c r="CN305" s="369"/>
      <c r="CO305" s="369"/>
      <c r="CP305" s="369"/>
      <c r="CQ305" s="369"/>
      <c r="CR305" s="369"/>
      <c r="CS305" s="369"/>
      <c r="CT305" s="369"/>
      <c r="CU305" s="369"/>
      <c r="CV305" s="369"/>
      <c r="CY305" s="364" t="e">
        <f t="shared" ref="CY305:DN305" si="185">IF(CY304-CG304&gt;0,"","×")</f>
        <v>#VALUE!</v>
      </c>
      <c r="CZ305" s="364" t="e">
        <f t="shared" si="185"/>
        <v>#VALUE!</v>
      </c>
      <c r="DA305" s="364" t="e">
        <f t="shared" si="185"/>
        <v>#VALUE!</v>
      </c>
      <c r="DB305" s="364" t="e">
        <f t="shared" si="185"/>
        <v>#VALUE!</v>
      </c>
      <c r="DC305" s="364" t="e">
        <f t="shared" si="185"/>
        <v>#VALUE!</v>
      </c>
      <c r="DD305" s="364" t="e">
        <f t="shared" si="185"/>
        <v>#VALUE!</v>
      </c>
      <c r="DE305" s="364" t="e">
        <f t="shared" si="185"/>
        <v>#VALUE!</v>
      </c>
      <c r="DF305" s="364" t="e">
        <f t="shared" si="185"/>
        <v>#VALUE!</v>
      </c>
      <c r="DG305" s="364" t="e">
        <f t="shared" si="185"/>
        <v>#VALUE!</v>
      </c>
      <c r="DH305" s="364" t="e">
        <f t="shared" si="185"/>
        <v>#VALUE!</v>
      </c>
      <c r="DI305" s="364" t="e">
        <f t="shared" si="185"/>
        <v>#VALUE!</v>
      </c>
      <c r="DJ305" s="364" t="e">
        <f t="shared" si="185"/>
        <v>#VALUE!</v>
      </c>
      <c r="DK305" s="364" t="e">
        <f t="shared" si="185"/>
        <v>#VALUE!</v>
      </c>
      <c r="DL305" s="364" t="e">
        <f t="shared" si="185"/>
        <v>#VALUE!</v>
      </c>
      <c r="DM305" s="364" t="e">
        <f t="shared" si="185"/>
        <v>#VALUE!</v>
      </c>
      <c r="DN305" s="364" t="e">
        <f t="shared" si="185"/>
        <v>#VALUE!</v>
      </c>
    </row>
    <row r="306" spans="1:119" ht="13.5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F306" s="338" t="s">
        <v>437</v>
      </c>
      <c r="CG306" s="338" t="s">
        <v>438</v>
      </c>
      <c r="CH306" s="338"/>
      <c r="CI306" s="338"/>
      <c r="CJ306" s="338"/>
      <c r="CK306" s="338"/>
      <c r="CL306" s="338"/>
      <c r="CM306" s="338"/>
      <c r="CN306" s="338"/>
      <c r="CO306" s="338"/>
      <c r="CP306" s="338"/>
      <c r="CQ306" s="338"/>
      <c r="CR306" s="338"/>
      <c r="CS306" s="338"/>
      <c r="CT306" s="338"/>
      <c r="CU306" s="338"/>
      <c r="CV306" s="338"/>
      <c r="CW306" s="338"/>
    </row>
    <row r="308" spans="1:119" ht="13.5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F308" s="340" t="s">
        <v>401</v>
      </c>
      <c r="CG308" s="353" t="e">
        <f t="shared" ref="CG308:CV308" si="186">CG304</f>
        <v>#VALUE!</v>
      </c>
      <c r="CH308" s="353" t="e">
        <f t="shared" si="186"/>
        <v>#VALUE!</v>
      </c>
      <c r="CI308" s="353" t="e">
        <f t="shared" si="186"/>
        <v>#VALUE!</v>
      </c>
      <c r="CJ308" s="353" t="e">
        <f t="shared" si="186"/>
        <v>#VALUE!</v>
      </c>
      <c r="CK308" s="353" t="e">
        <f t="shared" si="186"/>
        <v>#VALUE!</v>
      </c>
      <c r="CL308" s="353" t="e">
        <f t="shared" si="186"/>
        <v>#VALUE!</v>
      </c>
      <c r="CM308" s="353" t="e">
        <f t="shared" si="186"/>
        <v>#VALUE!</v>
      </c>
      <c r="CN308" s="353" t="e">
        <f t="shared" si="186"/>
        <v>#VALUE!</v>
      </c>
      <c r="CO308" s="353" t="e">
        <f t="shared" si="186"/>
        <v>#VALUE!</v>
      </c>
      <c r="CP308" s="353" t="e">
        <f t="shared" si="186"/>
        <v>#VALUE!</v>
      </c>
      <c r="CQ308" s="353" t="e">
        <f t="shared" si="186"/>
        <v>#VALUE!</v>
      </c>
      <c r="CR308" s="353" t="e">
        <f t="shared" si="186"/>
        <v>#VALUE!</v>
      </c>
      <c r="CS308" s="353" t="e">
        <f t="shared" si="186"/>
        <v>#VALUE!</v>
      </c>
      <c r="CT308" s="353" t="e">
        <f t="shared" si="186"/>
        <v>#VALUE!</v>
      </c>
      <c r="CU308" s="353" t="e">
        <f t="shared" si="186"/>
        <v>#VALUE!</v>
      </c>
      <c r="CV308" s="353" t="e">
        <f t="shared" si="186"/>
        <v>#VALUE!</v>
      </c>
    </row>
    <row r="309" spans="1:119" ht="13.5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F309" s="54" t="s">
        <v>395</v>
      </c>
      <c r="CG309" s="54">
        <v>100</v>
      </c>
      <c r="CH309" s="54">
        <f>$CG309</f>
        <v>100</v>
      </c>
      <c r="CI309" s="54">
        <f t="shared" ref="CI309:CV313" si="187">$CG309</f>
        <v>100</v>
      </c>
      <c r="CJ309" s="54">
        <f t="shared" si="187"/>
        <v>100</v>
      </c>
      <c r="CK309" s="54">
        <f t="shared" si="187"/>
        <v>100</v>
      </c>
      <c r="CL309" s="54">
        <f t="shared" si="187"/>
        <v>100</v>
      </c>
      <c r="CM309" s="54">
        <f t="shared" si="187"/>
        <v>100</v>
      </c>
      <c r="CN309" s="54">
        <f t="shared" si="187"/>
        <v>100</v>
      </c>
      <c r="CO309" s="54">
        <f t="shared" si="187"/>
        <v>100</v>
      </c>
      <c r="CP309" s="54">
        <f t="shared" si="187"/>
        <v>100</v>
      </c>
      <c r="CQ309" s="54">
        <f t="shared" si="187"/>
        <v>100</v>
      </c>
      <c r="CR309" s="54">
        <f t="shared" si="187"/>
        <v>100</v>
      </c>
      <c r="CS309" s="54">
        <f t="shared" si="187"/>
        <v>100</v>
      </c>
      <c r="CT309" s="54">
        <f t="shared" si="187"/>
        <v>100</v>
      </c>
      <c r="CU309" s="54">
        <f t="shared" si="187"/>
        <v>100</v>
      </c>
      <c r="CV309" s="54">
        <f t="shared" si="187"/>
        <v>100</v>
      </c>
      <c r="CX309" s="339" t="s">
        <v>402</v>
      </c>
      <c r="CY309" s="339"/>
      <c r="CZ309" s="339"/>
      <c r="DA309" s="339"/>
      <c r="DB309" s="339"/>
      <c r="DC309" s="339"/>
      <c r="DD309" s="339"/>
      <c r="DE309" s="339"/>
      <c r="DF309" s="339"/>
      <c r="DG309" s="339"/>
      <c r="DH309" s="339"/>
      <c r="DI309" s="339"/>
      <c r="DJ309" s="339"/>
      <c r="DK309" s="339"/>
      <c r="DL309" s="339"/>
      <c r="DM309" s="339"/>
      <c r="DN309" s="339"/>
      <c r="DO309" s="339"/>
    </row>
    <row r="310" spans="1:119" ht="13.5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B310" s="64" t="s">
        <v>372</v>
      </c>
      <c r="CC310" s="345">
        <v>0</v>
      </c>
      <c r="CD310" s="66" t="s">
        <v>373</v>
      </c>
      <c r="CE310" s="66">
        <f>ROUND(CC310*$CG$82*9.80665/1000,0)</f>
        <v>0</v>
      </c>
      <c r="CF310" s="54" t="s">
        <v>374</v>
      </c>
      <c r="CG310" s="341">
        <f>CE311</f>
        <v>0</v>
      </c>
      <c r="CH310" s="54">
        <f>$CG310</f>
        <v>0</v>
      </c>
      <c r="CI310" s="54">
        <f t="shared" si="187"/>
        <v>0</v>
      </c>
      <c r="CJ310" s="54">
        <f t="shared" si="187"/>
        <v>0</v>
      </c>
      <c r="CK310" s="54">
        <f t="shared" si="187"/>
        <v>0</v>
      </c>
      <c r="CL310" s="54">
        <f t="shared" si="187"/>
        <v>0</v>
      </c>
      <c r="CM310" s="54">
        <f t="shared" si="187"/>
        <v>0</v>
      </c>
      <c r="CN310" s="54">
        <f t="shared" si="187"/>
        <v>0</v>
      </c>
      <c r="CO310" s="54">
        <f t="shared" si="187"/>
        <v>0</v>
      </c>
      <c r="CP310" s="54">
        <f t="shared" si="187"/>
        <v>0</v>
      </c>
      <c r="CQ310" s="54">
        <f t="shared" si="187"/>
        <v>0</v>
      </c>
      <c r="CR310" s="54">
        <f t="shared" si="187"/>
        <v>0</v>
      </c>
      <c r="CS310" s="54">
        <f t="shared" si="187"/>
        <v>0</v>
      </c>
      <c r="CT310" s="54">
        <f t="shared" si="187"/>
        <v>0</v>
      </c>
      <c r="CU310" s="54">
        <f t="shared" si="187"/>
        <v>0</v>
      </c>
      <c r="CV310" s="54">
        <f t="shared" si="187"/>
        <v>0</v>
      </c>
    </row>
    <row r="311" spans="1:119" ht="13.5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B311" s="354" t="s">
        <v>376</v>
      </c>
      <c r="CC311" s="355">
        <f>CC295</f>
        <v>0</v>
      </c>
      <c r="CD311" s="346" t="s">
        <v>381</v>
      </c>
      <c r="CE311" s="66">
        <f>CC311*$CG$82*9.80665/1000</f>
        <v>0</v>
      </c>
      <c r="CF311" s="54" t="s">
        <v>396</v>
      </c>
      <c r="CG311" s="54">
        <v>0.79</v>
      </c>
      <c r="CH311" s="54">
        <f>$CG311</f>
        <v>0.79</v>
      </c>
      <c r="CI311" s="54">
        <f t="shared" si="187"/>
        <v>0.79</v>
      </c>
      <c r="CJ311" s="54">
        <f t="shared" si="187"/>
        <v>0.79</v>
      </c>
      <c r="CK311" s="54">
        <f t="shared" si="187"/>
        <v>0.79</v>
      </c>
      <c r="CL311" s="54">
        <f t="shared" si="187"/>
        <v>0.79</v>
      </c>
      <c r="CM311" s="54">
        <f t="shared" si="187"/>
        <v>0.79</v>
      </c>
      <c r="CN311" s="54">
        <f t="shared" si="187"/>
        <v>0.79</v>
      </c>
      <c r="CO311" s="54">
        <f t="shared" si="187"/>
        <v>0.79</v>
      </c>
      <c r="CP311" s="54">
        <f t="shared" si="187"/>
        <v>0.79</v>
      </c>
      <c r="CQ311" s="54">
        <f t="shared" si="187"/>
        <v>0.79</v>
      </c>
      <c r="CR311" s="54">
        <f t="shared" si="187"/>
        <v>0.79</v>
      </c>
      <c r="CS311" s="54">
        <f t="shared" si="187"/>
        <v>0.79</v>
      </c>
      <c r="CT311" s="54">
        <f t="shared" si="187"/>
        <v>0.79</v>
      </c>
      <c r="CU311" s="54">
        <f t="shared" si="187"/>
        <v>0.79</v>
      </c>
      <c r="CV311" s="54">
        <f t="shared" si="187"/>
        <v>0.79</v>
      </c>
      <c r="CX311" s="358" t="s">
        <v>404</v>
      </c>
      <c r="CY311" s="54">
        <f t="shared" ref="CY311:DN311" si="188">CG$79</f>
        <v>126.88500000000001</v>
      </c>
      <c r="CZ311" s="54">
        <f t="shared" si="188"/>
        <v>109.185</v>
      </c>
      <c r="DA311" s="54">
        <f t="shared" si="188"/>
        <v>94.381</v>
      </c>
      <c r="DB311" s="54">
        <f t="shared" si="188"/>
        <v>82.445999999999998</v>
      </c>
      <c r="DC311" s="54">
        <f t="shared" si="188"/>
        <v>73.918000000000006</v>
      </c>
      <c r="DD311" s="54">
        <f t="shared" si="188"/>
        <v>63.152999999999999</v>
      </c>
      <c r="DE311" s="54">
        <f t="shared" si="188"/>
        <v>56.482999999999997</v>
      </c>
      <c r="DF311" s="54">
        <f t="shared" si="188"/>
        <v>51.133000000000003</v>
      </c>
      <c r="DG311" s="54">
        <f t="shared" si="188"/>
        <v>48.246000000000002</v>
      </c>
      <c r="DH311" s="54">
        <f t="shared" si="188"/>
        <v>43.709000000000003</v>
      </c>
      <c r="DI311" s="54">
        <f t="shared" si="188"/>
        <v>40.774000000000001</v>
      </c>
      <c r="DJ311" s="54">
        <f t="shared" si="188"/>
        <v>38.68</v>
      </c>
      <c r="DK311" s="54">
        <f t="shared" si="188"/>
        <v>34.463000000000001</v>
      </c>
      <c r="DL311" s="54">
        <f t="shared" si="188"/>
        <v>33.161000000000001</v>
      </c>
      <c r="DM311" s="54">
        <f t="shared" si="188"/>
        <v>30.765000000000001</v>
      </c>
      <c r="DN311" s="54">
        <f t="shared" si="188"/>
        <v>29.283999999999999</v>
      </c>
    </row>
    <row r="312" spans="1:119" ht="13.5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B312" s="64" t="s">
        <v>380</v>
      </c>
      <c r="CC312" s="345">
        <f>-BN93</f>
        <v>0</v>
      </c>
      <c r="CD312" s="346" t="s">
        <v>381</v>
      </c>
      <c r="CE312" s="66">
        <f>CC312*$CG$82*9.80665/1000</f>
        <v>0</v>
      </c>
      <c r="CF312" s="54" t="s">
        <v>439</v>
      </c>
      <c r="CG312" s="341">
        <f>CE310</f>
        <v>0</v>
      </c>
      <c r="CH312" s="54">
        <f>$CG312</f>
        <v>0</v>
      </c>
      <c r="CI312" s="54">
        <f t="shared" si="187"/>
        <v>0</v>
      </c>
      <c r="CJ312" s="54">
        <f t="shared" si="187"/>
        <v>0</v>
      </c>
      <c r="CK312" s="54">
        <f t="shared" si="187"/>
        <v>0</v>
      </c>
      <c r="CL312" s="54">
        <f t="shared" si="187"/>
        <v>0</v>
      </c>
      <c r="CM312" s="54">
        <f t="shared" si="187"/>
        <v>0</v>
      </c>
      <c r="CN312" s="54">
        <f t="shared" si="187"/>
        <v>0</v>
      </c>
      <c r="CO312" s="54">
        <f t="shared" si="187"/>
        <v>0</v>
      </c>
      <c r="CP312" s="54">
        <f t="shared" si="187"/>
        <v>0</v>
      </c>
      <c r="CQ312" s="54">
        <f t="shared" si="187"/>
        <v>0</v>
      </c>
      <c r="CR312" s="54">
        <f t="shared" si="187"/>
        <v>0</v>
      </c>
      <c r="CS312" s="54">
        <f t="shared" si="187"/>
        <v>0</v>
      </c>
      <c r="CT312" s="54">
        <f t="shared" si="187"/>
        <v>0</v>
      </c>
      <c r="CU312" s="54">
        <f t="shared" si="187"/>
        <v>0</v>
      </c>
      <c r="CV312" s="54">
        <f t="shared" si="187"/>
        <v>0</v>
      </c>
      <c r="CX312" s="54" t="s">
        <v>440</v>
      </c>
      <c r="CY312" s="54">
        <f t="shared" ref="CY312:DN312" si="189">CG$80</f>
        <v>0.55779999999999996</v>
      </c>
      <c r="CZ312" s="54">
        <f t="shared" si="189"/>
        <v>0.65139999999999998</v>
      </c>
      <c r="DA312" s="54">
        <f t="shared" si="189"/>
        <v>0.72219999999999995</v>
      </c>
      <c r="DB312" s="54">
        <f t="shared" si="189"/>
        <v>0.78249999999999997</v>
      </c>
      <c r="DC312" s="54">
        <f t="shared" si="189"/>
        <v>0.81259999999999999</v>
      </c>
      <c r="DD312" s="54">
        <f t="shared" si="189"/>
        <v>0.84340000000000004</v>
      </c>
      <c r="DE312" s="54">
        <f t="shared" si="189"/>
        <v>0.86929999999999996</v>
      </c>
      <c r="DF312" s="54">
        <f t="shared" si="189"/>
        <v>0.89100000000000001</v>
      </c>
      <c r="DG312" s="54">
        <f t="shared" si="189"/>
        <v>0.90920000000000001</v>
      </c>
      <c r="DH312" s="54">
        <f t="shared" si="189"/>
        <v>0.92220000000000002</v>
      </c>
      <c r="DI312" s="54">
        <f t="shared" si="189"/>
        <v>0.93189999999999995</v>
      </c>
      <c r="DJ312" s="54">
        <f t="shared" si="189"/>
        <v>0.94030000000000002</v>
      </c>
      <c r="DK312" s="54">
        <f t="shared" si="189"/>
        <v>0.94769999999999999</v>
      </c>
      <c r="DL312" s="54">
        <f t="shared" si="189"/>
        <v>0.95440000000000003</v>
      </c>
      <c r="DM312" s="54">
        <f t="shared" si="189"/>
        <v>0.96020000000000005</v>
      </c>
      <c r="DN312" s="54">
        <f t="shared" si="189"/>
        <v>0.96530000000000005</v>
      </c>
    </row>
    <row r="313" spans="1:119" ht="14.25" thickBot="1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B313" s="64" t="s">
        <v>384</v>
      </c>
      <c r="CC313" s="345" t="e">
        <f>(BM93-BM92)/0.000694444444444444</f>
        <v>#VALUE!</v>
      </c>
      <c r="CD313" s="66" t="s">
        <v>65</v>
      </c>
      <c r="CE313" s="66" t="e">
        <f>IF(CC310=0,IF(CC293&gt;0,CC313+CE296,CC313),(CC313-((CC312-CC311)/CC310)))</f>
        <v>#VALUE!</v>
      </c>
      <c r="CF313" s="54" t="s">
        <v>441</v>
      </c>
      <c r="CG313" s="341" t="e">
        <f>ABS(CE313)</f>
        <v>#VALUE!</v>
      </c>
      <c r="CH313" s="54" t="e">
        <f>$CG313</f>
        <v>#VALUE!</v>
      </c>
      <c r="CI313" s="54" t="e">
        <f t="shared" si="187"/>
        <v>#VALUE!</v>
      </c>
      <c r="CJ313" s="54" t="e">
        <f t="shared" si="187"/>
        <v>#VALUE!</v>
      </c>
      <c r="CK313" s="54" t="e">
        <f t="shared" si="187"/>
        <v>#VALUE!</v>
      </c>
      <c r="CL313" s="54" t="e">
        <f t="shared" si="187"/>
        <v>#VALUE!</v>
      </c>
      <c r="CM313" s="54" t="e">
        <f t="shared" si="187"/>
        <v>#VALUE!</v>
      </c>
      <c r="CN313" s="54" t="e">
        <f t="shared" si="187"/>
        <v>#VALUE!</v>
      </c>
      <c r="CO313" s="54" t="e">
        <f t="shared" si="187"/>
        <v>#VALUE!</v>
      </c>
      <c r="CP313" s="54" t="e">
        <f t="shared" si="187"/>
        <v>#VALUE!</v>
      </c>
      <c r="CQ313" s="54" t="e">
        <f t="shared" si="187"/>
        <v>#VALUE!</v>
      </c>
      <c r="CR313" s="54" t="e">
        <f t="shared" si="187"/>
        <v>#VALUE!</v>
      </c>
      <c r="CS313" s="54" t="e">
        <f t="shared" si="187"/>
        <v>#VALUE!</v>
      </c>
      <c r="CT313" s="54" t="e">
        <f t="shared" si="187"/>
        <v>#VALUE!</v>
      </c>
      <c r="CU313" s="54" t="e">
        <f t="shared" si="187"/>
        <v>#VALUE!</v>
      </c>
      <c r="CV313" s="54" t="e">
        <f t="shared" si="187"/>
        <v>#VALUE!</v>
      </c>
      <c r="CX313" s="54" t="s">
        <v>407</v>
      </c>
      <c r="CY313" s="54">
        <f>100-$CG$83</f>
        <v>94.33</v>
      </c>
      <c r="CZ313" s="54">
        <f t="shared" ref="CZ313:DN313" si="190">100-$CG$83</f>
        <v>94.33</v>
      </c>
      <c r="DA313" s="54">
        <f t="shared" si="190"/>
        <v>94.33</v>
      </c>
      <c r="DB313" s="54">
        <f t="shared" si="190"/>
        <v>94.33</v>
      </c>
      <c r="DC313" s="54">
        <f t="shared" si="190"/>
        <v>94.33</v>
      </c>
      <c r="DD313" s="54">
        <f t="shared" si="190"/>
        <v>94.33</v>
      </c>
      <c r="DE313" s="54">
        <f t="shared" si="190"/>
        <v>94.33</v>
      </c>
      <c r="DF313" s="54">
        <f t="shared" si="190"/>
        <v>94.33</v>
      </c>
      <c r="DG313" s="54">
        <f t="shared" si="190"/>
        <v>94.33</v>
      </c>
      <c r="DH313" s="54">
        <f t="shared" si="190"/>
        <v>94.33</v>
      </c>
      <c r="DI313" s="54">
        <f t="shared" si="190"/>
        <v>94.33</v>
      </c>
      <c r="DJ313" s="54">
        <f t="shared" si="190"/>
        <v>94.33</v>
      </c>
      <c r="DK313" s="54">
        <f t="shared" si="190"/>
        <v>94.33</v>
      </c>
      <c r="DL313" s="54">
        <f t="shared" si="190"/>
        <v>94.33</v>
      </c>
      <c r="DM313" s="54">
        <f t="shared" si="190"/>
        <v>94.33</v>
      </c>
      <c r="DN313" s="54">
        <f t="shared" si="190"/>
        <v>94.33</v>
      </c>
    </row>
    <row r="314" spans="1:119" ht="14.25" thickBot="1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B314" s="359"/>
      <c r="CC314" s="360"/>
      <c r="CF314" s="54" t="s">
        <v>408</v>
      </c>
      <c r="CG314" s="347">
        <f>LN(2)/CG$78</f>
        <v>0.13862943611198905</v>
      </c>
      <c r="CH314" s="347">
        <f t="shared" ref="CH314:CV314" si="191">LN(2)/CH$78</f>
        <v>8.6643397569993161E-2</v>
      </c>
      <c r="CI314" s="347">
        <f t="shared" si="191"/>
        <v>5.5451774444795626E-2</v>
      </c>
      <c r="CJ314" s="347">
        <f t="shared" si="191"/>
        <v>3.7467415165402446E-2</v>
      </c>
      <c r="CK314" s="347">
        <f t="shared" si="191"/>
        <v>2.5672117798516494E-2</v>
      </c>
      <c r="CL314" s="347">
        <f t="shared" si="191"/>
        <v>1.8097837612531208E-2</v>
      </c>
      <c r="CM314" s="347">
        <f t="shared" si="191"/>
        <v>1.2765141446776157E-2</v>
      </c>
      <c r="CN314" s="347">
        <f t="shared" si="191"/>
        <v>9.001911435843446E-3</v>
      </c>
      <c r="CO314" s="347">
        <f t="shared" si="191"/>
        <v>6.3591484455040852E-3</v>
      </c>
      <c r="CP314" s="347">
        <f t="shared" si="191"/>
        <v>4.7475834284927756E-3</v>
      </c>
      <c r="CQ314" s="347">
        <f t="shared" si="191"/>
        <v>3.7066694147590657E-3</v>
      </c>
      <c r="CR314" s="347">
        <f t="shared" si="191"/>
        <v>2.9001974082006081E-3</v>
      </c>
      <c r="CS314" s="347">
        <f t="shared" si="191"/>
        <v>2.272613706753919E-3</v>
      </c>
      <c r="CT314" s="347">
        <f t="shared" si="191"/>
        <v>1.7773004629742187E-3</v>
      </c>
      <c r="CU314" s="347">
        <f t="shared" si="191"/>
        <v>1.3918618083533039E-3</v>
      </c>
      <c r="CV314" s="347">
        <f t="shared" si="191"/>
        <v>1.0915703630865281E-3</v>
      </c>
      <c r="CX314" s="54" t="s">
        <v>409</v>
      </c>
      <c r="CY314" s="361">
        <f>CE312</f>
        <v>0</v>
      </c>
      <c r="CZ314" s="54">
        <f>$CY314</f>
        <v>0</v>
      </c>
      <c r="DA314" s="54">
        <f t="shared" ref="DA314:DN314" si="192">$CY314</f>
        <v>0</v>
      </c>
      <c r="DB314" s="54">
        <f t="shared" si="192"/>
        <v>0</v>
      </c>
      <c r="DC314" s="54">
        <f t="shared" si="192"/>
        <v>0</v>
      </c>
      <c r="DD314" s="54">
        <f t="shared" si="192"/>
        <v>0</v>
      </c>
      <c r="DE314" s="54">
        <f t="shared" si="192"/>
        <v>0</v>
      </c>
      <c r="DF314" s="54">
        <f t="shared" si="192"/>
        <v>0</v>
      </c>
      <c r="DG314" s="54">
        <f t="shared" si="192"/>
        <v>0</v>
      </c>
      <c r="DH314" s="54">
        <f t="shared" si="192"/>
        <v>0</v>
      </c>
      <c r="DI314" s="54">
        <f t="shared" si="192"/>
        <v>0</v>
      </c>
      <c r="DJ314" s="54">
        <f t="shared" si="192"/>
        <v>0</v>
      </c>
      <c r="DK314" s="54">
        <f t="shared" si="192"/>
        <v>0</v>
      </c>
      <c r="DL314" s="54">
        <f t="shared" si="192"/>
        <v>0</v>
      </c>
      <c r="DM314" s="54">
        <f t="shared" si="192"/>
        <v>0</v>
      </c>
      <c r="DN314" s="54">
        <f t="shared" si="192"/>
        <v>0</v>
      </c>
    </row>
    <row r="316" spans="1:119" ht="13.5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G316" s="348">
        <f>(CG309+CG310)*CG311</f>
        <v>79</v>
      </c>
      <c r="CH316" s="348">
        <f t="shared" ref="CH316:CV316" si="193">(CH309+CH310)*CH311</f>
        <v>79</v>
      </c>
      <c r="CI316" s="348">
        <f t="shared" si="193"/>
        <v>79</v>
      </c>
      <c r="CJ316" s="348">
        <f t="shared" si="193"/>
        <v>79</v>
      </c>
      <c r="CK316" s="348">
        <f t="shared" si="193"/>
        <v>79</v>
      </c>
      <c r="CL316" s="348">
        <f t="shared" si="193"/>
        <v>79</v>
      </c>
      <c r="CM316" s="348">
        <f t="shared" si="193"/>
        <v>79</v>
      </c>
      <c r="CN316" s="348">
        <f t="shared" si="193"/>
        <v>79</v>
      </c>
      <c r="CO316" s="348">
        <f t="shared" si="193"/>
        <v>79</v>
      </c>
      <c r="CP316" s="348">
        <f t="shared" si="193"/>
        <v>79</v>
      </c>
      <c r="CQ316" s="348">
        <f t="shared" si="193"/>
        <v>79</v>
      </c>
      <c r="CR316" s="348">
        <f t="shared" si="193"/>
        <v>79</v>
      </c>
      <c r="CS316" s="348">
        <f t="shared" si="193"/>
        <v>79</v>
      </c>
      <c r="CT316" s="348">
        <f t="shared" si="193"/>
        <v>79</v>
      </c>
      <c r="CU316" s="348">
        <f t="shared" si="193"/>
        <v>79</v>
      </c>
      <c r="CV316" s="348">
        <f t="shared" si="193"/>
        <v>79</v>
      </c>
    </row>
    <row r="317" spans="1:119" ht="13.5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G317" s="348" t="e">
        <f>CG312*CG311*(CG313-1/CG314)</f>
        <v>#VALUE!</v>
      </c>
      <c r="CH317" s="348" t="e">
        <f t="shared" ref="CH317:CV317" si="194">CH312*CH311*(CH313-1/CH314)</f>
        <v>#VALUE!</v>
      </c>
      <c r="CI317" s="348" t="e">
        <f t="shared" si="194"/>
        <v>#VALUE!</v>
      </c>
      <c r="CJ317" s="348" t="e">
        <f t="shared" si="194"/>
        <v>#VALUE!</v>
      </c>
      <c r="CK317" s="348" t="e">
        <f t="shared" si="194"/>
        <v>#VALUE!</v>
      </c>
      <c r="CL317" s="348" t="e">
        <f t="shared" si="194"/>
        <v>#VALUE!</v>
      </c>
      <c r="CM317" s="348" t="e">
        <f t="shared" si="194"/>
        <v>#VALUE!</v>
      </c>
      <c r="CN317" s="348" t="e">
        <f t="shared" si="194"/>
        <v>#VALUE!</v>
      </c>
      <c r="CO317" s="348" t="e">
        <f t="shared" si="194"/>
        <v>#VALUE!</v>
      </c>
      <c r="CP317" s="348" t="e">
        <f t="shared" si="194"/>
        <v>#VALUE!</v>
      </c>
      <c r="CQ317" s="348" t="e">
        <f t="shared" si="194"/>
        <v>#VALUE!</v>
      </c>
      <c r="CR317" s="348" t="e">
        <f t="shared" si="194"/>
        <v>#VALUE!</v>
      </c>
      <c r="CS317" s="348" t="e">
        <f t="shared" si="194"/>
        <v>#VALUE!</v>
      </c>
      <c r="CT317" s="348" t="e">
        <f t="shared" si="194"/>
        <v>#VALUE!</v>
      </c>
      <c r="CU317" s="348" t="e">
        <f t="shared" si="194"/>
        <v>#VALUE!</v>
      </c>
      <c r="CV317" s="348" t="e">
        <f t="shared" si="194"/>
        <v>#VALUE!</v>
      </c>
    </row>
    <row r="318" spans="1:119" ht="13.5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G318" s="348" t="e">
        <f>((CG309+CG310)*CG311-CG308-CG312*CG311/CG314)*EXP(-CG314*CG313)</f>
        <v>#VALUE!</v>
      </c>
      <c r="CH318" s="348" t="e">
        <f t="shared" ref="CH318:CV318" si="195">((CH309+CH310)*CH311-CH308-CH312*CH311/CH314)*EXP(-CH314*CH313)</f>
        <v>#VALUE!</v>
      </c>
      <c r="CI318" s="348" t="e">
        <f t="shared" si="195"/>
        <v>#VALUE!</v>
      </c>
      <c r="CJ318" s="348" t="e">
        <f t="shared" si="195"/>
        <v>#VALUE!</v>
      </c>
      <c r="CK318" s="348" t="e">
        <f t="shared" si="195"/>
        <v>#VALUE!</v>
      </c>
      <c r="CL318" s="348" t="e">
        <f t="shared" si="195"/>
        <v>#VALUE!</v>
      </c>
      <c r="CM318" s="348" t="e">
        <f t="shared" si="195"/>
        <v>#VALUE!</v>
      </c>
      <c r="CN318" s="348" t="e">
        <f t="shared" si="195"/>
        <v>#VALUE!</v>
      </c>
      <c r="CO318" s="348" t="e">
        <f t="shared" si="195"/>
        <v>#VALUE!</v>
      </c>
      <c r="CP318" s="348" t="e">
        <f t="shared" si="195"/>
        <v>#VALUE!</v>
      </c>
      <c r="CQ318" s="348" t="e">
        <f t="shared" si="195"/>
        <v>#VALUE!</v>
      </c>
      <c r="CR318" s="348" t="e">
        <f t="shared" si="195"/>
        <v>#VALUE!</v>
      </c>
      <c r="CS318" s="348" t="e">
        <f t="shared" si="195"/>
        <v>#VALUE!</v>
      </c>
      <c r="CT318" s="348" t="e">
        <f t="shared" si="195"/>
        <v>#VALUE!</v>
      </c>
      <c r="CU318" s="348" t="e">
        <f t="shared" si="195"/>
        <v>#VALUE!</v>
      </c>
      <c r="CV318" s="348" t="e">
        <f t="shared" si="195"/>
        <v>#VALUE!</v>
      </c>
    </row>
    <row r="319" spans="1:119" ht="13.5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G319" s="349" t="e">
        <f>CG316+CG317-CG318</f>
        <v>#VALUE!</v>
      </c>
      <c r="CH319" s="349" t="e">
        <f t="shared" ref="CH319:CV319" si="196">CH316+CH317-CH318</f>
        <v>#VALUE!</v>
      </c>
      <c r="CI319" s="349" t="e">
        <f t="shared" si="196"/>
        <v>#VALUE!</v>
      </c>
      <c r="CJ319" s="349" t="e">
        <f t="shared" si="196"/>
        <v>#VALUE!</v>
      </c>
      <c r="CK319" s="349" t="e">
        <f t="shared" si="196"/>
        <v>#VALUE!</v>
      </c>
      <c r="CL319" s="349" t="e">
        <f t="shared" si="196"/>
        <v>#VALUE!</v>
      </c>
      <c r="CM319" s="349" t="e">
        <f t="shared" si="196"/>
        <v>#VALUE!</v>
      </c>
      <c r="CN319" s="349" t="e">
        <f t="shared" si="196"/>
        <v>#VALUE!</v>
      </c>
      <c r="CO319" s="349" t="e">
        <f t="shared" si="196"/>
        <v>#VALUE!</v>
      </c>
      <c r="CP319" s="349" t="e">
        <f t="shared" si="196"/>
        <v>#VALUE!</v>
      </c>
      <c r="CQ319" s="349" t="e">
        <f t="shared" si="196"/>
        <v>#VALUE!</v>
      </c>
      <c r="CR319" s="349" t="e">
        <f t="shared" si="196"/>
        <v>#VALUE!</v>
      </c>
      <c r="CS319" s="349" t="e">
        <f t="shared" si="196"/>
        <v>#VALUE!</v>
      </c>
      <c r="CT319" s="349" t="e">
        <f t="shared" si="196"/>
        <v>#VALUE!</v>
      </c>
      <c r="CU319" s="349" t="e">
        <f t="shared" si="196"/>
        <v>#VALUE!</v>
      </c>
      <c r="CV319" s="349" t="e">
        <f t="shared" si="196"/>
        <v>#VALUE!</v>
      </c>
    </row>
    <row r="320" spans="1:119" ht="13.5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G320" s="350" t="s">
        <v>390</v>
      </c>
      <c r="CH320" s="351" t="s">
        <v>333</v>
      </c>
      <c r="CI320" s="351" t="s">
        <v>334</v>
      </c>
      <c r="CJ320" s="351" t="s">
        <v>335</v>
      </c>
      <c r="CK320" s="351" t="s">
        <v>336</v>
      </c>
      <c r="CL320" s="351" t="s">
        <v>337</v>
      </c>
      <c r="CM320" s="351" t="s">
        <v>338</v>
      </c>
      <c r="CN320" s="351" t="s">
        <v>339</v>
      </c>
      <c r="CO320" s="351" t="s">
        <v>340</v>
      </c>
      <c r="CP320" s="351" t="s">
        <v>341</v>
      </c>
      <c r="CQ320" s="351" t="s">
        <v>342</v>
      </c>
      <c r="CR320" s="351" t="s">
        <v>343</v>
      </c>
      <c r="CS320" s="351" t="s">
        <v>344</v>
      </c>
      <c r="CT320" s="351" t="s">
        <v>345</v>
      </c>
      <c r="CU320" s="351" t="s">
        <v>346</v>
      </c>
      <c r="CV320" s="351" t="s">
        <v>347</v>
      </c>
      <c r="CY320" s="54" t="s">
        <v>390</v>
      </c>
      <c r="CZ320" s="54" t="s">
        <v>333</v>
      </c>
      <c r="DA320" s="54" t="s">
        <v>334</v>
      </c>
      <c r="DB320" s="54" t="s">
        <v>335</v>
      </c>
      <c r="DC320" s="54" t="s">
        <v>336</v>
      </c>
      <c r="DD320" s="54" t="s">
        <v>337</v>
      </c>
      <c r="DE320" s="54" t="s">
        <v>338</v>
      </c>
      <c r="DF320" s="54" t="s">
        <v>339</v>
      </c>
      <c r="DG320" s="54" t="s">
        <v>340</v>
      </c>
      <c r="DH320" s="54" t="s">
        <v>341</v>
      </c>
      <c r="DI320" s="54" t="s">
        <v>342</v>
      </c>
      <c r="DJ320" s="54" t="s">
        <v>343</v>
      </c>
      <c r="DK320" s="54" t="s">
        <v>344</v>
      </c>
      <c r="DL320" s="54" t="s">
        <v>345</v>
      </c>
      <c r="DM320" s="54" t="s">
        <v>346</v>
      </c>
      <c r="DN320" s="54" t="s">
        <v>347</v>
      </c>
    </row>
    <row r="321" spans="1:119" ht="13.5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F321" s="54" t="s">
        <v>391</v>
      </c>
      <c r="CG321" s="352" t="e">
        <f>ROUND((CG309+CG310)*CG311+CG312*CG311*(CG313-1/CG314)-((CG309+CG310)*CG311-CG308-CG312*CG311/CG314)*EXP(-CG314*CG313),5)</f>
        <v>#VALUE!</v>
      </c>
      <c r="CH321" s="352" t="e">
        <f t="shared" ref="CH321:CV321" si="197">ROUND((CH309+CH310)*CH311+CH312*CH311*(CH313-1/CH314)-((CH309+CH310)*CH311-CH308-CH312*CH311/CH314)*EXP(-CH314*CH313),5)</f>
        <v>#VALUE!</v>
      </c>
      <c r="CI321" s="352" t="e">
        <f t="shared" si="197"/>
        <v>#VALUE!</v>
      </c>
      <c r="CJ321" s="352" t="e">
        <f t="shared" si="197"/>
        <v>#VALUE!</v>
      </c>
      <c r="CK321" s="352" t="e">
        <f t="shared" si="197"/>
        <v>#VALUE!</v>
      </c>
      <c r="CL321" s="352" t="e">
        <f t="shared" si="197"/>
        <v>#VALUE!</v>
      </c>
      <c r="CM321" s="352" t="e">
        <f t="shared" si="197"/>
        <v>#VALUE!</v>
      </c>
      <c r="CN321" s="352" t="e">
        <f t="shared" si="197"/>
        <v>#VALUE!</v>
      </c>
      <c r="CO321" s="352" t="e">
        <f t="shared" si="197"/>
        <v>#VALUE!</v>
      </c>
      <c r="CP321" s="352" t="e">
        <f t="shared" si="197"/>
        <v>#VALUE!</v>
      </c>
      <c r="CQ321" s="352" t="e">
        <f t="shared" si="197"/>
        <v>#VALUE!</v>
      </c>
      <c r="CR321" s="352" t="e">
        <f t="shared" si="197"/>
        <v>#VALUE!</v>
      </c>
      <c r="CS321" s="352" t="e">
        <f t="shared" si="197"/>
        <v>#VALUE!</v>
      </c>
      <c r="CT321" s="352" t="e">
        <f t="shared" si="197"/>
        <v>#VALUE!</v>
      </c>
      <c r="CU321" s="352" t="e">
        <f t="shared" si="197"/>
        <v>#VALUE!</v>
      </c>
      <c r="CV321" s="352" t="e">
        <f t="shared" si="197"/>
        <v>#VALUE!</v>
      </c>
      <c r="CX321" s="54" t="s">
        <v>412</v>
      </c>
      <c r="CY321" s="362">
        <f>(CY313+CY314)/CY312+CY311</f>
        <v>295.99579239870923</v>
      </c>
      <c r="CZ321" s="362">
        <f t="shared" ref="CZ321:DN321" si="198">(CZ313+CZ314)/CZ312+CZ311</f>
        <v>253.99617592876882</v>
      </c>
      <c r="DA321" s="362">
        <f t="shared" si="198"/>
        <v>224.99578814732763</v>
      </c>
      <c r="DB321" s="362">
        <f t="shared" si="198"/>
        <v>202.99552076677315</v>
      </c>
      <c r="DC321" s="362">
        <f t="shared" si="198"/>
        <v>190.00217425547623</v>
      </c>
      <c r="DD321" s="362">
        <f t="shared" si="198"/>
        <v>174.99791344557741</v>
      </c>
      <c r="DE321" s="362">
        <f t="shared" si="198"/>
        <v>164.99559634188427</v>
      </c>
      <c r="DF321" s="362">
        <f t="shared" si="198"/>
        <v>157.00280920314253</v>
      </c>
      <c r="DG321" s="362">
        <f t="shared" si="198"/>
        <v>151.99654993400793</v>
      </c>
      <c r="DH321" s="362">
        <f t="shared" si="198"/>
        <v>145.99700693992628</v>
      </c>
      <c r="DI321" s="362">
        <f t="shared" si="198"/>
        <v>141.99730722180493</v>
      </c>
      <c r="DJ321" s="362">
        <f t="shared" si="198"/>
        <v>138.99904711262363</v>
      </c>
      <c r="DK321" s="362">
        <f t="shared" si="198"/>
        <v>133.99871805423658</v>
      </c>
      <c r="DL321" s="362">
        <f t="shared" si="198"/>
        <v>131.99796563285832</v>
      </c>
      <c r="DM321" s="362">
        <f t="shared" si="198"/>
        <v>129.00495001041449</v>
      </c>
      <c r="DN321" s="362">
        <f t="shared" si="198"/>
        <v>127.00491577747849</v>
      </c>
    </row>
    <row r="322" spans="1:119" ht="13.5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319" t="str">
        <f>IF(CB322="","",CC322)</f>
        <v/>
      </c>
      <c r="CB322" s="363" t="str">
        <f>IF(COUNTIF(CY322:DN322,"×")=0,"","浮上できません")</f>
        <v/>
      </c>
      <c r="CC322" s="316">
        <v>3</v>
      </c>
      <c r="CG322" s="369"/>
      <c r="CH322" s="369"/>
      <c r="CI322" s="369"/>
      <c r="CJ322" s="369"/>
      <c r="CK322" s="369"/>
      <c r="CL322" s="369"/>
      <c r="CM322" s="369"/>
      <c r="CN322" s="369"/>
      <c r="CO322" s="369"/>
      <c r="CP322" s="369"/>
      <c r="CQ322" s="369"/>
      <c r="CR322" s="369"/>
      <c r="CS322" s="369"/>
      <c r="CT322" s="369"/>
      <c r="CU322" s="369"/>
      <c r="CV322" s="369"/>
      <c r="CY322" s="364" t="e">
        <f t="shared" ref="CY322:DN322" si="199">IF(CY321-CG321&gt;0,"","×")</f>
        <v>#VALUE!</v>
      </c>
      <c r="CZ322" s="364" t="e">
        <f t="shared" si="199"/>
        <v>#VALUE!</v>
      </c>
      <c r="DA322" s="364" t="e">
        <f t="shared" si="199"/>
        <v>#VALUE!</v>
      </c>
      <c r="DB322" s="364" t="e">
        <f t="shared" si="199"/>
        <v>#VALUE!</v>
      </c>
      <c r="DC322" s="364" t="e">
        <f t="shared" si="199"/>
        <v>#VALUE!</v>
      </c>
      <c r="DD322" s="364" t="e">
        <f t="shared" si="199"/>
        <v>#VALUE!</v>
      </c>
      <c r="DE322" s="364" t="e">
        <f t="shared" si="199"/>
        <v>#VALUE!</v>
      </c>
      <c r="DF322" s="364" t="e">
        <f t="shared" si="199"/>
        <v>#VALUE!</v>
      </c>
      <c r="DG322" s="364" t="e">
        <f t="shared" si="199"/>
        <v>#VALUE!</v>
      </c>
      <c r="DH322" s="364" t="e">
        <f t="shared" si="199"/>
        <v>#VALUE!</v>
      </c>
      <c r="DI322" s="364" t="e">
        <f t="shared" si="199"/>
        <v>#VALUE!</v>
      </c>
      <c r="DJ322" s="364" t="e">
        <f t="shared" si="199"/>
        <v>#VALUE!</v>
      </c>
      <c r="DK322" s="364" t="e">
        <f t="shared" si="199"/>
        <v>#VALUE!</v>
      </c>
      <c r="DL322" s="364" t="e">
        <f t="shared" si="199"/>
        <v>#VALUE!</v>
      </c>
      <c r="DM322" s="364" t="e">
        <f t="shared" si="199"/>
        <v>#VALUE!</v>
      </c>
      <c r="DN322" s="364" t="e">
        <f t="shared" si="199"/>
        <v>#VALUE!</v>
      </c>
    </row>
    <row r="323" spans="1:119" ht="13.5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F323" s="338" t="s">
        <v>442</v>
      </c>
      <c r="CG323" s="338" t="s">
        <v>443</v>
      </c>
      <c r="CH323" s="338"/>
      <c r="CI323" s="338"/>
      <c r="CJ323" s="338"/>
      <c r="CK323" s="338"/>
      <c r="CL323" s="338"/>
      <c r="CM323" s="338"/>
      <c r="CN323" s="338"/>
      <c r="CO323" s="338"/>
      <c r="CP323" s="338"/>
      <c r="CQ323" s="338"/>
      <c r="CR323" s="338"/>
      <c r="CS323" s="338"/>
      <c r="CT323" s="338"/>
      <c r="CU323" s="338"/>
      <c r="CV323" s="338"/>
      <c r="CW323" s="338"/>
    </row>
    <row r="325" spans="1:119" ht="13.5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F325" s="340" t="s">
        <v>401</v>
      </c>
      <c r="CG325" s="353" t="e">
        <f t="shared" ref="CG325:CV325" si="200">CG321</f>
        <v>#VALUE!</v>
      </c>
      <c r="CH325" s="353" t="e">
        <f t="shared" si="200"/>
        <v>#VALUE!</v>
      </c>
      <c r="CI325" s="353" t="e">
        <f t="shared" si="200"/>
        <v>#VALUE!</v>
      </c>
      <c r="CJ325" s="353" t="e">
        <f t="shared" si="200"/>
        <v>#VALUE!</v>
      </c>
      <c r="CK325" s="353" t="e">
        <f t="shared" si="200"/>
        <v>#VALUE!</v>
      </c>
      <c r="CL325" s="353" t="e">
        <f t="shared" si="200"/>
        <v>#VALUE!</v>
      </c>
      <c r="CM325" s="353" t="e">
        <f t="shared" si="200"/>
        <v>#VALUE!</v>
      </c>
      <c r="CN325" s="353" t="e">
        <f t="shared" si="200"/>
        <v>#VALUE!</v>
      </c>
      <c r="CO325" s="353" t="e">
        <f t="shared" si="200"/>
        <v>#VALUE!</v>
      </c>
      <c r="CP325" s="353" t="e">
        <f t="shared" si="200"/>
        <v>#VALUE!</v>
      </c>
      <c r="CQ325" s="353" t="e">
        <f t="shared" si="200"/>
        <v>#VALUE!</v>
      </c>
      <c r="CR325" s="353" t="e">
        <f t="shared" si="200"/>
        <v>#VALUE!</v>
      </c>
      <c r="CS325" s="353" t="e">
        <f t="shared" si="200"/>
        <v>#VALUE!</v>
      </c>
      <c r="CT325" s="353" t="e">
        <f t="shared" si="200"/>
        <v>#VALUE!</v>
      </c>
      <c r="CU325" s="353" t="e">
        <f t="shared" si="200"/>
        <v>#VALUE!</v>
      </c>
      <c r="CV325" s="353" t="e">
        <f t="shared" si="200"/>
        <v>#VALUE!</v>
      </c>
    </row>
    <row r="326" spans="1:119" ht="13.5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F326" s="54" t="s">
        <v>395</v>
      </c>
      <c r="CG326" s="54">
        <v>100</v>
      </c>
      <c r="CH326" s="54">
        <f>$CG326</f>
        <v>100</v>
      </c>
      <c r="CI326" s="54">
        <f t="shared" ref="CI326:CV330" si="201">$CG326</f>
        <v>100</v>
      </c>
      <c r="CJ326" s="54">
        <f t="shared" si="201"/>
        <v>100</v>
      </c>
      <c r="CK326" s="54">
        <f t="shared" si="201"/>
        <v>100</v>
      </c>
      <c r="CL326" s="54">
        <f t="shared" si="201"/>
        <v>100</v>
      </c>
      <c r="CM326" s="54">
        <f t="shared" si="201"/>
        <v>100</v>
      </c>
      <c r="CN326" s="54">
        <f t="shared" si="201"/>
        <v>100</v>
      </c>
      <c r="CO326" s="54">
        <f t="shared" si="201"/>
        <v>100</v>
      </c>
      <c r="CP326" s="54">
        <f t="shared" si="201"/>
        <v>100</v>
      </c>
      <c r="CQ326" s="54">
        <f t="shared" si="201"/>
        <v>100</v>
      </c>
      <c r="CR326" s="54">
        <f t="shared" si="201"/>
        <v>100</v>
      </c>
      <c r="CS326" s="54">
        <f t="shared" si="201"/>
        <v>100</v>
      </c>
      <c r="CT326" s="54">
        <f t="shared" si="201"/>
        <v>100</v>
      </c>
      <c r="CU326" s="54">
        <f t="shared" si="201"/>
        <v>100</v>
      </c>
      <c r="CV326" s="54">
        <f t="shared" si="201"/>
        <v>100</v>
      </c>
      <c r="CX326" s="339" t="s">
        <v>402</v>
      </c>
      <c r="CY326" s="339"/>
      <c r="CZ326" s="339"/>
      <c r="DA326" s="339"/>
      <c r="DB326" s="339"/>
      <c r="DC326" s="339"/>
      <c r="DD326" s="339"/>
      <c r="DE326" s="339"/>
      <c r="DF326" s="339"/>
      <c r="DG326" s="339"/>
      <c r="DH326" s="339"/>
      <c r="DI326" s="339"/>
      <c r="DJ326" s="339"/>
      <c r="DK326" s="339"/>
      <c r="DL326" s="339"/>
      <c r="DM326" s="339"/>
      <c r="DN326" s="339"/>
      <c r="DO326" s="339"/>
    </row>
    <row r="327" spans="1:119" ht="13.5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B327" s="64" t="s">
        <v>372</v>
      </c>
      <c r="CC327" s="345">
        <v>-10</v>
      </c>
      <c r="CD327" s="66" t="s">
        <v>373</v>
      </c>
      <c r="CE327" s="66">
        <f>ROUND(CC327*$CG$82*9.80665/1000,0)</f>
        <v>-101</v>
      </c>
      <c r="CF327" s="54" t="s">
        <v>374</v>
      </c>
      <c r="CG327" s="341">
        <f>CE328</f>
        <v>0</v>
      </c>
      <c r="CH327" s="54">
        <f>$CG327</f>
        <v>0</v>
      </c>
      <c r="CI327" s="54">
        <f t="shared" si="201"/>
        <v>0</v>
      </c>
      <c r="CJ327" s="54">
        <f t="shared" si="201"/>
        <v>0</v>
      </c>
      <c r="CK327" s="54">
        <f t="shared" si="201"/>
        <v>0</v>
      </c>
      <c r="CL327" s="54">
        <f t="shared" si="201"/>
        <v>0</v>
      </c>
      <c r="CM327" s="54">
        <f t="shared" si="201"/>
        <v>0</v>
      </c>
      <c r="CN327" s="54">
        <f t="shared" si="201"/>
        <v>0</v>
      </c>
      <c r="CO327" s="54">
        <f t="shared" si="201"/>
        <v>0</v>
      </c>
      <c r="CP327" s="54">
        <f t="shared" si="201"/>
        <v>0</v>
      </c>
      <c r="CQ327" s="54">
        <f t="shared" si="201"/>
        <v>0</v>
      </c>
      <c r="CR327" s="54">
        <f t="shared" si="201"/>
        <v>0</v>
      </c>
      <c r="CS327" s="54">
        <f t="shared" si="201"/>
        <v>0</v>
      </c>
      <c r="CT327" s="54">
        <f t="shared" si="201"/>
        <v>0</v>
      </c>
      <c r="CU327" s="54">
        <f t="shared" si="201"/>
        <v>0</v>
      </c>
      <c r="CV327" s="54">
        <f t="shared" si="201"/>
        <v>0</v>
      </c>
    </row>
    <row r="328" spans="1:119" ht="13.5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B328" s="354" t="s">
        <v>376</v>
      </c>
      <c r="CC328" s="355">
        <f>CC312</f>
        <v>0</v>
      </c>
      <c r="CD328" s="346" t="s">
        <v>381</v>
      </c>
      <c r="CE328" s="66">
        <f>CC328*$CG$82*9.80665/1000</f>
        <v>0</v>
      </c>
      <c r="CF328" s="54" t="s">
        <v>396</v>
      </c>
      <c r="CG328" s="54">
        <v>0.79</v>
      </c>
      <c r="CH328" s="54">
        <f>$CG328</f>
        <v>0.79</v>
      </c>
      <c r="CI328" s="54">
        <f t="shared" si="201"/>
        <v>0.79</v>
      </c>
      <c r="CJ328" s="54">
        <f t="shared" si="201"/>
        <v>0.79</v>
      </c>
      <c r="CK328" s="54">
        <f t="shared" si="201"/>
        <v>0.79</v>
      </c>
      <c r="CL328" s="54">
        <f t="shared" si="201"/>
        <v>0.79</v>
      </c>
      <c r="CM328" s="54">
        <f t="shared" si="201"/>
        <v>0.79</v>
      </c>
      <c r="CN328" s="54">
        <f t="shared" si="201"/>
        <v>0.79</v>
      </c>
      <c r="CO328" s="54">
        <f t="shared" si="201"/>
        <v>0.79</v>
      </c>
      <c r="CP328" s="54">
        <f t="shared" si="201"/>
        <v>0.79</v>
      </c>
      <c r="CQ328" s="54">
        <f t="shared" si="201"/>
        <v>0.79</v>
      </c>
      <c r="CR328" s="54">
        <f t="shared" si="201"/>
        <v>0.79</v>
      </c>
      <c r="CS328" s="54">
        <f t="shared" si="201"/>
        <v>0.79</v>
      </c>
      <c r="CT328" s="54">
        <f t="shared" si="201"/>
        <v>0.79</v>
      </c>
      <c r="CU328" s="54">
        <f t="shared" si="201"/>
        <v>0.79</v>
      </c>
      <c r="CV328" s="54">
        <f t="shared" si="201"/>
        <v>0.79</v>
      </c>
      <c r="CX328" s="358" t="s">
        <v>404</v>
      </c>
      <c r="CY328" s="54">
        <f t="shared" ref="CY328:DN328" si="202">CG$79</f>
        <v>126.88500000000001</v>
      </c>
      <c r="CZ328" s="54">
        <f t="shared" si="202"/>
        <v>109.185</v>
      </c>
      <c r="DA328" s="54">
        <f t="shared" si="202"/>
        <v>94.381</v>
      </c>
      <c r="DB328" s="54">
        <f t="shared" si="202"/>
        <v>82.445999999999998</v>
      </c>
      <c r="DC328" s="54">
        <f t="shared" si="202"/>
        <v>73.918000000000006</v>
      </c>
      <c r="DD328" s="54">
        <f t="shared" si="202"/>
        <v>63.152999999999999</v>
      </c>
      <c r="DE328" s="54">
        <f t="shared" si="202"/>
        <v>56.482999999999997</v>
      </c>
      <c r="DF328" s="54">
        <f t="shared" si="202"/>
        <v>51.133000000000003</v>
      </c>
      <c r="DG328" s="54">
        <f t="shared" si="202"/>
        <v>48.246000000000002</v>
      </c>
      <c r="DH328" s="54">
        <f t="shared" si="202"/>
        <v>43.709000000000003</v>
      </c>
      <c r="DI328" s="54">
        <f t="shared" si="202"/>
        <v>40.774000000000001</v>
      </c>
      <c r="DJ328" s="54">
        <f t="shared" si="202"/>
        <v>38.68</v>
      </c>
      <c r="DK328" s="54">
        <f t="shared" si="202"/>
        <v>34.463000000000001</v>
      </c>
      <c r="DL328" s="54">
        <f t="shared" si="202"/>
        <v>33.161000000000001</v>
      </c>
      <c r="DM328" s="54">
        <f t="shared" si="202"/>
        <v>30.765000000000001</v>
      </c>
      <c r="DN328" s="54">
        <f t="shared" si="202"/>
        <v>29.283999999999999</v>
      </c>
    </row>
    <row r="329" spans="1:119" ht="13.5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B329" s="64" t="s">
        <v>380</v>
      </c>
      <c r="CC329" s="345">
        <f>BN94</f>
        <v>0</v>
      </c>
      <c r="CD329" s="346" t="s">
        <v>381</v>
      </c>
      <c r="CE329" s="66">
        <f>CC329*$CG$82*9.80665/1000</f>
        <v>0</v>
      </c>
      <c r="CF329" s="54" t="s">
        <v>382</v>
      </c>
      <c r="CG329" s="341">
        <f>CE327</f>
        <v>-101</v>
      </c>
      <c r="CH329" s="54">
        <f>$CG329</f>
        <v>-101</v>
      </c>
      <c r="CI329" s="54">
        <f t="shared" si="201"/>
        <v>-101</v>
      </c>
      <c r="CJ329" s="54">
        <f t="shared" si="201"/>
        <v>-101</v>
      </c>
      <c r="CK329" s="54">
        <f t="shared" si="201"/>
        <v>-101</v>
      </c>
      <c r="CL329" s="54">
        <f t="shared" si="201"/>
        <v>-101</v>
      </c>
      <c r="CM329" s="54">
        <f t="shared" si="201"/>
        <v>-101</v>
      </c>
      <c r="CN329" s="54">
        <f t="shared" si="201"/>
        <v>-101</v>
      </c>
      <c r="CO329" s="54">
        <f t="shared" si="201"/>
        <v>-101</v>
      </c>
      <c r="CP329" s="54">
        <f t="shared" si="201"/>
        <v>-101</v>
      </c>
      <c r="CQ329" s="54">
        <f t="shared" si="201"/>
        <v>-101</v>
      </c>
      <c r="CR329" s="54">
        <f t="shared" si="201"/>
        <v>-101</v>
      </c>
      <c r="CS329" s="54">
        <f t="shared" si="201"/>
        <v>-101</v>
      </c>
      <c r="CT329" s="54">
        <f t="shared" si="201"/>
        <v>-101</v>
      </c>
      <c r="CU329" s="54">
        <f t="shared" si="201"/>
        <v>-101</v>
      </c>
      <c r="CV329" s="54">
        <f t="shared" si="201"/>
        <v>-101</v>
      </c>
      <c r="CX329" s="54" t="s">
        <v>418</v>
      </c>
      <c r="CY329" s="54">
        <f t="shared" ref="CY329:DN329" si="203">CG$80</f>
        <v>0.55779999999999996</v>
      </c>
      <c r="CZ329" s="54">
        <f t="shared" si="203"/>
        <v>0.65139999999999998</v>
      </c>
      <c r="DA329" s="54">
        <f t="shared" si="203"/>
        <v>0.72219999999999995</v>
      </c>
      <c r="DB329" s="54">
        <f t="shared" si="203"/>
        <v>0.78249999999999997</v>
      </c>
      <c r="DC329" s="54">
        <f t="shared" si="203"/>
        <v>0.81259999999999999</v>
      </c>
      <c r="DD329" s="54">
        <f t="shared" si="203"/>
        <v>0.84340000000000004</v>
      </c>
      <c r="DE329" s="54">
        <f t="shared" si="203"/>
        <v>0.86929999999999996</v>
      </c>
      <c r="DF329" s="54">
        <f t="shared" si="203"/>
        <v>0.89100000000000001</v>
      </c>
      <c r="DG329" s="54">
        <f t="shared" si="203"/>
        <v>0.90920000000000001</v>
      </c>
      <c r="DH329" s="54">
        <f t="shared" si="203"/>
        <v>0.92220000000000002</v>
      </c>
      <c r="DI329" s="54">
        <f t="shared" si="203"/>
        <v>0.93189999999999995</v>
      </c>
      <c r="DJ329" s="54">
        <f t="shared" si="203"/>
        <v>0.94030000000000002</v>
      </c>
      <c r="DK329" s="54">
        <f t="shared" si="203"/>
        <v>0.94769999999999999</v>
      </c>
      <c r="DL329" s="54">
        <f t="shared" si="203"/>
        <v>0.95440000000000003</v>
      </c>
      <c r="DM329" s="54">
        <f t="shared" si="203"/>
        <v>0.96020000000000005</v>
      </c>
      <c r="DN329" s="54">
        <f t="shared" si="203"/>
        <v>0.96530000000000005</v>
      </c>
    </row>
    <row r="330" spans="1:119" ht="14.25" thickBot="1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B330" s="64" t="s">
        <v>384</v>
      </c>
      <c r="CC330" s="345">
        <v>0</v>
      </c>
      <c r="CD330" s="66" t="s">
        <v>65</v>
      </c>
      <c r="CE330" s="66">
        <f>IF(CC327=0,IF(CC310&gt;0,CC330+CE313,CC330),(CC330-((CC329-CC328)/CC327)))</f>
        <v>0</v>
      </c>
      <c r="CF330" s="54" t="s">
        <v>406</v>
      </c>
      <c r="CG330" s="341">
        <f>ABS(CE330)</f>
        <v>0</v>
      </c>
      <c r="CH330" s="54">
        <f>$CG330</f>
        <v>0</v>
      </c>
      <c r="CI330" s="54">
        <f t="shared" si="201"/>
        <v>0</v>
      </c>
      <c r="CJ330" s="54">
        <f t="shared" si="201"/>
        <v>0</v>
      </c>
      <c r="CK330" s="54">
        <f t="shared" si="201"/>
        <v>0</v>
      </c>
      <c r="CL330" s="54">
        <f t="shared" si="201"/>
        <v>0</v>
      </c>
      <c r="CM330" s="54">
        <f t="shared" si="201"/>
        <v>0</v>
      </c>
      <c r="CN330" s="54">
        <f t="shared" si="201"/>
        <v>0</v>
      </c>
      <c r="CO330" s="54">
        <f t="shared" si="201"/>
        <v>0</v>
      </c>
      <c r="CP330" s="54">
        <f t="shared" si="201"/>
        <v>0</v>
      </c>
      <c r="CQ330" s="54">
        <f t="shared" si="201"/>
        <v>0</v>
      </c>
      <c r="CR330" s="54">
        <f t="shared" si="201"/>
        <v>0</v>
      </c>
      <c r="CS330" s="54">
        <f t="shared" si="201"/>
        <v>0</v>
      </c>
      <c r="CT330" s="54">
        <f t="shared" si="201"/>
        <v>0</v>
      </c>
      <c r="CU330" s="54">
        <f t="shared" si="201"/>
        <v>0</v>
      </c>
      <c r="CV330" s="54">
        <f t="shared" si="201"/>
        <v>0</v>
      </c>
      <c r="CX330" s="54" t="s">
        <v>407</v>
      </c>
      <c r="CY330" s="54">
        <f>100-$CG$83</f>
        <v>94.33</v>
      </c>
      <c r="CZ330" s="54">
        <f t="shared" ref="CZ330:DN330" si="204">100-$CG$83</f>
        <v>94.33</v>
      </c>
      <c r="DA330" s="54">
        <f t="shared" si="204"/>
        <v>94.33</v>
      </c>
      <c r="DB330" s="54">
        <f t="shared" si="204"/>
        <v>94.33</v>
      </c>
      <c r="DC330" s="54">
        <f t="shared" si="204"/>
        <v>94.33</v>
      </c>
      <c r="DD330" s="54">
        <f t="shared" si="204"/>
        <v>94.33</v>
      </c>
      <c r="DE330" s="54">
        <f t="shared" si="204"/>
        <v>94.33</v>
      </c>
      <c r="DF330" s="54">
        <f t="shared" si="204"/>
        <v>94.33</v>
      </c>
      <c r="DG330" s="54">
        <f t="shared" si="204"/>
        <v>94.33</v>
      </c>
      <c r="DH330" s="54">
        <f t="shared" si="204"/>
        <v>94.33</v>
      </c>
      <c r="DI330" s="54">
        <f t="shared" si="204"/>
        <v>94.33</v>
      </c>
      <c r="DJ330" s="54">
        <f t="shared" si="204"/>
        <v>94.33</v>
      </c>
      <c r="DK330" s="54">
        <f t="shared" si="204"/>
        <v>94.33</v>
      </c>
      <c r="DL330" s="54">
        <f t="shared" si="204"/>
        <v>94.33</v>
      </c>
      <c r="DM330" s="54">
        <f t="shared" si="204"/>
        <v>94.33</v>
      </c>
      <c r="DN330" s="54">
        <f t="shared" si="204"/>
        <v>94.33</v>
      </c>
    </row>
    <row r="331" spans="1:119" ht="14.25" thickBot="1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B331" s="359"/>
      <c r="CC331" s="360"/>
      <c r="CF331" s="54" t="s">
        <v>408</v>
      </c>
      <c r="CG331" s="347">
        <f>LN(2)/CG$78</f>
        <v>0.13862943611198905</v>
      </c>
      <c r="CH331" s="347">
        <f t="shared" ref="CH331:CV331" si="205">LN(2)/CH$78</f>
        <v>8.6643397569993161E-2</v>
      </c>
      <c r="CI331" s="347">
        <f t="shared" si="205"/>
        <v>5.5451774444795626E-2</v>
      </c>
      <c r="CJ331" s="347">
        <f t="shared" si="205"/>
        <v>3.7467415165402446E-2</v>
      </c>
      <c r="CK331" s="347">
        <f t="shared" si="205"/>
        <v>2.5672117798516494E-2</v>
      </c>
      <c r="CL331" s="347">
        <f t="shared" si="205"/>
        <v>1.8097837612531208E-2</v>
      </c>
      <c r="CM331" s="347">
        <f t="shared" si="205"/>
        <v>1.2765141446776157E-2</v>
      </c>
      <c r="CN331" s="347">
        <f t="shared" si="205"/>
        <v>9.001911435843446E-3</v>
      </c>
      <c r="CO331" s="347">
        <f t="shared" si="205"/>
        <v>6.3591484455040852E-3</v>
      </c>
      <c r="CP331" s="347">
        <f t="shared" si="205"/>
        <v>4.7475834284927756E-3</v>
      </c>
      <c r="CQ331" s="347">
        <f t="shared" si="205"/>
        <v>3.7066694147590657E-3</v>
      </c>
      <c r="CR331" s="347">
        <f t="shared" si="205"/>
        <v>2.9001974082006081E-3</v>
      </c>
      <c r="CS331" s="347">
        <f t="shared" si="205"/>
        <v>2.272613706753919E-3</v>
      </c>
      <c r="CT331" s="347">
        <f t="shared" si="205"/>
        <v>1.7773004629742187E-3</v>
      </c>
      <c r="CU331" s="347">
        <f t="shared" si="205"/>
        <v>1.3918618083533039E-3</v>
      </c>
      <c r="CV331" s="347">
        <f t="shared" si="205"/>
        <v>1.0915703630865281E-3</v>
      </c>
      <c r="CX331" s="54" t="s">
        <v>409</v>
      </c>
      <c r="CY331" s="361">
        <f>CE329</f>
        <v>0</v>
      </c>
      <c r="CZ331" s="54">
        <f>$CY331</f>
        <v>0</v>
      </c>
      <c r="DA331" s="54">
        <f t="shared" ref="DA331:DN331" si="206">$CY331</f>
        <v>0</v>
      </c>
      <c r="DB331" s="54">
        <f t="shared" si="206"/>
        <v>0</v>
      </c>
      <c r="DC331" s="54">
        <f t="shared" si="206"/>
        <v>0</v>
      </c>
      <c r="DD331" s="54">
        <f t="shared" si="206"/>
        <v>0</v>
      </c>
      <c r="DE331" s="54">
        <f t="shared" si="206"/>
        <v>0</v>
      </c>
      <c r="DF331" s="54">
        <f t="shared" si="206"/>
        <v>0</v>
      </c>
      <c r="DG331" s="54">
        <f t="shared" si="206"/>
        <v>0</v>
      </c>
      <c r="DH331" s="54">
        <f t="shared" si="206"/>
        <v>0</v>
      </c>
      <c r="DI331" s="54">
        <f t="shared" si="206"/>
        <v>0</v>
      </c>
      <c r="DJ331" s="54">
        <f t="shared" si="206"/>
        <v>0</v>
      </c>
      <c r="DK331" s="54">
        <f t="shared" si="206"/>
        <v>0</v>
      </c>
      <c r="DL331" s="54">
        <f t="shared" si="206"/>
        <v>0</v>
      </c>
      <c r="DM331" s="54">
        <f t="shared" si="206"/>
        <v>0</v>
      </c>
      <c r="DN331" s="54">
        <f t="shared" si="206"/>
        <v>0</v>
      </c>
    </row>
    <row r="333" spans="1:119" ht="13.5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G333" s="348">
        <f>(CG326+CG327)*CG328</f>
        <v>79</v>
      </c>
      <c r="CH333" s="348">
        <f t="shared" ref="CH333:CV333" si="207">(CH326+CH327)*CH328</f>
        <v>79</v>
      </c>
      <c r="CI333" s="348">
        <f t="shared" si="207"/>
        <v>79</v>
      </c>
      <c r="CJ333" s="348">
        <f t="shared" si="207"/>
        <v>79</v>
      </c>
      <c r="CK333" s="348">
        <f t="shared" si="207"/>
        <v>79</v>
      </c>
      <c r="CL333" s="348">
        <f t="shared" si="207"/>
        <v>79</v>
      </c>
      <c r="CM333" s="348">
        <f t="shared" si="207"/>
        <v>79</v>
      </c>
      <c r="CN333" s="348">
        <f t="shared" si="207"/>
        <v>79</v>
      </c>
      <c r="CO333" s="348">
        <f t="shared" si="207"/>
        <v>79</v>
      </c>
      <c r="CP333" s="348">
        <f t="shared" si="207"/>
        <v>79</v>
      </c>
      <c r="CQ333" s="348">
        <f t="shared" si="207"/>
        <v>79</v>
      </c>
      <c r="CR333" s="348">
        <f t="shared" si="207"/>
        <v>79</v>
      </c>
      <c r="CS333" s="348">
        <f t="shared" si="207"/>
        <v>79</v>
      </c>
      <c r="CT333" s="348">
        <f t="shared" si="207"/>
        <v>79</v>
      </c>
      <c r="CU333" s="348">
        <f t="shared" si="207"/>
        <v>79</v>
      </c>
      <c r="CV333" s="348">
        <f t="shared" si="207"/>
        <v>79</v>
      </c>
    </row>
    <row r="334" spans="1:119" ht="13.5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G334" s="348">
        <f>CG329*CG328*(CG330-1/CG331)</f>
        <v>575.56318656265205</v>
      </c>
      <c r="CH334" s="348">
        <f t="shared" ref="CH334:CV334" si="208">CH329*CH328*(CH330-1/CH331)</f>
        <v>920.90109850024317</v>
      </c>
      <c r="CI334" s="348">
        <f t="shared" si="208"/>
        <v>1438.9079664066298</v>
      </c>
      <c r="CJ334" s="348">
        <f t="shared" si="208"/>
        <v>2129.5837902818125</v>
      </c>
      <c r="CK334" s="348">
        <f t="shared" si="208"/>
        <v>3108.0412074383207</v>
      </c>
      <c r="CL334" s="348">
        <f t="shared" si="208"/>
        <v>4408.8140090699144</v>
      </c>
      <c r="CM334" s="348">
        <f t="shared" si="208"/>
        <v>6250.6162060704</v>
      </c>
      <c r="CN334" s="348">
        <f t="shared" si="208"/>
        <v>8863.6730730648396</v>
      </c>
      <c r="CO334" s="348">
        <f t="shared" si="208"/>
        <v>12547.277467065815</v>
      </c>
      <c r="CP334" s="348">
        <f t="shared" si="208"/>
        <v>16806.445047629441</v>
      </c>
      <c r="CQ334" s="348">
        <f t="shared" si="208"/>
        <v>21526.063177443186</v>
      </c>
      <c r="CR334" s="348">
        <f t="shared" si="208"/>
        <v>27511.920317694763</v>
      </c>
      <c r="CS334" s="348">
        <f t="shared" si="208"/>
        <v>35109.354380321776</v>
      </c>
      <c r="CT334" s="348">
        <f t="shared" si="208"/>
        <v>44893.928551886856</v>
      </c>
      <c r="CU334" s="348">
        <f t="shared" si="208"/>
        <v>57326.093381640138</v>
      </c>
      <c r="CV334" s="348">
        <f t="shared" si="208"/>
        <v>73096.524693456799</v>
      </c>
    </row>
    <row r="335" spans="1:119" ht="13.5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G335" s="348" t="e">
        <f>((CG326+CG327)*CG328-CG325-CG329*CG328/CG331)*EXP(-CG331*CG330)</f>
        <v>#VALUE!</v>
      </c>
      <c r="CH335" s="348" t="e">
        <f t="shared" ref="CH335:CV335" si="209">((CH326+CH327)*CH328-CH325-CH329*CH328/CH331)*EXP(-CH331*CH330)</f>
        <v>#VALUE!</v>
      </c>
      <c r="CI335" s="348" t="e">
        <f t="shared" si="209"/>
        <v>#VALUE!</v>
      </c>
      <c r="CJ335" s="348" t="e">
        <f t="shared" si="209"/>
        <v>#VALUE!</v>
      </c>
      <c r="CK335" s="348" t="e">
        <f t="shared" si="209"/>
        <v>#VALUE!</v>
      </c>
      <c r="CL335" s="348" t="e">
        <f t="shared" si="209"/>
        <v>#VALUE!</v>
      </c>
      <c r="CM335" s="348" t="e">
        <f t="shared" si="209"/>
        <v>#VALUE!</v>
      </c>
      <c r="CN335" s="348" t="e">
        <f t="shared" si="209"/>
        <v>#VALUE!</v>
      </c>
      <c r="CO335" s="348" t="e">
        <f t="shared" si="209"/>
        <v>#VALUE!</v>
      </c>
      <c r="CP335" s="348" t="e">
        <f t="shared" si="209"/>
        <v>#VALUE!</v>
      </c>
      <c r="CQ335" s="348" t="e">
        <f t="shared" si="209"/>
        <v>#VALUE!</v>
      </c>
      <c r="CR335" s="348" t="e">
        <f t="shared" si="209"/>
        <v>#VALUE!</v>
      </c>
      <c r="CS335" s="348" t="e">
        <f t="shared" si="209"/>
        <v>#VALUE!</v>
      </c>
      <c r="CT335" s="348" t="e">
        <f t="shared" si="209"/>
        <v>#VALUE!</v>
      </c>
      <c r="CU335" s="348" t="e">
        <f t="shared" si="209"/>
        <v>#VALUE!</v>
      </c>
      <c r="CV335" s="348" t="e">
        <f t="shared" si="209"/>
        <v>#VALUE!</v>
      </c>
    </row>
    <row r="336" spans="1:119" ht="13.5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G336" s="349" t="e">
        <f>CG333+CG334-CG335</f>
        <v>#VALUE!</v>
      </c>
      <c r="CH336" s="349" t="e">
        <f t="shared" ref="CH336:CV336" si="210">CH333+CH334-CH335</f>
        <v>#VALUE!</v>
      </c>
      <c r="CI336" s="349" t="e">
        <f t="shared" si="210"/>
        <v>#VALUE!</v>
      </c>
      <c r="CJ336" s="349" t="e">
        <f t="shared" si="210"/>
        <v>#VALUE!</v>
      </c>
      <c r="CK336" s="349" t="e">
        <f t="shared" si="210"/>
        <v>#VALUE!</v>
      </c>
      <c r="CL336" s="349" t="e">
        <f t="shared" si="210"/>
        <v>#VALUE!</v>
      </c>
      <c r="CM336" s="349" t="e">
        <f t="shared" si="210"/>
        <v>#VALUE!</v>
      </c>
      <c r="CN336" s="349" t="e">
        <f t="shared" si="210"/>
        <v>#VALUE!</v>
      </c>
      <c r="CO336" s="349" t="e">
        <f t="shared" si="210"/>
        <v>#VALUE!</v>
      </c>
      <c r="CP336" s="349" t="e">
        <f t="shared" si="210"/>
        <v>#VALUE!</v>
      </c>
      <c r="CQ336" s="349" t="e">
        <f t="shared" si="210"/>
        <v>#VALUE!</v>
      </c>
      <c r="CR336" s="349" t="e">
        <f t="shared" si="210"/>
        <v>#VALUE!</v>
      </c>
      <c r="CS336" s="349" t="e">
        <f t="shared" si="210"/>
        <v>#VALUE!</v>
      </c>
      <c r="CT336" s="349" t="e">
        <f t="shared" si="210"/>
        <v>#VALUE!</v>
      </c>
      <c r="CU336" s="349" t="e">
        <f t="shared" si="210"/>
        <v>#VALUE!</v>
      </c>
      <c r="CV336" s="349" t="e">
        <f t="shared" si="210"/>
        <v>#VALUE!</v>
      </c>
    </row>
    <row r="337" spans="1:119" ht="13.5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G337" s="350" t="s">
        <v>390</v>
      </c>
      <c r="CH337" s="351" t="s">
        <v>333</v>
      </c>
      <c r="CI337" s="351" t="s">
        <v>334</v>
      </c>
      <c r="CJ337" s="351" t="s">
        <v>335</v>
      </c>
      <c r="CK337" s="351" t="s">
        <v>336</v>
      </c>
      <c r="CL337" s="351" t="s">
        <v>337</v>
      </c>
      <c r="CM337" s="351" t="s">
        <v>338</v>
      </c>
      <c r="CN337" s="351" t="s">
        <v>339</v>
      </c>
      <c r="CO337" s="351" t="s">
        <v>340</v>
      </c>
      <c r="CP337" s="351" t="s">
        <v>341</v>
      </c>
      <c r="CQ337" s="351" t="s">
        <v>342</v>
      </c>
      <c r="CR337" s="351" t="s">
        <v>343</v>
      </c>
      <c r="CS337" s="351" t="s">
        <v>344</v>
      </c>
      <c r="CT337" s="351" t="s">
        <v>345</v>
      </c>
      <c r="CU337" s="351" t="s">
        <v>346</v>
      </c>
      <c r="CV337" s="351" t="s">
        <v>347</v>
      </c>
      <c r="CY337" s="54" t="s">
        <v>390</v>
      </c>
      <c r="CZ337" s="54" t="s">
        <v>333</v>
      </c>
      <c r="DA337" s="54" t="s">
        <v>334</v>
      </c>
      <c r="DB337" s="54" t="s">
        <v>335</v>
      </c>
      <c r="DC337" s="54" t="s">
        <v>336</v>
      </c>
      <c r="DD337" s="54" t="s">
        <v>337</v>
      </c>
      <c r="DE337" s="54" t="s">
        <v>338</v>
      </c>
      <c r="DF337" s="54" t="s">
        <v>339</v>
      </c>
      <c r="DG337" s="54" t="s">
        <v>340</v>
      </c>
      <c r="DH337" s="54" t="s">
        <v>341</v>
      </c>
      <c r="DI337" s="54" t="s">
        <v>342</v>
      </c>
      <c r="DJ337" s="54" t="s">
        <v>343</v>
      </c>
      <c r="DK337" s="54" t="s">
        <v>344</v>
      </c>
      <c r="DL337" s="54" t="s">
        <v>345</v>
      </c>
      <c r="DM337" s="54" t="s">
        <v>346</v>
      </c>
      <c r="DN337" s="54" t="s">
        <v>347</v>
      </c>
    </row>
    <row r="338" spans="1:119" ht="13.5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F338" s="54" t="s">
        <v>391</v>
      </c>
      <c r="CG338" s="352" t="e">
        <f>ROUND((CG326+CG327)*CG328+CG329*CG328*(CG330-1/CG331)-((CG326+CG327)*CG328-CG325-CG329*CG328/CG331)*EXP(-CG331*CG330),5)</f>
        <v>#VALUE!</v>
      </c>
      <c r="CH338" s="352" t="e">
        <f t="shared" ref="CH338:CV338" si="211">ROUND((CH326+CH327)*CH328+CH329*CH328*(CH330-1/CH331)-((CH326+CH327)*CH328-CH325-CH329*CH328/CH331)*EXP(-CH331*CH330),5)</f>
        <v>#VALUE!</v>
      </c>
      <c r="CI338" s="352" t="e">
        <f t="shared" si="211"/>
        <v>#VALUE!</v>
      </c>
      <c r="CJ338" s="352" t="e">
        <f t="shared" si="211"/>
        <v>#VALUE!</v>
      </c>
      <c r="CK338" s="352" t="e">
        <f t="shared" si="211"/>
        <v>#VALUE!</v>
      </c>
      <c r="CL338" s="352" t="e">
        <f t="shared" si="211"/>
        <v>#VALUE!</v>
      </c>
      <c r="CM338" s="352" t="e">
        <f t="shared" si="211"/>
        <v>#VALUE!</v>
      </c>
      <c r="CN338" s="352" t="e">
        <f t="shared" si="211"/>
        <v>#VALUE!</v>
      </c>
      <c r="CO338" s="352" t="e">
        <f t="shared" si="211"/>
        <v>#VALUE!</v>
      </c>
      <c r="CP338" s="352" t="e">
        <f t="shared" si="211"/>
        <v>#VALUE!</v>
      </c>
      <c r="CQ338" s="352" t="e">
        <f t="shared" si="211"/>
        <v>#VALUE!</v>
      </c>
      <c r="CR338" s="352" t="e">
        <f t="shared" si="211"/>
        <v>#VALUE!</v>
      </c>
      <c r="CS338" s="352" t="e">
        <f t="shared" si="211"/>
        <v>#VALUE!</v>
      </c>
      <c r="CT338" s="352" t="e">
        <f t="shared" si="211"/>
        <v>#VALUE!</v>
      </c>
      <c r="CU338" s="352" t="e">
        <f t="shared" si="211"/>
        <v>#VALUE!</v>
      </c>
      <c r="CV338" s="352" t="e">
        <f t="shared" si="211"/>
        <v>#VALUE!</v>
      </c>
      <c r="CX338" s="54" t="s">
        <v>412</v>
      </c>
      <c r="CY338" s="362">
        <f>(CY330+CY331)/CY329+CY328</f>
        <v>295.99579239870923</v>
      </c>
      <c r="CZ338" s="362">
        <f t="shared" ref="CZ338:DN338" si="212">(CZ330+CZ331)/CZ329+CZ328</f>
        <v>253.99617592876882</v>
      </c>
      <c r="DA338" s="362">
        <f t="shared" si="212"/>
        <v>224.99578814732763</v>
      </c>
      <c r="DB338" s="362">
        <f t="shared" si="212"/>
        <v>202.99552076677315</v>
      </c>
      <c r="DC338" s="362">
        <f t="shared" si="212"/>
        <v>190.00217425547623</v>
      </c>
      <c r="DD338" s="362">
        <f t="shared" si="212"/>
        <v>174.99791344557741</v>
      </c>
      <c r="DE338" s="362">
        <f t="shared" si="212"/>
        <v>164.99559634188427</v>
      </c>
      <c r="DF338" s="362">
        <f t="shared" si="212"/>
        <v>157.00280920314253</v>
      </c>
      <c r="DG338" s="362">
        <f t="shared" si="212"/>
        <v>151.99654993400793</v>
      </c>
      <c r="DH338" s="362">
        <f t="shared" si="212"/>
        <v>145.99700693992628</v>
      </c>
      <c r="DI338" s="362">
        <f t="shared" si="212"/>
        <v>141.99730722180493</v>
      </c>
      <c r="DJ338" s="362">
        <f t="shared" si="212"/>
        <v>138.99904711262363</v>
      </c>
      <c r="DK338" s="362">
        <f t="shared" si="212"/>
        <v>133.99871805423658</v>
      </c>
      <c r="DL338" s="362">
        <f t="shared" si="212"/>
        <v>131.99796563285832</v>
      </c>
      <c r="DM338" s="362">
        <f t="shared" si="212"/>
        <v>129.00495001041449</v>
      </c>
      <c r="DN338" s="362">
        <f t="shared" si="212"/>
        <v>127.00491577747849</v>
      </c>
    </row>
    <row r="339" spans="1:119" ht="13.5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319" t="str">
        <f>IF(CB339="","",CC339)</f>
        <v/>
      </c>
      <c r="CB339" s="363" t="str">
        <f>IF(COUNTIF(CY339:DN339,"×")=0,"","浮上できません")</f>
        <v/>
      </c>
      <c r="CC339" s="316">
        <v>3</v>
      </c>
      <c r="CG339" s="369"/>
      <c r="CH339" s="369"/>
      <c r="CI339" s="369"/>
      <c r="CJ339" s="369"/>
      <c r="CK339" s="369"/>
      <c r="CL339" s="369"/>
      <c r="CM339" s="369"/>
      <c r="CN339" s="369"/>
      <c r="CO339" s="369"/>
      <c r="CP339" s="369"/>
      <c r="CQ339" s="369"/>
      <c r="CR339" s="369"/>
      <c r="CS339" s="369"/>
      <c r="CT339" s="369"/>
      <c r="CU339" s="369"/>
      <c r="CV339" s="369"/>
      <c r="CY339" s="364" t="e">
        <f t="shared" ref="CY339:DN339" si="213">IF(CY338-CG338&gt;0,"","×")</f>
        <v>#VALUE!</v>
      </c>
      <c r="CZ339" s="364" t="e">
        <f t="shared" si="213"/>
        <v>#VALUE!</v>
      </c>
      <c r="DA339" s="364" t="e">
        <f t="shared" si="213"/>
        <v>#VALUE!</v>
      </c>
      <c r="DB339" s="364" t="e">
        <f t="shared" si="213"/>
        <v>#VALUE!</v>
      </c>
      <c r="DC339" s="364" t="e">
        <f t="shared" si="213"/>
        <v>#VALUE!</v>
      </c>
      <c r="DD339" s="364" t="e">
        <f t="shared" si="213"/>
        <v>#VALUE!</v>
      </c>
      <c r="DE339" s="364" t="e">
        <f t="shared" si="213"/>
        <v>#VALUE!</v>
      </c>
      <c r="DF339" s="364" t="e">
        <f t="shared" si="213"/>
        <v>#VALUE!</v>
      </c>
      <c r="DG339" s="364" t="e">
        <f t="shared" si="213"/>
        <v>#VALUE!</v>
      </c>
      <c r="DH339" s="364" t="e">
        <f t="shared" si="213"/>
        <v>#VALUE!</v>
      </c>
      <c r="DI339" s="364" t="e">
        <f t="shared" si="213"/>
        <v>#VALUE!</v>
      </c>
      <c r="DJ339" s="364" t="e">
        <f t="shared" si="213"/>
        <v>#VALUE!</v>
      </c>
      <c r="DK339" s="364" t="e">
        <f t="shared" si="213"/>
        <v>#VALUE!</v>
      </c>
      <c r="DL339" s="364" t="e">
        <f t="shared" si="213"/>
        <v>#VALUE!</v>
      </c>
      <c r="DM339" s="364" t="e">
        <f t="shared" si="213"/>
        <v>#VALUE!</v>
      </c>
      <c r="DN339" s="364" t="e">
        <f t="shared" si="213"/>
        <v>#VALUE!</v>
      </c>
    </row>
    <row r="340" spans="1:119" ht="13.5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F340" s="338" t="s">
        <v>444</v>
      </c>
      <c r="CG340" s="338" t="s">
        <v>445</v>
      </c>
      <c r="CH340" s="338"/>
      <c r="CI340" s="338"/>
      <c r="CJ340" s="338"/>
      <c r="CK340" s="338"/>
      <c r="CL340" s="338"/>
      <c r="CM340" s="338"/>
      <c r="CN340" s="338"/>
      <c r="CO340" s="338"/>
      <c r="CP340" s="338"/>
      <c r="CQ340" s="338"/>
      <c r="CR340" s="338"/>
      <c r="CS340" s="338"/>
      <c r="CT340" s="338"/>
      <c r="CU340" s="338"/>
      <c r="CV340" s="338"/>
      <c r="CW340" s="338"/>
    </row>
    <row r="342" spans="1:119" ht="13.5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F342" s="340" t="s">
        <v>401</v>
      </c>
      <c r="CG342" s="353" t="e">
        <f t="shared" ref="CG342:CV342" si="214">CG338</f>
        <v>#VALUE!</v>
      </c>
      <c r="CH342" s="353" t="e">
        <f t="shared" si="214"/>
        <v>#VALUE!</v>
      </c>
      <c r="CI342" s="353" t="e">
        <f t="shared" si="214"/>
        <v>#VALUE!</v>
      </c>
      <c r="CJ342" s="353" t="e">
        <f t="shared" si="214"/>
        <v>#VALUE!</v>
      </c>
      <c r="CK342" s="353" t="e">
        <f t="shared" si="214"/>
        <v>#VALUE!</v>
      </c>
      <c r="CL342" s="353" t="e">
        <f t="shared" si="214"/>
        <v>#VALUE!</v>
      </c>
      <c r="CM342" s="353" t="e">
        <f t="shared" si="214"/>
        <v>#VALUE!</v>
      </c>
      <c r="CN342" s="353" t="e">
        <f t="shared" si="214"/>
        <v>#VALUE!</v>
      </c>
      <c r="CO342" s="353" t="e">
        <f t="shared" si="214"/>
        <v>#VALUE!</v>
      </c>
      <c r="CP342" s="353" t="e">
        <f t="shared" si="214"/>
        <v>#VALUE!</v>
      </c>
      <c r="CQ342" s="353" t="e">
        <f t="shared" si="214"/>
        <v>#VALUE!</v>
      </c>
      <c r="CR342" s="353" t="e">
        <f t="shared" si="214"/>
        <v>#VALUE!</v>
      </c>
      <c r="CS342" s="353" t="e">
        <f t="shared" si="214"/>
        <v>#VALUE!</v>
      </c>
      <c r="CT342" s="353" t="e">
        <f t="shared" si="214"/>
        <v>#VALUE!</v>
      </c>
      <c r="CU342" s="353" t="e">
        <f t="shared" si="214"/>
        <v>#VALUE!</v>
      </c>
      <c r="CV342" s="353" t="e">
        <f t="shared" si="214"/>
        <v>#VALUE!</v>
      </c>
    </row>
    <row r="343" spans="1:119" ht="13.5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F343" s="54" t="s">
        <v>395</v>
      </c>
      <c r="CG343" s="54">
        <v>100</v>
      </c>
      <c r="CH343" s="54">
        <f>$CG343</f>
        <v>100</v>
      </c>
      <c r="CI343" s="54">
        <f t="shared" ref="CI343:CV347" si="215">$CG343</f>
        <v>100</v>
      </c>
      <c r="CJ343" s="54">
        <f t="shared" si="215"/>
        <v>100</v>
      </c>
      <c r="CK343" s="54">
        <f t="shared" si="215"/>
        <v>100</v>
      </c>
      <c r="CL343" s="54">
        <f t="shared" si="215"/>
        <v>100</v>
      </c>
      <c r="CM343" s="54">
        <f t="shared" si="215"/>
        <v>100</v>
      </c>
      <c r="CN343" s="54">
        <f t="shared" si="215"/>
        <v>100</v>
      </c>
      <c r="CO343" s="54">
        <f t="shared" si="215"/>
        <v>100</v>
      </c>
      <c r="CP343" s="54">
        <f t="shared" si="215"/>
        <v>100</v>
      </c>
      <c r="CQ343" s="54">
        <f t="shared" si="215"/>
        <v>100</v>
      </c>
      <c r="CR343" s="54">
        <f t="shared" si="215"/>
        <v>100</v>
      </c>
      <c r="CS343" s="54">
        <f t="shared" si="215"/>
        <v>100</v>
      </c>
      <c r="CT343" s="54">
        <f t="shared" si="215"/>
        <v>100</v>
      </c>
      <c r="CU343" s="54">
        <f t="shared" si="215"/>
        <v>100</v>
      </c>
      <c r="CV343" s="54">
        <f t="shared" si="215"/>
        <v>100</v>
      </c>
      <c r="CX343" s="339" t="s">
        <v>402</v>
      </c>
      <c r="CY343" s="339"/>
      <c r="CZ343" s="339"/>
      <c r="DA343" s="339"/>
      <c r="DB343" s="339"/>
      <c r="DC343" s="339"/>
      <c r="DD343" s="339"/>
      <c r="DE343" s="339"/>
      <c r="DF343" s="339"/>
      <c r="DG343" s="339"/>
      <c r="DH343" s="339"/>
      <c r="DI343" s="339"/>
      <c r="DJ343" s="339"/>
      <c r="DK343" s="339"/>
      <c r="DL343" s="339"/>
      <c r="DM343" s="339"/>
      <c r="DN343" s="339"/>
      <c r="DO343" s="339"/>
    </row>
    <row r="344" spans="1:119" ht="13.5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B344" s="64" t="s">
        <v>372</v>
      </c>
      <c r="CC344" s="345">
        <v>0</v>
      </c>
      <c r="CD344" s="66" t="s">
        <v>373</v>
      </c>
      <c r="CE344" s="66">
        <f>ROUND(CC344*$CG$82*9.80665/1000,0)</f>
        <v>0</v>
      </c>
      <c r="CF344" s="54" t="s">
        <v>374</v>
      </c>
      <c r="CG344" s="341">
        <f>CE345</f>
        <v>0</v>
      </c>
      <c r="CH344" s="54">
        <f>$CG344</f>
        <v>0</v>
      </c>
      <c r="CI344" s="54">
        <f t="shared" si="215"/>
        <v>0</v>
      </c>
      <c r="CJ344" s="54">
        <f t="shared" si="215"/>
        <v>0</v>
      </c>
      <c r="CK344" s="54">
        <f t="shared" si="215"/>
        <v>0</v>
      </c>
      <c r="CL344" s="54">
        <f t="shared" si="215"/>
        <v>0</v>
      </c>
      <c r="CM344" s="54">
        <f t="shared" si="215"/>
        <v>0</v>
      </c>
      <c r="CN344" s="54">
        <f t="shared" si="215"/>
        <v>0</v>
      </c>
      <c r="CO344" s="54">
        <f t="shared" si="215"/>
        <v>0</v>
      </c>
      <c r="CP344" s="54">
        <f t="shared" si="215"/>
        <v>0</v>
      </c>
      <c r="CQ344" s="54">
        <f t="shared" si="215"/>
        <v>0</v>
      </c>
      <c r="CR344" s="54">
        <f t="shared" si="215"/>
        <v>0</v>
      </c>
      <c r="CS344" s="54">
        <f t="shared" si="215"/>
        <v>0</v>
      </c>
      <c r="CT344" s="54">
        <f t="shared" si="215"/>
        <v>0</v>
      </c>
      <c r="CU344" s="54">
        <f t="shared" si="215"/>
        <v>0</v>
      </c>
      <c r="CV344" s="54">
        <f t="shared" si="215"/>
        <v>0</v>
      </c>
    </row>
    <row r="345" spans="1:119" ht="13.5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B345" s="354" t="s">
        <v>376</v>
      </c>
      <c r="CC345" s="355">
        <f>CC329</f>
        <v>0</v>
      </c>
      <c r="CD345" s="346" t="s">
        <v>381</v>
      </c>
      <c r="CE345" s="66">
        <f>CC345*$CG$82*9.80665/1000</f>
        <v>0</v>
      </c>
      <c r="CF345" s="54" t="s">
        <v>396</v>
      </c>
      <c r="CG345" s="54">
        <v>0.79</v>
      </c>
      <c r="CH345" s="54">
        <f>$CG345</f>
        <v>0.79</v>
      </c>
      <c r="CI345" s="54">
        <f t="shared" si="215"/>
        <v>0.79</v>
      </c>
      <c r="CJ345" s="54">
        <f t="shared" si="215"/>
        <v>0.79</v>
      </c>
      <c r="CK345" s="54">
        <f t="shared" si="215"/>
        <v>0.79</v>
      </c>
      <c r="CL345" s="54">
        <f t="shared" si="215"/>
        <v>0.79</v>
      </c>
      <c r="CM345" s="54">
        <f t="shared" si="215"/>
        <v>0.79</v>
      </c>
      <c r="CN345" s="54">
        <f t="shared" si="215"/>
        <v>0.79</v>
      </c>
      <c r="CO345" s="54">
        <f t="shared" si="215"/>
        <v>0.79</v>
      </c>
      <c r="CP345" s="54">
        <f t="shared" si="215"/>
        <v>0.79</v>
      </c>
      <c r="CQ345" s="54">
        <f t="shared" si="215"/>
        <v>0.79</v>
      </c>
      <c r="CR345" s="54">
        <f t="shared" si="215"/>
        <v>0.79</v>
      </c>
      <c r="CS345" s="54">
        <f t="shared" si="215"/>
        <v>0.79</v>
      </c>
      <c r="CT345" s="54">
        <f t="shared" si="215"/>
        <v>0.79</v>
      </c>
      <c r="CU345" s="54">
        <f t="shared" si="215"/>
        <v>0.79</v>
      </c>
      <c r="CV345" s="54">
        <f t="shared" si="215"/>
        <v>0.79</v>
      </c>
      <c r="CX345" s="358" t="s">
        <v>404</v>
      </c>
      <c r="CY345" s="54">
        <f t="shared" ref="CY345:DN345" si="216">CG$79</f>
        <v>126.88500000000001</v>
      </c>
      <c r="CZ345" s="54">
        <f t="shared" si="216"/>
        <v>109.185</v>
      </c>
      <c r="DA345" s="54">
        <f t="shared" si="216"/>
        <v>94.381</v>
      </c>
      <c r="DB345" s="54">
        <f t="shared" si="216"/>
        <v>82.445999999999998</v>
      </c>
      <c r="DC345" s="54">
        <f t="shared" si="216"/>
        <v>73.918000000000006</v>
      </c>
      <c r="DD345" s="54">
        <f t="shared" si="216"/>
        <v>63.152999999999999</v>
      </c>
      <c r="DE345" s="54">
        <f t="shared" si="216"/>
        <v>56.482999999999997</v>
      </c>
      <c r="DF345" s="54">
        <f t="shared" si="216"/>
        <v>51.133000000000003</v>
      </c>
      <c r="DG345" s="54">
        <f t="shared" si="216"/>
        <v>48.246000000000002</v>
      </c>
      <c r="DH345" s="54">
        <f t="shared" si="216"/>
        <v>43.709000000000003</v>
      </c>
      <c r="DI345" s="54">
        <f t="shared" si="216"/>
        <v>40.774000000000001</v>
      </c>
      <c r="DJ345" s="54">
        <f t="shared" si="216"/>
        <v>38.68</v>
      </c>
      <c r="DK345" s="54">
        <f t="shared" si="216"/>
        <v>34.463000000000001</v>
      </c>
      <c r="DL345" s="54">
        <f t="shared" si="216"/>
        <v>33.161000000000001</v>
      </c>
      <c r="DM345" s="54">
        <f t="shared" si="216"/>
        <v>30.765000000000001</v>
      </c>
      <c r="DN345" s="54">
        <f t="shared" si="216"/>
        <v>29.283999999999999</v>
      </c>
    </row>
    <row r="346" spans="1:119" ht="13.5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B346" s="64" t="s">
        <v>380</v>
      </c>
      <c r="CC346" s="345">
        <f>BN97</f>
        <v>0</v>
      </c>
      <c r="CD346" s="346" t="s">
        <v>381</v>
      </c>
      <c r="CE346" s="66">
        <f>CC346*$CG$82*9.80665/1000</f>
        <v>0</v>
      </c>
      <c r="CF346" s="54" t="s">
        <v>382</v>
      </c>
      <c r="CG346" s="341">
        <f>CE344</f>
        <v>0</v>
      </c>
      <c r="CH346" s="54">
        <f>$CG346</f>
        <v>0</v>
      </c>
      <c r="CI346" s="54">
        <f t="shared" si="215"/>
        <v>0</v>
      </c>
      <c r="CJ346" s="54">
        <f t="shared" si="215"/>
        <v>0</v>
      </c>
      <c r="CK346" s="54">
        <f t="shared" si="215"/>
        <v>0</v>
      </c>
      <c r="CL346" s="54">
        <f t="shared" si="215"/>
        <v>0</v>
      </c>
      <c r="CM346" s="54">
        <f t="shared" si="215"/>
        <v>0</v>
      </c>
      <c r="CN346" s="54">
        <f t="shared" si="215"/>
        <v>0</v>
      </c>
      <c r="CO346" s="54">
        <f t="shared" si="215"/>
        <v>0</v>
      </c>
      <c r="CP346" s="54">
        <f t="shared" si="215"/>
        <v>0</v>
      </c>
      <c r="CQ346" s="54">
        <f t="shared" si="215"/>
        <v>0</v>
      </c>
      <c r="CR346" s="54">
        <f t="shared" si="215"/>
        <v>0</v>
      </c>
      <c r="CS346" s="54">
        <f t="shared" si="215"/>
        <v>0</v>
      </c>
      <c r="CT346" s="54">
        <f t="shared" si="215"/>
        <v>0</v>
      </c>
      <c r="CU346" s="54">
        <f t="shared" si="215"/>
        <v>0</v>
      </c>
      <c r="CV346" s="54">
        <f t="shared" si="215"/>
        <v>0</v>
      </c>
      <c r="CX346" s="54" t="s">
        <v>418</v>
      </c>
      <c r="CY346" s="54">
        <f t="shared" ref="CY346:DN346" si="217">CG$80</f>
        <v>0.55779999999999996</v>
      </c>
      <c r="CZ346" s="54">
        <f t="shared" si="217"/>
        <v>0.65139999999999998</v>
      </c>
      <c r="DA346" s="54">
        <f t="shared" si="217"/>
        <v>0.72219999999999995</v>
      </c>
      <c r="DB346" s="54">
        <f t="shared" si="217"/>
        <v>0.78249999999999997</v>
      </c>
      <c r="DC346" s="54">
        <f t="shared" si="217"/>
        <v>0.81259999999999999</v>
      </c>
      <c r="DD346" s="54">
        <f t="shared" si="217"/>
        <v>0.84340000000000004</v>
      </c>
      <c r="DE346" s="54">
        <f t="shared" si="217"/>
        <v>0.86929999999999996</v>
      </c>
      <c r="DF346" s="54">
        <f t="shared" si="217"/>
        <v>0.89100000000000001</v>
      </c>
      <c r="DG346" s="54">
        <f t="shared" si="217"/>
        <v>0.90920000000000001</v>
      </c>
      <c r="DH346" s="54">
        <f t="shared" si="217"/>
        <v>0.92220000000000002</v>
      </c>
      <c r="DI346" s="54">
        <f t="shared" si="217"/>
        <v>0.93189999999999995</v>
      </c>
      <c r="DJ346" s="54">
        <f t="shared" si="217"/>
        <v>0.94030000000000002</v>
      </c>
      <c r="DK346" s="54">
        <f t="shared" si="217"/>
        <v>0.94769999999999999</v>
      </c>
      <c r="DL346" s="54">
        <f t="shared" si="217"/>
        <v>0.95440000000000003</v>
      </c>
      <c r="DM346" s="54">
        <f t="shared" si="217"/>
        <v>0.96020000000000005</v>
      </c>
      <c r="DN346" s="54">
        <f t="shared" si="217"/>
        <v>0.96530000000000005</v>
      </c>
    </row>
    <row r="347" spans="1:119" ht="14.25" thickBot="1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B347" s="64" t="s">
        <v>384</v>
      </c>
      <c r="CC347" s="356" t="e">
        <f>(BM97-BM94)/0.000694444444444444</f>
        <v>#VALUE!</v>
      </c>
      <c r="CD347" s="66" t="s">
        <v>65</v>
      </c>
      <c r="CE347" s="66" t="e">
        <f>IF(CC344=0,IF(CC327&gt;0,CC347+CE330,CC347),(CC347-((CC346-CC345)/CC344)))</f>
        <v>#VALUE!</v>
      </c>
      <c r="CF347" s="54" t="s">
        <v>385</v>
      </c>
      <c r="CG347" s="341" t="e">
        <f>ABS(CE347)</f>
        <v>#VALUE!</v>
      </c>
      <c r="CH347" s="54" t="e">
        <f>$CG347</f>
        <v>#VALUE!</v>
      </c>
      <c r="CI347" s="54" t="e">
        <f t="shared" si="215"/>
        <v>#VALUE!</v>
      </c>
      <c r="CJ347" s="54" t="e">
        <f t="shared" si="215"/>
        <v>#VALUE!</v>
      </c>
      <c r="CK347" s="54" t="e">
        <f t="shared" si="215"/>
        <v>#VALUE!</v>
      </c>
      <c r="CL347" s="54" t="e">
        <f t="shared" si="215"/>
        <v>#VALUE!</v>
      </c>
      <c r="CM347" s="54" t="e">
        <f t="shared" si="215"/>
        <v>#VALUE!</v>
      </c>
      <c r="CN347" s="54" t="e">
        <f t="shared" si="215"/>
        <v>#VALUE!</v>
      </c>
      <c r="CO347" s="54" t="e">
        <f t="shared" si="215"/>
        <v>#VALUE!</v>
      </c>
      <c r="CP347" s="54" t="e">
        <f t="shared" si="215"/>
        <v>#VALUE!</v>
      </c>
      <c r="CQ347" s="54" t="e">
        <f t="shared" si="215"/>
        <v>#VALUE!</v>
      </c>
      <c r="CR347" s="54" t="e">
        <f t="shared" si="215"/>
        <v>#VALUE!</v>
      </c>
      <c r="CS347" s="54" t="e">
        <f t="shared" si="215"/>
        <v>#VALUE!</v>
      </c>
      <c r="CT347" s="54" t="e">
        <f t="shared" si="215"/>
        <v>#VALUE!</v>
      </c>
      <c r="CU347" s="54" t="e">
        <f t="shared" si="215"/>
        <v>#VALUE!</v>
      </c>
      <c r="CV347" s="54" t="e">
        <f t="shared" si="215"/>
        <v>#VALUE!</v>
      </c>
      <c r="CX347" s="54" t="s">
        <v>407</v>
      </c>
      <c r="CY347" s="54">
        <f>100-$CG$83</f>
        <v>94.33</v>
      </c>
      <c r="CZ347" s="54">
        <f t="shared" ref="CZ347:DN347" si="218">100-$CG$83</f>
        <v>94.33</v>
      </c>
      <c r="DA347" s="54">
        <f t="shared" si="218"/>
        <v>94.33</v>
      </c>
      <c r="DB347" s="54">
        <f t="shared" si="218"/>
        <v>94.33</v>
      </c>
      <c r="DC347" s="54">
        <f t="shared" si="218"/>
        <v>94.33</v>
      </c>
      <c r="DD347" s="54">
        <f t="shared" si="218"/>
        <v>94.33</v>
      </c>
      <c r="DE347" s="54">
        <f t="shared" si="218"/>
        <v>94.33</v>
      </c>
      <c r="DF347" s="54">
        <f t="shared" si="218"/>
        <v>94.33</v>
      </c>
      <c r="DG347" s="54">
        <f t="shared" si="218"/>
        <v>94.33</v>
      </c>
      <c r="DH347" s="54">
        <f t="shared" si="218"/>
        <v>94.33</v>
      </c>
      <c r="DI347" s="54">
        <f t="shared" si="218"/>
        <v>94.33</v>
      </c>
      <c r="DJ347" s="54">
        <f t="shared" si="218"/>
        <v>94.33</v>
      </c>
      <c r="DK347" s="54">
        <f t="shared" si="218"/>
        <v>94.33</v>
      </c>
      <c r="DL347" s="54">
        <f t="shared" si="218"/>
        <v>94.33</v>
      </c>
      <c r="DM347" s="54">
        <f t="shared" si="218"/>
        <v>94.33</v>
      </c>
      <c r="DN347" s="54">
        <f t="shared" si="218"/>
        <v>94.33</v>
      </c>
    </row>
    <row r="348" spans="1:119" ht="14.25" thickBot="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B348" s="359"/>
      <c r="CC348" s="360"/>
      <c r="CF348" s="54" t="s">
        <v>408</v>
      </c>
      <c r="CG348" s="347">
        <f>LN(2)/CG$78</f>
        <v>0.13862943611198905</v>
      </c>
      <c r="CH348" s="347">
        <f t="shared" ref="CH348:CV348" si="219">LN(2)/CH$78</f>
        <v>8.6643397569993161E-2</v>
      </c>
      <c r="CI348" s="347">
        <f t="shared" si="219"/>
        <v>5.5451774444795626E-2</v>
      </c>
      <c r="CJ348" s="347">
        <f t="shared" si="219"/>
        <v>3.7467415165402446E-2</v>
      </c>
      <c r="CK348" s="347">
        <f t="shared" si="219"/>
        <v>2.5672117798516494E-2</v>
      </c>
      <c r="CL348" s="347">
        <f t="shared" si="219"/>
        <v>1.8097837612531208E-2</v>
      </c>
      <c r="CM348" s="347">
        <f t="shared" si="219"/>
        <v>1.2765141446776157E-2</v>
      </c>
      <c r="CN348" s="347">
        <f t="shared" si="219"/>
        <v>9.001911435843446E-3</v>
      </c>
      <c r="CO348" s="347">
        <f t="shared" si="219"/>
        <v>6.3591484455040852E-3</v>
      </c>
      <c r="CP348" s="347">
        <f t="shared" si="219"/>
        <v>4.7475834284927756E-3</v>
      </c>
      <c r="CQ348" s="347">
        <f t="shared" si="219"/>
        <v>3.7066694147590657E-3</v>
      </c>
      <c r="CR348" s="347">
        <f t="shared" si="219"/>
        <v>2.9001974082006081E-3</v>
      </c>
      <c r="CS348" s="347">
        <f t="shared" si="219"/>
        <v>2.272613706753919E-3</v>
      </c>
      <c r="CT348" s="347">
        <f t="shared" si="219"/>
        <v>1.7773004629742187E-3</v>
      </c>
      <c r="CU348" s="347">
        <f t="shared" si="219"/>
        <v>1.3918618083533039E-3</v>
      </c>
      <c r="CV348" s="347">
        <f t="shared" si="219"/>
        <v>1.0915703630865281E-3</v>
      </c>
      <c r="CX348" s="54" t="s">
        <v>409</v>
      </c>
      <c r="CY348" s="361">
        <f>CE346</f>
        <v>0</v>
      </c>
      <c r="CZ348" s="54">
        <f>$CY348</f>
        <v>0</v>
      </c>
      <c r="DA348" s="54">
        <f t="shared" ref="DA348:DN348" si="220">$CY348</f>
        <v>0</v>
      </c>
      <c r="DB348" s="54">
        <f t="shared" si="220"/>
        <v>0</v>
      </c>
      <c r="DC348" s="54">
        <f t="shared" si="220"/>
        <v>0</v>
      </c>
      <c r="DD348" s="54">
        <f t="shared" si="220"/>
        <v>0</v>
      </c>
      <c r="DE348" s="54">
        <f t="shared" si="220"/>
        <v>0</v>
      </c>
      <c r="DF348" s="54">
        <f t="shared" si="220"/>
        <v>0</v>
      </c>
      <c r="DG348" s="54">
        <f t="shared" si="220"/>
        <v>0</v>
      </c>
      <c r="DH348" s="54">
        <f t="shared" si="220"/>
        <v>0</v>
      </c>
      <c r="DI348" s="54">
        <f t="shared" si="220"/>
        <v>0</v>
      </c>
      <c r="DJ348" s="54">
        <f t="shared" si="220"/>
        <v>0</v>
      </c>
      <c r="DK348" s="54">
        <f t="shared" si="220"/>
        <v>0</v>
      </c>
      <c r="DL348" s="54">
        <f t="shared" si="220"/>
        <v>0</v>
      </c>
      <c r="DM348" s="54">
        <f t="shared" si="220"/>
        <v>0</v>
      </c>
      <c r="DN348" s="54">
        <f t="shared" si="220"/>
        <v>0</v>
      </c>
    </row>
    <row r="350" spans="1:119" ht="13.5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G350" s="348">
        <f>(CG343+CG344)*CG345</f>
        <v>79</v>
      </c>
      <c r="CH350" s="348">
        <f t="shared" ref="CH350:CV350" si="221">(CH343+CH344)*CH345</f>
        <v>79</v>
      </c>
      <c r="CI350" s="348">
        <f t="shared" si="221"/>
        <v>79</v>
      </c>
      <c r="CJ350" s="348">
        <f t="shared" si="221"/>
        <v>79</v>
      </c>
      <c r="CK350" s="348">
        <f t="shared" si="221"/>
        <v>79</v>
      </c>
      <c r="CL350" s="348">
        <f t="shared" si="221"/>
        <v>79</v>
      </c>
      <c r="CM350" s="348">
        <f t="shared" si="221"/>
        <v>79</v>
      </c>
      <c r="CN350" s="348">
        <f t="shared" si="221"/>
        <v>79</v>
      </c>
      <c r="CO350" s="348">
        <f t="shared" si="221"/>
        <v>79</v>
      </c>
      <c r="CP350" s="348">
        <f t="shared" si="221"/>
        <v>79</v>
      </c>
      <c r="CQ350" s="348">
        <f t="shared" si="221"/>
        <v>79</v>
      </c>
      <c r="CR350" s="348">
        <f t="shared" si="221"/>
        <v>79</v>
      </c>
      <c r="CS350" s="348">
        <f t="shared" si="221"/>
        <v>79</v>
      </c>
      <c r="CT350" s="348">
        <f t="shared" si="221"/>
        <v>79</v>
      </c>
      <c r="CU350" s="348">
        <f t="shared" si="221"/>
        <v>79</v>
      </c>
      <c r="CV350" s="348">
        <f t="shared" si="221"/>
        <v>79</v>
      </c>
    </row>
    <row r="351" spans="1:119" ht="13.5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G351" s="348" t="e">
        <f>CG346*CG345*(CG347-1/CG348)</f>
        <v>#VALUE!</v>
      </c>
      <c r="CH351" s="348" t="e">
        <f t="shared" ref="CH351:CV351" si="222">CH346*CH345*(CH347-1/CH348)</f>
        <v>#VALUE!</v>
      </c>
      <c r="CI351" s="348" t="e">
        <f t="shared" si="222"/>
        <v>#VALUE!</v>
      </c>
      <c r="CJ351" s="348" t="e">
        <f t="shared" si="222"/>
        <v>#VALUE!</v>
      </c>
      <c r="CK351" s="348" t="e">
        <f t="shared" si="222"/>
        <v>#VALUE!</v>
      </c>
      <c r="CL351" s="348" t="e">
        <f t="shared" si="222"/>
        <v>#VALUE!</v>
      </c>
      <c r="CM351" s="348" t="e">
        <f t="shared" si="222"/>
        <v>#VALUE!</v>
      </c>
      <c r="CN351" s="348" t="e">
        <f t="shared" si="222"/>
        <v>#VALUE!</v>
      </c>
      <c r="CO351" s="348" t="e">
        <f t="shared" si="222"/>
        <v>#VALUE!</v>
      </c>
      <c r="CP351" s="348" t="e">
        <f t="shared" si="222"/>
        <v>#VALUE!</v>
      </c>
      <c r="CQ351" s="348" t="e">
        <f t="shared" si="222"/>
        <v>#VALUE!</v>
      </c>
      <c r="CR351" s="348" t="e">
        <f t="shared" si="222"/>
        <v>#VALUE!</v>
      </c>
      <c r="CS351" s="348" t="e">
        <f t="shared" si="222"/>
        <v>#VALUE!</v>
      </c>
      <c r="CT351" s="348" t="e">
        <f t="shared" si="222"/>
        <v>#VALUE!</v>
      </c>
      <c r="CU351" s="348" t="e">
        <f t="shared" si="222"/>
        <v>#VALUE!</v>
      </c>
      <c r="CV351" s="348" t="e">
        <f t="shared" si="222"/>
        <v>#VALUE!</v>
      </c>
    </row>
    <row r="352" spans="1:119" ht="13.5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G352" s="348" t="e">
        <f>((CG343+CG344)*CG345-CG342-CG346*CG345/CG348)*EXP(-CG348*CG347)</f>
        <v>#VALUE!</v>
      </c>
      <c r="CH352" s="348" t="e">
        <f t="shared" ref="CH352:CV352" si="223">((CH343+CH344)*CH345-CH342-CH346*CH345/CH348)*EXP(-CH348*CH347)</f>
        <v>#VALUE!</v>
      </c>
      <c r="CI352" s="348" t="e">
        <f t="shared" si="223"/>
        <v>#VALUE!</v>
      </c>
      <c r="CJ352" s="348" t="e">
        <f t="shared" si="223"/>
        <v>#VALUE!</v>
      </c>
      <c r="CK352" s="348" t="e">
        <f t="shared" si="223"/>
        <v>#VALUE!</v>
      </c>
      <c r="CL352" s="348" t="e">
        <f t="shared" si="223"/>
        <v>#VALUE!</v>
      </c>
      <c r="CM352" s="348" t="e">
        <f t="shared" si="223"/>
        <v>#VALUE!</v>
      </c>
      <c r="CN352" s="348" t="e">
        <f t="shared" si="223"/>
        <v>#VALUE!</v>
      </c>
      <c r="CO352" s="348" t="e">
        <f t="shared" si="223"/>
        <v>#VALUE!</v>
      </c>
      <c r="CP352" s="348" t="e">
        <f t="shared" si="223"/>
        <v>#VALUE!</v>
      </c>
      <c r="CQ352" s="348" t="e">
        <f t="shared" si="223"/>
        <v>#VALUE!</v>
      </c>
      <c r="CR352" s="348" t="e">
        <f t="shared" si="223"/>
        <v>#VALUE!</v>
      </c>
      <c r="CS352" s="348" t="e">
        <f t="shared" si="223"/>
        <v>#VALUE!</v>
      </c>
      <c r="CT352" s="348" t="e">
        <f t="shared" si="223"/>
        <v>#VALUE!</v>
      </c>
      <c r="CU352" s="348" t="e">
        <f t="shared" si="223"/>
        <v>#VALUE!</v>
      </c>
      <c r="CV352" s="348" t="e">
        <f t="shared" si="223"/>
        <v>#VALUE!</v>
      </c>
    </row>
    <row r="353" spans="1:119" ht="13.5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G353" s="349" t="e">
        <f>CG350+CG351-CG352</f>
        <v>#VALUE!</v>
      </c>
      <c r="CH353" s="349" t="e">
        <f t="shared" ref="CH353:CV353" si="224">CH350+CH351-CH352</f>
        <v>#VALUE!</v>
      </c>
      <c r="CI353" s="349" t="e">
        <f t="shared" si="224"/>
        <v>#VALUE!</v>
      </c>
      <c r="CJ353" s="349" t="e">
        <f t="shared" si="224"/>
        <v>#VALUE!</v>
      </c>
      <c r="CK353" s="349" t="e">
        <f t="shared" si="224"/>
        <v>#VALUE!</v>
      </c>
      <c r="CL353" s="349" t="e">
        <f t="shared" si="224"/>
        <v>#VALUE!</v>
      </c>
      <c r="CM353" s="349" t="e">
        <f t="shared" si="224"/>
        <v>#VALUE!</v>
      </c>
      <c r="CN353" s="349" t="e">
        <f t="shared" si="224"/>
        <v>#VALUE!</v>
      </c>
      <c r="CO353" s="349" t="e">
        <f t="shared" si="224"/>
        <v>#VALUE!</v>
      </c>
      <c r="CP353" s="349" t="e">
        <f t="shared" si="224"/>
        <v>#VALUE!</v>
      </c>
      <c r="CQ353" s="349" t="e">
        <f t="shared" si="224"/>
        <v>#VALUE!</v>
      </c>
      <c r="CR353" s="349" t="e">
        <f t="shared" si="224"/>
        <v>#VALUE!</v>
      </c>
      <c r="CS353" s="349" t="e">
        <f t="shared" si="224"/>
        <v>#VALUE!</v>
      </c>
      <c r="CT353" s="349" t="e">
        <f t="shared" si="224"/>
        <v>#VALUE!</v>
      </c>
      <c r="CU353" s="349" t="e">
        <f t="shared" si="224"/>
        <v>#VALUE!</v>
      </c>
      <c r="CV353" s="349" t="e">
        <f t="shared" si="224"/>
        <v>#VALUE!</v>
      </c>
    </row>
    <row r="354" spans="1:119" ht="13.5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63" t="s">
        <v>446</v>
      </c>
      <c r="CG354" s="350" t="s">
        <v>390</v>
      </c>
      <c r="CH354" s="351" t="s">
        <v>333</v>
      </c>
      <c r="CI354" s="351" t="s">
        <v>334</v>
      </c>
      <c r="CJ354" s="351" t="s">
        <v>335</v>
      </c>
      <c r="CK354" s="351" t="s">
        <v>336</v>
      </c>
      <c r="CL354" s="351" t="s">
        <v>337</v>
      </c>
      <c r="CM354" s="351" t="s">
        <v>338</v>
      </c>
      <c r="CN354" s="351" t="s">
        <v>339</v>
      </c>
      <c r="CO354" s="351" t="s">
        <v>340</v>
      </c>
      <c r="CP354" s="351" t="s">
        <v>341</v>
      </c>
      <c r="CQ354" s="351" t="s">
        <v>342</v>
      </c>
      <c r="CR354" s="351" t="s">
        <v>343</v>
      </c>
      <c r="CS354" s="351" t="s">
        <v>344</v>
      </c>
      <c r="CT354" s="351" t="s">
        <v>345</v>
      </c>
      <c r="CU354" s="351" t="s">
        <v>346</v>
      </c>
      <c r="CV354" s="351" t="s">
        <v>347</v>
      </c>
      <c r="CY354" s="54" t="s">
        <v>390</v>
      </c>
      <c r="CZ354" s="54" t="s">
        <v>333</v>
      </c>
      <c r="DA354" s="54" t="s">
        <v>334</v>
      </c>
      <c r="DB354" s="54" t="s">
        <v>335</v>
      </c>
      <c r="DC354" s="54" t="s">
        <v>336</v>
      </c>
      <c r="DD354" s="54" t="s">
        <v>337</v>
      </c>
      <c r="DE354" s="54" t="s">
        <v>338</v>
      </c>
      <c r="DF354" s="54" t="s">
        <v>339</v>
      </c>
      <c r="DG354" s="54" t="s">
        <v>340</v>
      </c>
      <c r="DH354" s="54" t="s">
        <v>341</v>
      </c>
      <c r="DI354" s="54" t="s">
        <v>342</v>
      </c>
      <c r="DJ354" s="54" t="s">
        <v>343</v>
      </c>
      <c r="DK354" s="54" t="s">
        <v>344</v>
      </c>
      <c r="DL354" s="54" t="s">
        <v>345</v>
      </c>
      <c r="DM354" s="54" t="s">
        <v>346</v>
      </c>
      <c r="DN354" s="54" t="s">
        <v>347</v>
      </c>
    </row>
    <row r="355" spans="1:119" ht="13.5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126">
        <f>MAX(CA356:CA611)</f>
        <v>0</v>
      </c>
      <c r="CF355" s="54" t="s">
        <v>391</v>
      </c>
      <c r="CG355" s="352" t="e">
        <f>ROUND((CG343+CG344)*CG345+CG346*CG345*(CG347-1/CG348)-((CG343+CG344)*CG345-CG342-CG346*CG345/CG348)*EXP(-CG348*CG347),5)</f>
        <v>#VALUE!</v>
      </c>
      <c r="CH355" s="352" t="e">
        <f t="shared" ref="CH355:CV355" si="225">ROUND((CH343+CH344)*CH345+CH346*CH345*(CH347-1/CH348)-((CH343+CH344)*CH345-CH342-CH346*CH345/CH348)*EXP(-CH348*CH347),5)</f>
        <v>#VALUE!</v>
      </c>
      <c r="CI355" s="352" t="e">
        <f t="shared" si="225"/>
        <v>#VALUE!</v>
      </c>
      <c r="CJ355" s="352" t="e">
        <f t="shared" si="225"/>
        <v>#VALUE!</v>
      </c>
      <c r="CK355" s="352" t="e">
        <f t="shared" si="225"/>
        <v>#VALUE!</v>
      </c>
      <c r="CL355" s="352" t="e">
        <f t="shared" si="225"/>
        <v>#VALUE!</v>
      </c>
      <c r="CM355" s="352" t="e">
        <f t="shared" si="225"/>
        <v>#VALUE!</v>
      </c>
      <c r="CN355" s="352" t="e">
        <f t="shared" si="225"/>
        <v>#VALUE!</v>
      </c>
      <c r="CO355" s="352" t="e">
        <f t="shared" si="225"/>
        <v>#VALUE!</v>
      </c>
      <c r="CP355" s="352" t="e">
        <f t="shared" si="225"/>
        <v>#VALUE!</v>
      </c>
      <c r="CQ355" s="352" t="e">
        <f t="shared" si="225"/>
        <v>#VALUE!</v>
      </c>
      <c r="CR355" s="352" t="e">
        <f t="shared" si="225"/>
        <v>#VALUE!</v>
      </c>
      <c r="CS355" s="352" t="e">
        <f t="shared" si="225"/>
        <v>#VALUE!</v>
      </c>
      <c r="CT355" s="352" t="e">
        <f t="shared" si="225"/>
        <v>#VALUE!</v>
      </c>
      <c r="CU355" s="352" t="e">
        <f t="shared" si="225"/>
        <v>#VALUE!</v>
      </c>
      <c r="CV355" s="352" t="e">
        <f t="shared" si="225"/>
        <v>#VALUE!</v>
      </c>
      <c r="CX355" s="54" t="s">
        <v>412</v>
      </c>
      <c r="CY355" s="362">
        <f>(CY347+CY348)/CY346+CY345</f>
        <v>295.99579239870923</v>
      </c>
      <c r="CZ355" s="362">
        <f t="shared" ref="CZ355:DN355" si="226">(CZ347+CZ348)/CZ346+CZ345</f>
        <v>253.99617592876882</v>
      </c>
      <c r="DA355" s="362">
        <f t="shared" si="226"/>
        <v>224.99578814732763</v>
      </c>
      <c r="DB355" s="362">
        <f t="shared" si="226"/>
        <v>202.99552076677315</v>
      </c>
      <c r="DC355" s="362">
        <f t="shared" si="226"/>
        <v>190.00217425547623</v>
      </c>
      <c r="DD355" s="362">
        <f t="shared" si="226"/>
        <v>174.99791344557741</v>
      </c>
      <c r="DE355" s="362">
        <f t="shared" si="226"/>
        <v>164.99559634188427</v>
      </c>
      <c r="DF355" s="362">
        <f t="shared" si="226"/>
        <v>157.00280920314253</v>
      </c>
      <c r="DG355" s="362">
        <f t="shared" si="226"/>
        <v>151.99654993400793</v>
      </c>
      <c r="DH355" s="362">
        <f t="shared" si="226"/>
        <v>145.99700693992628</v>
      </c>
      <c r="DI355" s="362">
        <f t="shared" si="226"/>
        <v>141.99730722180493</v>
      </c>
      <c r="DJ355" s="362">
        <f t="shared" si="226"/>
        <v>138.99904711262363</v>
      </c>
      <c r="DK355" s="362">
        <f t="shared" si="226"/>
        <v>133.99871805423658</v>
      </c>
      <c r="DL355" s="362">
        <f t="shared" si="226"/>
        <v>131.99796563285832</v>
      </c>
      <c r="DM355" s="362">
        <f t="shared" si="226"/>
        <v>129.00495001041449</v>
      </c>
      <c r="DN355" s="362">
        <f t="shared" si="226"/>
        <v>127.00491577747849</v>
      </c>
    </row>
    <row r="356" spans="1:119" ht="13.5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319" t="str">
        <f>IF(CB356="","",CC356)</f>
        <v/>
      </c>
      <c r="CB356" s="363" t="str">
        <f>IF(COUNTIF(CY356:DN356,"×")=0,"","浮上できません")</f>
        <v/>
      </c>
      <c r="CC356" s="316"/>
      <c r="CG356" s="369"/>
      <c r="CH356" s="369"/>
      <c r="CI356" s="369"/>
      <c r="CJ356" s="369"/>
      <c r="CK356" s="369"/>
      <c r="CL356" s="369"/>
      <c r="CM356" s="369"/>
      <c r="CN356" s="369"/>
      <c r="CO356" s="369"/>
      <c r="CP356" s="369"/>
      <c r="CQ356" s="369"/>
      <c r="CR356" s="369"/>
      <c r="CS356" s="369"/>
      <c r="CT356" s="369"/>
      <c r="CU356" s="369"/>
      <c r="CV356" s="369"/>
      <c r="CY356" s="364" t="e">
        <f t="shared" ref="CY356:DN356" si="227">IF(CY355-CG355&gt;0,"","×")</f>
        <v>#VALUE!</v>
      </c>
      <c r="CZ356" s="364" t="e">
        <f t="shared" si="227"/>
        <v>#VALUE!</v>
      </c>
      <c r="DA356" s="364" t="e">
        <f t="shared" si="227"/>
        <v>#VALUE!</v>
      </c>
      <c r="DB356" s="364" t="e">
        <f t="shared" si="227"/>
        <v>#VALUE!</v>
      </c>
      <c r="DC356" s="364" t="e">
        <f t="shared" si="227"/>
        <v>#VALUE!</v>
      </c>
      <c r="DD356" s="364" t="e">
        <f t="shared" si="227"/>
        <v>#VALUE!</v>
      </c>
      <c r="DE356" s="364" t="e">
        <f t="shared" si="227"/>
        <v>#VALUE!</v>
      </c>
      <c r="DF356" s="364" t="e">
        <f t="shared" si="227"/>
        <v>#VALUE!</v>
      </c>
      <c r="DG356" s="364" t="e">
        <f t="shared" si="227"/>
        <v>#VALUE!</v>
      </c>
      <c r="DH356" s="364" t="e">
        <f t="shared" si="227"/>
        <v>#VALUE!</v>
      </c>
      <c r="DI356" s="364" t="e">
        <f t="shared" si="227"/>
        <v>#VALUE!</v>
      </c>
      <c r="DJ356" s="364" t="e">
        <f t="shared" si="227"/>
        <v>#VALUE!</v>
      </c>
      <c r="DK356" s="364" t="e">
        <f t="shared" si="227"/>
        <v>#VALUE!</v>
      </c>
      <c r="DL356" s="364" t="e">
        <f t="shared" si="227"/>
        <v>#VALUE!</v>
      </c>
      <c r="DM356" s="364" t="e">
        <f t="shared" si="227"/>
        <v>#VALUE!</v>
      </c>
      <c r="DN356" s="364" t="e">
        <f t="shared" si="227"/>
        <v>#VALUE!</v>
      </c>
    </row>
    <row r="357" spans="1:119" ht="13.5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F357" s="338" t="s">
        <v>447</v>
      </c>
      <c r="CG357" s="338" t="s">
        <v>448</v>
      </c>
      <c r="CH357" s="338"/>
      <c r="CI357" s="338"/>
      <c r="CJ357" s="338"/>
      <c r="CK357" s="338"/>
      <c r="CL357" s="338"/>
      <c r="CM357" s="338"/>
      <c r="CN357" s="338"/>
      <c r="CO357" s="338"/>
      <c r="CP357" s="338"/>
      <c r="CQ357" s="338"/>
      <c r="CR357" s="338"/>
      <c r="CS357" s="338"/>
      <c r="CT357" s="338"/>
      <c r="CU357" s="338"/>
      <c r="CV357" s="338"/>
      <c r="CW357" s="338"/>
    </row>
    <row r="358" spans="1:119" ht="13.5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X358" s="339"/>
      <c r="CY358" s="339"/>
      <c r="CZ358" s="339"/>
      <c r="DA358" s="339"/>
      <c r="DB358" s="339"/>
      <c r="DC358" s="339"/>
      <c r="DD358" s="339"/>
      <c r="DE358" s="339"/>
      <c r="DF358" s="339"/>
      <c r="DG358" s="339"/>
      <c r="DH358" s="339"/>
      <c r="DI358" s="339"/>
      <c r="DJ358" s="339"/>
      <c r="DK358" s="339"/>
      <c r="DL358" s="339"/>
      <c r="DM358" s="339"/>
      <c r="DN358" s="339"/>
      <c r="DO358" s="339"/>
    </row>
    <row r="359" spans="1:119" ht="13.5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F359" s="340" t="s">
        <v>401</v>
      </c>
      <c r="CG359" s="353" t="e">
        <f t="shared" ref="CG359:CV359" si="228">CG355</f>
        <v>#VALUE!</v>
      </c>
      <c r="CH359" s="353" t="e">
        <f t="shared" si="228"/>
        <v>#VALUE!</v>
      </c>
      <c r="CI359" s="353" t="e">
        <f t="shared" si="228"/>
        <v>#VALUE!</v>
      </c>
      <c r="CJ359" s="353" t="e">
        <f t="shared" si="228"/>
        <v>#VALUE!</v>
      </c>
      <c r="CK359" s="353" t="e">
        <f t="shared" si="228"/>
        <v>#VALUE!</v>
      </c>
      <c r="CL359" s="353" t="e">
        <f t="shared" si="228"/>
        <v>#VALUE!</v>
      </c>
      <c r="CM359" s="353" t="e">
        <f t="shared" si="228"/>
        <v>#VALUE!</v>
      </c>
      <c r="CN359" s="353" t="e">
        <f t="shared" si="228"/>
        <v>#VALUE!</v>
      </c>
      <c r="CO359" s="353" t="e">
        <f t="shared" si="228"/>
        <v>#VALUE!</v>
      </c>
      <c r="CP359" s="353" t="e">
        <f t="shared" si="228"/>
        <v>#VALUE!</v>
      </c>
      <c r="CQ359" s="353" t="e">
        <f t="shared" si="228"/>
        <v>#VALUE!</v>
      </c>
      <c r="CR359" s="353" t="e">
        <f t="shared" si="228"/>
        <v>#VALUE!</v>
      </c>
      <c r="CS359" s="353" t="e">
        <f t="shared" si="228"/>
        <v>#VALUE!</v>
      </c>
      <c r="CT359" s="353" t="e">
        <f t="shared" si="228"/>
        <v>#VALUE!</v>
      </c>
      <c r="CU359" s="353" t="e">
        <f t="shared" si="228"/>
        <v>#VALUE!</v>
      </c>
      <c r="CV359" s="353" t="e">
        <f t="shared" si="228"/>
        <v>#VALUE!</v>
      </c>
    </row>
    <row r="360" spans="1:119" ht="13.5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F360" s="54" t="s">
        <v>395</v>
      </c>
      <c r="CG360" s="54">
        <v>100</v>
      </c>
      <c r="CH360" s="54">
        <f>$CG360</f>
        <v>100</v>
      </c>
      <c r="CI360" s="54">
        <f t="shared" ref="CI360:CV364" si="229">$CG360</f>
        <v>100</v>
      </c>
      <c r="CJ360" s="54">
        <f t="shared" si="229"/>
        <v>100</v>
      </c>
      <c r="CK360" s="54">
        <f t="shared" si="229"/>
        <v>100</v>
      </c>
      <c r="CL360" s="54">
        <f t="shared" si="229"/>
        <v>100</v>
      </c>
      <c r="CM360" s="54">
        <f t="shared" si="229"/>
        <v>100</v>
      </c>
      <c r="CN360" s="54">
        <f t="shared" si="229"/>
        <v>100</v>
      </c>
      <c r="CO360" s="54">
        <f t="shared" si="229"/>
        <v>100</v>
      </c>
      <c r="CP360" s="54">
        <f t="shared" si="229"/>
        <v>100</v>
      </c>
      <c r="CQ360" s="54">
        <f t="shared" si="229"/>
        <v>100</v>
      </c>
      <c r="CR360" s="54">
        <f t="shared" si="229"/>
        <v>100</v>
      </c>
      <c r="CS360" s="54">
        <f t="shared" si="229"/>
        <v>100</v>
      </c>
      <c r="CT360" s="54">
        <f t="shared" si="229"/>
        <v>100</v>
      </c>
      <c r="CU360" s="54">
        <f t="shared" si="229"/>
        <v>100</v>
      </c>
      <c r="CV360" s="54">
        <f t="shared" si="229"/>
        <v>100</v>
      </c>
      <c r="CX360" s="339" t="s">
        <v>402</v>
      </c>
      <c r="CY360" s="339"/>
      <c r="CZ360" s="339"/>
      <c r="DA360" s="339"/>
      <c r="DB360" s="339"/>
      <c r="DC360" s="339"/>
      <c r="DD360" s="339"/>
      <c r="DE360" s="339"/>
      <c r="DF360" s="339"/>
      <c r="DG360" s="339"/>
      <c r="DH360" s="339"/>
      <c r="DI360" s="339"/>
      <c r="DJ360" s="339"/>
      <c r="DK360" s="339"/>
      <c r="DL360" s="339"/>
      <c r="DM360" s="339"/>
      <c r="DN360" s="339"/>
      <c r="DO360" s="339"/>
    </row>
    <row r="361" spans="1:119" ht="13.5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B361" s="64" t="s">
        <v>372</v>
      </c>
      <c r="CC361" s="345">
        <v>10</v>
      </c>
      <c r="CD361" s="66" t="s">
        <v>373</v>
      </c>
      <c r="CE361" s="66">
        <f>ROUND(CC361*$CG$82*9.80665/1000,0)</f>
        <v>101</v>
      </c>
      <c r="CF361" s="54" t="s">
        <v>374</v>
      </c>
      <c r="CG361" s="341">
        <f>CE362</f>
        <v>0</v>
      </c>
      <c r="CH361" s="54">
        <f>$CG361</f>
        <v>0</v>
      </c>
      <c r="CI361" s="54">
        <f t="shared" si="229"/>
        <v>0</v>
      </c>
      <c r="CJ361" s="54">
        <f t="shared" si="229"/>
        <v>0</v>
      </c>
      <c r="CK361" s="54">
        <f t="shared" si="229"/>
        <v>0</v>
      </c>
      <c r="CL361" s="54">
        <f t="shared" si="229"/>
        <v>0</v>
      </c>
      <c r="CM361" s="54">
        <f t="shared" si="229"/>
        <v>0</v>
      </c>
      <c r="CN361" s="54">
        <f t="shared" si="229"/>
        <v>0</v>
      </c>
      <c r="CO361" s="54">
        <f t="shared" si="229"/>
        <v>0</v>
      </c>
      <c r="CP361" s="54">
        <f t="shared" si="229"/>
        <v>0</v>
      </c>
      <c r="CQ361" s="54">
        <f t="shared" si="229"/>
        <v>0</v>
      </c>
      <c r="CR361" s="54">
        <f t="shared" si="229"/>
        <v>0</v>
      </c>
      <c r="CS361" s="54">
        <f t="shared" si="229"/>
        <v>0</v>
      </c>
      <c r="CT361" s="54">
        <f t="shared" si="229"/>
        <v>0</v>
      </c>
      <c r="CU361" s="54">
        <f t="shared" si="229"/>
        <v>0</v>
      </c>
      <c r="CV361" s="54">
        <f t="shared" si="229"/>
        <v>0</v>
      </c>
    </row>
    <row r="362" spans="1:119" ht="13.5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B362" s="354" t="s">
        <v>376</v>
      </c>
      <c r="CC362" s="355">
        <f>CC346</f>
        <v>0</v>
      </c>
      <c r="CD362" s="346" t="s">
        <v>381</v>
      </c>
      <c r="CE362" s="66">
        <f>CC362*$CG$82*9.80665/1000</f>
        <v>0</v>
      </c>
      <c r="CF362" s="54" t="s">
        <v>396</v>
      </c>
      <c r="CG362" s="54">
        <v>0.79</v>
      </c>
      <c r="CH362" s="54">
        <f>$CG362</f>
        <v>0.79</v>
      </c>
      <c r="CI362" s="54">
        <f t="shared" si="229"/>
        <v>0.79</v>
      </c>
      <c r="CJ362" s="54">
        <f t="shared" si="229"/>
        <v>0.79</v>
      </c>
      <c r="CK362" s="54">
        <f t="shared" si="229"/>
        <v>0.79</v>
      </c>
      <c r="CL362" s="54">
        <f t="shared" si="229"/>
        <v>0.79</v>
      </c>
      <c r="CM362" s="54">
        <f t="shared" si="229"/>
        <v>0.79</v>
      </c>
      <c r="CN362" s="54">
        <f t="shared" si="229"/>
        <v>0.79</v>
      </c>
      <c r="CO362" s="54">
        <f t="shared" si="229"/>
        <v>0.79</v>
      </c>
      <c r="CP362" s="54">
        <f t="shared" si="229"/>
        <v>0.79</v>
      </c>
      <c r="CQ362" s="54">
        <f t="shared" si="229"/>
        <v>0.79</v>
      </c>
      <c r="CR362" s="54">
        <f t="shared" si="229"/>
        <v>0.79</v>
      </c>
      <c r="CS362" s="54">
        <f t="shared" si="229"/>
        <v>0.79</v>
      </c>
      <c r="CT362" s="54">
        <f t="shared" si="229"/>
        <v>0.79</v>
      </c>
      <c r="CU362" s="54">
        <f t="shared" si="229"/>
        <v>0.79</v>
      </c>
      <c r="CV362" s="54">
        <f t="shared" si="229"/>
        <v>0.79</v>
      </c>
      <c r="CX362" s="358" t="s">
        <v>404</v>
      </c>
      <c r="CY362" s="54">
        <f t="shared" ref="CY362:DN362" si="230">CG$79</f>
        <v>126.88500000000001</v>
      </c>
      <c r="CZ362" s="54">
        <f t="shared" si="230"/>
        <v>109.185</v>
      </c>
      <c r="DA362" s="54">
        <f t="shared" si="230"/>
        <v>94.381</v>
      </c>
      <c r="DB362" s="54">
        <f t="shared" si="230"/>
        <v>82.445999999999998</v>
      </c>
      <c r="DC362" s="54">
        <f t="shared" si="230"/>
        <v>73.918000000000006</v>
      </c>
      <c r="DD362" s="54">
        <f t="shared" si="230"/>
        <v>63.152999999999999</v>
      </c>
      <c r="DE362" s="54">
        <f t="shared" si="230"/>
        <v>56.482999999999997</v>
      </c>
      <c r="DF362" s="54">
        <f t="shared" si="230"/>
        <v>51.133000000000003</v>
      </c>
      <c r="DG362" s="54">
        <f t="shared" si="230"/>
        <v>48.246000000000002</v>
      </c>
      <c r="DH362" s="54">
        <f t="shared" si="230"/>
        <v>43.709000000000003</v>
      </c>
      <c r="DI362" s="54">
        <f t="shared" si="230"/>
        <v>40.774000000000001</v>
      </c>
      <c r="DJ362" s="54">
        <f t="shared" si="230"/>
        <v>38.68</v>
      </c>
      <c r="DK362" s="54">
        <f t="shared" si="230"/>
        <v>34.463000000000001</v>
      </c>
      <c r="DL362" s="54">
        <f t="shared" si="230"/>
        <v>33.161000000000001</v>
      </c>
      <c r="DM362" s="54">
        <f t="shared" si="230"/>
        <v>30.765000000000001</v>
      </c>
      <c r="DN362" s="54">
        <f t="shared" si="230"/>
        <v>29.283999999999999</v>
      </c>
    </row>
    <row r="363" spans="1:119" ht="13.5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B363" s="64" t="s">
        <v>380</v>
      </c>
      <c r="CC363" s="345">
        <f>-BN98</f>
        <v>0</v>
      </c>
      <c r="CD363" s="346" t="s">
        <v>381</v>
      </c>
      <c r="CE363" s="66">
        <f>CC363*$CG$82*9.80665/1000</f>
        <v>0</v>
      </c>
      <c r="CF363" s="54" t="s">
        <v>382</v>
      </c>
      <c r="CG363" s="341">
        <f>CE361</f>
        <v>101</v>
      </c>
      <c r="CH363" s="54">
        <f>$CG363</f>
        <v>101</v>
      </c>
      <c r="CI363" s="54">
        <f t="shared" si="229"/>
        <v>101</v>
      </c>
      <c r="CJ363" s="54">
        <f t="shared" si="229"/>
        <v>101</v>
      </c>
      <c r="CK363" s="54">
        <f t="shared" si="229"/>
        <v>101</v>
      </c>
      <c r="CL363" s="54">
        <f t="shared" si="229"/>
        <v>101</v>
      </c>
      <c r="CM363" s="54">
        <f t="shared" si="229"/>
        <v>101</v>
      </c>
      <c r="CN363" s="54">
        <f t="shared" si="229"/>
        <v>101</v>
      </c>
      <c r="CO363" s="54">
        <f t="shared" si="229"/>
        <v>101</v>
      </c>
      <c r="CP363" s="54">
        <f t="shared" si="229"/>
        <v>101</v>
      </c>
      <c r="CQ363" s="54">
        <f t="shared" si="229"/>
        <v>101</v>
      </c>
      <c r="CR363" s="54">
        <f t="shared" si="229"/>
        <v>101</v>
      </c>
      <c r="CS363" s="54">
        <f t="shared" si="229"/>
        <v>101</v>
      </c>
      <c r="CT363" s="54">
        <f t="shared" si="229"/>
        <v>101</v>
      </c>
      <c r="CU363" s="54">
        <f t="shared" si="229"/>
        <v>101</v>
      </c>
      <c r="CV363" s="54">
        <f t="shared" si="229"/>
        <v>101</v>
      </c>
      <c r="CX363" s="54" t="s">
        <v>418</v>
      </c>
      <c r="CY363" s="54">
        <f t="shared" ref="CY363:DN363" si="231">CG$80</f>
        <v>0.55779999999999996</v>
      </c>
      <c r="CZ363" s="54">
        <f t="shared" si="231"/>
        <v>0.65139999999999998</v>
      </c>
      <c r="DA363" s="54">
        <f t="shared" si="231"/>
        <v>0.72219999999999995</v>
      </c>
      <c r="DB363" s="54">
        <f t="shared" si="231"/>
        <v>0.78249999999999997</v>
      </c>
      <c r="DC363" s="54">
        <f t="shared" si="231"/>
        <v>0.81259999999999999</v>
      </c>
      <c r="DD363" s="54">
        <f t="shared" si="231"/>
        <v>0.84340000000000004</v>
      </c>
      <c r="DE363" s="54">
        <f t="shared" si="231"/>
        <v>0.86929999999999996</v>
      </c>
      <c r="DF363" s="54">
        <f t="shared" si="231"/>
        <v>0.89100000000000001</v>
      </c>
      <c r="DG363" s="54">
        <f t="shared" si="231"/>
        <v>0.90920000000000001</v>
      </c>
      <c r="DH363" s="54">
        <f t="shared" si="231"/>
        <v>0.92220000000000002</v>
      </c>
      <c r="DI363" s="54">
        <f t="shared" si="231"/>
        <v>0.93189999999999995</v>
      </c>
      <c r="DJ363" s="54">
        <f t="shared" si="231"/>
        <v>0.94030000000000002</v>
      </c>
      <c r="DK363" s="54">
        <f t="shared" si="231"/>
        <v>0.94769999999999999</v>
      </c>
      <c r="DL363" s="54">
        <f t="shared" si="231"/>
        <v>0.95440000000000003</v>
      </c>
      <c r="DM363" s="54">
        <f t="shared" si="231"/>
        <v>0.96020000000000005</v>
      </c>
      <c r="DN363" s="54">
        <f t="shared" si="231"/>
        <v>0.96530000000000005</v>
      </c>
    </row>
    <row r="364" spans="1:119" ht="14.25" thickBot="1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B364" s="64" t="s">
        <v>384</v>
      </c>
      <c r="CC364" s="345">
        <v>0</v>
      </c>
      <c r="CD364" s="66" t="s">
        <v>65</v>
      </c>
      <c r="CE364" s="66">
        <f>IF(CC361=0,IF(CC344&gt;0,CC364+CE347,CC364),(CC364-((CC363-CC362)/CC361)))</f>
        <v>0</v>
      </c>
      <c r="CF364" s="54" t="s">
        <v>406</v>
      </c>
      <c r="CG364" s="341">
        <f>ABS(CE364)</f>
        <v>0</v>
      </c>
      <c r="CH364" s="54">
        <f>$CG364</f>
        <v>0</v>
      </c>
      <c r="CI364" s="54">
        <f t="shared" si="229"/>
        <v>0</v>
      </c>
      <c r="CJ364" s="54">
        <f t="shared" si="229"/>
        <v>0</v>
      </c>
      <c r="CK364" s="54">
        <f t="shared" si="229"/>
        <v>0</v>
      </c>
      <c r="CL364" s="54">
        <f t="shared" si="229"/>
        <v>0</v>
      </c>
      <c r="CM364" s="54">
        <f t="shared" si="229"/>
        <v>0</v>
      </c>
      <c r="CN364" s="54">
        <f t="shared" si="229"/>
        <v>0</v>
      </c>
      <c r="CO364" s="54">
        <f t="shared" si="229"/>
        <v>0</v>
      </c>
      <c r="CP364" s="54">
        <f t="shared" si="229"/>
        <v>0</v>
      </c>
      <c r="CQ364" s="54">
        <f t="shared" si="229"/>
        <v>0</v>
      </c>
      <c r="CR364" s="54">
        <f t="shared" si="229"/>
        <v>0</v>
      </c>
      <c r="CS364" s="54">
        <f t="shared" si="229"/>
        <v>0</v>
      </c>
      <c r="CT364" s="54">
        <f t="shared" si="229"/>
        <v>0</v>
      </c>
      <c r="CU364" s="54">
        <f t="shared" si="229"/>
        <v>0</v>
      </c>
      <c r="CV364" s="54">
        <f t="shared" si="229"/>
        <v>0</v>
      </c>
      <c r="CX364" s="54" t="s">
        <v>407</v>
      </c>
      <c r="CY364" s="54">
        <f>100-$CG$83</f>
        <v>94.33</v>
      </c>
      <c r="CZ364" s="54">
        <f t="shared" ref="CZ364:DN364" si="232">100-$CG$83</f>
        <v>94.33</v>
      </c>
      <c r="DA364" s="54">
        <f t="shared" si="232"/>
        <v>94.33</v>
      </c>
      <c r="DB364" s="54">
        <f t="shared" si="232"/>
        <v>94.33</v>
      </c>
      <c r="DC364" s="54">
        <f t="shared" si="232"/>
        <v>94.33</v>
      </c>
      <c r="DD364" s="54">
        <f t="shared" si="232"/>
        <v>94.33</v>
      </c>
      <c r="DE364" s="54">
        <f t="shared" si="232"/>
        <v>94.33</v>
      </c>
      <c r="DF364" s="54">
        <f t="shared" si="232"/>
        <v>94.33</v>
      </c>
      <c r="DG364" s="54">
        <f t="shared" si="232"/>
        <v>94.33</v>
      </c>
      <c r="DH364" s="54">
        <f t="shared" si="232"/>
        <v>94.33</v>
      </c>
      <c r="DI364" s="54">
        <f t="shared" si="232"/>
        <v>94.33</v>
      </c>
      <c r="DJ364" s="54">
        <f t="shared" si="232"/>
        <v>94.33</v>
      </c>
      <c r="DK364" s="54">
        <f t="shared" si="232"/>
        <v>94.33</v>
      </c>
      <c r="DL364" s="54">
        <f t="shared" si="232"/>
        <v>94.33</v>
      </c>
      <c r="DM364" s="54">
        <f t="shared" si="232"/>
        <v>94.33</v>
      </c>
      <c r="DN364" s="54">
        <f t="shared" si="232"/>
        <v>94.33</v>
      </c>
    </row>
    <row r="365" spans="1:119" ht="14.25" thickBot="1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B365" s="359"/>
      <c r="CC365" s="360"/>
      <c r="CF365" s="54" t="s">
        <v>408</v>
      </c>
      <c r="CG365" s="347">
        <f>LN(2)/CG$78</f>
        <v>0.13862943611198905</v>
      </c>
      <c r="CH365" s="347">
        <f t="shared" ref="CH365:CV365" si="233">LN(2)/CH$78</f>
        <v>8.6643397569993161E-2</v>
      </c>
      <c r="CI365" s="347">
        <f t="shared" si="233"/>
        <v>5.5451774444795626E-2</v>
      </c>
      <c r="CJ365" s="347">
        <f t="shared" si="233"/>
        <v>3.7467415165402446E-2</v>
      </c>
      <c r="CK365" s="347">
        <f t="shared" si="233"/>
        <v>2.5672117798516494E-2</v>
      </c>
      <c r="CL365" s="347">
        <f t="shared" si="233"/>
        <v>1.8097837612531208E-2</v>
      </c>
      <c r="CM365" s="347">
        <f t="shared" si="233"/>
        <v>1.2765141446776157E-2</v>
      </c>
      <c r="CN365" s="347">
        <f t="shared" si="233"/>
        <v>9.001911435843446E-3</v>
      </c>
      <c r="CO365" s="347">
        <f t="shared" si="233"/>
        <v>6.3591484455040852E-3</v>
      </c>
      <c r="CP365" s="347">
        <f t="shared" si="233"/>
        <v>4.7475834284927756E-3</v>
      </c>
      <c r="CQ365" s="347">
        <f t="shared" si="233"/>
        <v>3.7066694147590657E-3</v>
      </c>
      <c r="CR365" s="347">
        <f t="shared" si="233"/>
        <v>2.9001974082006081E-3</v>
      </c>
      <c r="CS365" s="347">
        <f t="shared" si="233"/>
        <v>2.272613706753919E-3</v>
      </c>
      <c r="CT365" s="347">
        <f t="shared" si="233"/>
        <v>1.7773004629742187E-3</v>
      </c>
      <c r="CU365" s="347">
        <f t="shared" si="233"/>
        <v>1.3918618083533039E-3</v>
      </c>
      <c r="CV365" s="347">
        <f t="shared" si="233"/>
        <v>1.0915703630865281E-3</v>
      </c>
      <c r="CX365" s="54" t="s">
        <v>409</v>
      </c>
      <c r="CY365" s="361">
        <f>CE363</f>
        <v>0</v>
      </c>
      <c r="CZ365" s="54">
        <f>$CY365</f>
        <v>0</v>
      </c>
      <c r="DA365" s="54">
        <f t="shared" ref="DA365:DN365" si="234">$CY365</f>
        <v>0</v>
      </c>
      <c r="DB365" s="54">
        <f t="shared" si="234"/>
        <v>0</v>
      </c>
      <c r="DC365" s="54">
        <f t="shared" si="234"/>
        <v>0</v>
      </c>
      <c r="DD365" s="54">
        <f t="shared" si="234"/>
        <v>0</v>
      </c>
      <c r="DE365" s="54">
        <f t="shared" si="234"/>
        <v>0</v>
      </c>
      <c r="DF365" s="54">
        <f t="shared" si="234"/>
        <v>0</v>
      </c>
      <c r="DG365" s="54">
        <f t="shared" si="234"/>
        <v>0</v>
      </c>
      <c r="DH365" s="54">
        <f t="shared" si="234"/>
        <v>0</v>
      </c>
      <c r="DI365" s="54">
        <f t="shared" si="234"/>
        <v>0</v>
      </c>
      <c r="DJ365" s="54">
        <f t="shared" si="234"/>
        <v>0</v>
      </c>
      <c r="DK365" s="54">
        <f t="shared" si="234"/>
        <v>0</v>
      </c>
      <c r="DL365" s="54">
        <f t="shared" si="234"/>
        <v>0</v>
      </c>
      <c r="DM365" s="54">
        <f t="shared" si="234"/>
        <v>0</v>
      </c>
      <c r="DN365" s="54">
        <f t="shared" si="234"/>
        <v>0</v>
      </c>
    </row>
    <row r="367" spans="1:119" ht="13.5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G367" s="348">
        <f>(CG360+CG361)*CG362</f>
        <v>79</v>
      </c>
      <c r="CH367" s="348">
        <f t="shared" ref="CH367:CV367" si="235">(CH360+CH361)*CH362</f>
        <v>79</v>
      </c>
      <c r="CI367" s="348">
        <f t="shared" si="235"/>
        <v>79</v>
      </c>
      <c r="CJ367" s="348">
        <f t="shared" si="235"/>
        <v>79</v>
      </c>
      <c r="CK367" s="348">
        <f t="shared" si="235"/>
        <v>79</v>
      </c>
      <c r="CL367" s="348">
        <f t="shared" si="235"/>
        <v>79</v>
      </c>
      <c r="CM367" s="348">
        <f t="shared" si="235"/>
        <v>79</v>
      </c>
      <c r="CN367" s="348">
        <f t="shared" si="235"/>
        <v>79</v>
      </c>
      <c r="CO367" s="348">
        <f t="shared" si="235"/>
        <v>79</v>
      </c>
      <c r="CP367" s="348">
        <f t="shared" si="235"/>
        <v>79</v>
      </c>
      <c r="CQ367" s="348">
        <f t="shared" si="235"/>
        <v>79</v>
      </c>
      <c r="CR367" s="348">
        <f t="shared" si="235"/>
        <v>79</v>
      </c>
      <c r="CS367" s="348">
        <f t="shared" si="235"/>
        <v>79</v>
      </c>
      <c r="CT367" s="348">
        <f t="shared" si="235"/>
        <v>79</v>
      </c>
      <c r="CU367" s="348">
        <f t="shared" si="235"/>
        <v>79</v>
      </c>
      <c r="CV367" s="348">
        <f t="shared" si="235"/>
        <v>79</v>
      </c>
    </row>
    <row r="368" spans="1:119" ht="13.5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G368" s="348">
        <f>CG363*CG362*(CG364-1/CG365)</f>
        <v>-575.56318656265205</v>
      </c>
      <c r="CH368" s="348">
        <f t="shared" ref="CH368:CV368" si="236">CH363*CH362*(CH364-1/CH365)</f>
        <v>-920.90109850024317</v>
      </c>
      <c r="CI368" s="348">
        <f t="shared" si="236"/>
        <v>-1438.9079664066298</v>
      </c>
      <c r="CJ368" s="348">
        <f t="shared" si="236"/>
        <v>-2129.5837902818125</v>
      </c>
      <c r="CK368" s="348">
        <f t="shared" si="236"/>
        <v>-3108.0412074383207</v>
      </c>
      <c r="CL368" s="348">
        <f t="shared" si="236"/>
        <v>-4408.8140090699144</v>
      </c>
      <c r="CM368" s="348">
        <f t="shared" si="236"/>
        <v>-6250.6162060704</v>
      </c>
      <c r="CN368" s="348">
        <f t="shared" si="236"/>
        <v>-8863.6730730648396</v>
      </c>
      <c r="CO368" s="348">
        <f t="shared" si="236"/>
        <v>-12547.277467065815</v>
      </c>
      <c r="CP368" s="348">
        <f t="shared" si="236"/>
        <v>-16806.445047629441</v>
      </c>
      <c r="CQ368" s="348">
        <f t="shared" si="236"/>
        <v>-21526.063177443186</v>
      </c>
      <c r="CR368" s="348">
        <f t="shared" si="236"/>
        <v>-27511.920317694763</v>
      </c>
      <c r="CS368" s="348">
        <f t="shared" si="236"/>
        <v>-35109.354380321776</v>
      </c>
      <c r="CT368" s="348">
        <f t="shared" si="236"/>
        <v>-44893.928551886856</v>
      </c>
      <c r="CU368" s="348">
        <f t="shared" si="236"/>
        <v>-57326.093381640138</v>
      </c>
      <c r="CV368" s="348">
        <f t="shared" si="236"/>
        <v>-73096.524693456799</v>
      </c>
    </row>
    <row r="369" spans="1:119" ht="13.5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G369" s="348" t="e">
        <f>((CG360+CG361)*CG362-CG359-CG363*CG362/CG365)*EXP(-CG365*CG364)</f>
        <v>#VALUE!</v>
      </c>
      <c r="CH369" s="348" t="e">
        <f t="shared" ref="CH369:CV369" si="237">((CH360+CH361)*CH362-CH359-CH363*CH362/CH365)*EXP(-CH365*CH364)</f>
        <v>#VALUE!</v>
      </c>
      <c r="CI369" s="348" t="e">
        <f t="shared" si="237"/>
        <v>#VALUE!</v>
      </c>
      <c r="CJ369" s="348" t="e">
        <f t="shared" si="237"/>
        <v>#VALUE!</v>
      </c>
      <c r="CK369" s="348" t="e">
        <f t="shared" si="237"/>
        <v>#VALUE!</v>
      </c>
      <c r="CL369" s="348" t="e">
        <f t="shared" si="237"/>
        <v>#VALUE!</v>
      </c>
      <c r="CM369" s="348" t="e">
        <f t="shared" si="237"/>
        <v>#VALUE!</v>
      </c>
      <c r="CN369" s="348" t="e">
        <f t="shared" si="237"/>
        <v>#VALUE!</v>
      </c>
      <c r="CO369" s="348" t="e">
        <f t="shared" si="237"/>
        <v>#VALUE!</v>
      </c>
      <c r="CP369" s="348" t="e">
        <f t="shared" si="237"/>
        <v>#VALUE!</v>
      </c>
      <c r="CQ369" s="348" t="e">
        <f t="shared" si="237"/>
        <v>#VALUE!</v>
      </c>
      <c r="CR369" s="348" t="e">
        <f t="shared" si="237"/>
        <v>#VALUE!</v>
      </c>
      <c r="CS369" s="348" t="e">
        <f t="shared" si="237"/>
        <v>#VALUE!</v>
      </c>
      <c r="CT369" s="348" t="e">
        <f t="shared" si="237"/>
        <v>#VALUE!</v>
      </c>
      <c r="CU369" s="348" t="e">
        <f t="shared" si="237"/>
        <v>#VALUE!</v>
      </c>
      <c r="CV369" s="348" t="e">
        <f t="shared" si="237"/>
        <v>#VALUE!</v>
      </c>
    </row>
    <row r="370" spans="1:119" ht="13.5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G370" s="349" t="e">
        <f>CG367+CG368-CG369</f>
        <v>#VALUE!</v>
      </c>
      <c r="CH370" s="349" t="e">
        <f t="shared" ref="CH370:CV370" si="238">CH367+CH368-CH369</f>
        <v>#VALUE!</v>
      </c>
      <c r="CI370" s="349" t="e">
        <f t="shared" si="238"/>
        <v>#VALUE!</v>
      </c>
      <c r="CJ370" s="349" t="e">
        <f t="shared" si="238"/>
        <v>#VALUE!</v>
      </c>
      <c r="CK370" s="349" t="e">
        <f t="shared" si="238"/>
        <v>#VALUE!</v>
      </c>
      <c r="CL370" s="349" t="e">
        <f t="shared" si="238"/>
        <v>#VALUE!</v>
      </c>
      <c r="CM370" s="349" t="e">
        <f t="shared" si="238"/>
        <v>#VALUE!</v>
      </c>
      <c r="CN370" s="349" t="e">
        <f t="shared" si="238"/>
        <v>#VALUE!</v>
      </c>
      <c r="CO370" s="349" t="e">
        <f t="shared" si="238"/>
        <v>#VALUE!</v>
      </c>
      <c r="CP370" s="349" t="e">
        <f t="shared" si="238"/>
        <v>#VALUE!</v>
      </c>
      <c r="CQ370" s="349" t="e">
        <f t="shared" si="238"/>
        <v>#VALUE!</v>
      </c>
      <c r="CR370" s="349" t="e">
        <f t="shared" si="238"/>
        <v>#VALUE!</v>
      </c>
      <c r="CS370" s="349" t="e">
        <f t="shared" si="238"/>
        <v>#VALUE!</v>
      </c>
      <c r="CT370" s="349" t="e">
        <f t="shared" si="238"/>
        <v>#VALUE!</v>
      </c>
      <c r="CU370" s="349" t="e">
        <f t="shared" si="238"/>
        <v>#VALUE!</v>
      </c>
      <c r="CV370" s="349" t="e">
        <f t="shared" si="238"/>
        <v>#VALUE!</v>
      </c>
    </row>
    <row r="371" spans="1:119" ht="13.5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G371" s="350" t="s">
        <v>390</v>
      </c>
      <c r="CH371" s="351" t="s">
        <v>333</v>
      </c>
      <c r="CI371" s="351" t="s">
        <v>334</v>
      </c>
      <c r="CJ371" s="351" t="s">
        <v>335</v>
      </c>
      <c r="CK371" s="351" t="s">
        <v>336</v>
      </c>
      <c r="CL371" s="351" t="s">
        <v>337</v>
      </c>
      <c r="CM371" s="351" t="s">
        <v>338</v>
      </c>
      <c r="CN371" s="351" t="s">
        <v>339</v>
      </c>
      <c r="CO371" s="351" t="s">
        <v>340</v>
      </c>
      <c r="CP371" s="351" t="s">
        <v>341</v>
      </c>
      <c r="CQ371" s="351" t="s">
        <v>342</v>
      </c>
      <c r="CR371" s="351" t="s">
        <v>343</v>
      </c>
      <c r="CS371" s="351" t="s">
        <v>344</v>
      </c>
      <c r="CT371" s="351" t="s">
        <v>345</v>
      </c>
      <c r="CU371" s="351" t="s">
        <v>346</v>
      </c>
      <c r="CV371" s="351" t="s">
        <v>347</v>
      </c>
      <c r="CY371" s="54" t="s">
        <v>390</v>
      </c>
      <c r="CZ371" s="54" t="s">
        <v>333</v>
      </c>
      <c r="DA371" s="54" t="s">
        <v>334</v>
      </c>
      <c r="DB371" s="54" t="s">
        <v>335</v>
      </c>
      <c r="DC371" s="54" t="s">
        <v>336</v>
      </c>
      <c r="DD371" s="54" t="s">
        <v>337</v>
      </c>
      <c r="DE371" s="54" t="s">
        <v>338</v>
      </c>
      <c r="DF371" s="54" t="s">
        <v>339</v>
      </c>
      <c r="DG371" s="54" t="s">
        <v>340</v>
      </c>
      <c r="DH371" s="54" t="s">
        <v>341</v>
      </c>
      <c r="DI371" s="54" t="s">
        <v>342</v>
      </c>
      <c r="DJ371" s="54" t="s">
        <v>343</v>
      </c>
      <c r="DK371" s="54" t="s">
        <v>344</v>
      </c>
      <c r="DL371" s="54" t="s">
        <v>345</v>
      </c>
      <c r="DM371" s="54" t="s">
        <v>346</v>
      </c>
      <c r="DN371" s="54" t="s">
        <v>347</v>
      </c>
    </row>
    <row r="372" spans="1:119" ht="13.5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F372" s="54" t="s">
        <v>391</v>
      </c>
      <c r="CG372" s="352" t="e">
        <f>ROUND((CG360+CG361)*CG362+CG363*CG362*(CG364-1/CG365)-((CG360+CG361)*CG362-CG359-CG363*CG362/CG365)*EXP(-CG365*CG364),5)</f>
        <v>#VALUE!</v>
      </c>
      <c r="CH372" s="352" t="e">
        <f t="shared" ref="CH372:CV372" si="239">ROUND((CH360+CH361)*CH362+CH363*CH362*(CH364-1/CH365)-((CH360+CH361)*CH362-CH359-CH363*CH362/CH365)*EXP(-CH365*CH364),5)</f>
        <v>#VALUE!</v>
      </c>
      <c r="CI372" s="352" t="e">
        <f t="shared" si="239"/>
        <v>#VALUE!</v>
      </c>
      <c r="CJ372" s="352" t="e">
        <f t="shared" si="239"/>
        <v>#VALUE!</v>
      </c>
      <c r="CK372" s="352" t="e">
        <f t="shared" si="239"/>
        <v>#VALUE!</v>
      </c>
      <c r="CL372" s="352" t="e">
        <f t="shared" si="239"/>
        <v>#VALUE!</v>
      </c>
      <c r="CM372" s="352" t="e">
        <f t="shared" si="239"/>
        <v>#VALUE!</v>
      </c>
      <c r="CN372" s="352" t="e">
        <f t="shared" si="239"/>
        <v>#VALUE!</v>
      </c>
      <c r="CO372" s="352" t="e">
        <f t="shared" si="239"/>
        <v>#VALUE!</v>
      </c>
      <c r="CP372" s="352" t="e">
        <f t="shared" si="239"/>
        <v>#VALUE!</v>
      </c>
      <c r="CQ372" s="352" t="e">
        <f t="shared" si="239"/>
        <v>#VALUE!</v>
      </c>
      <c r="CR372" s="352" t="e">
        <f t="shared" si="239"/>
        <v>#VALUE!</v>
      </c>
      <c r="CS372" s="352" t="e">
        <f t="shared" si="239"/>
        <v>#VALUE!</v>
      </c>
      <c r="CT372" s="352" t="e">
        <f t="shared" si="239"/>
        <v>#VALUE!</v>
      </c>
      <c r="CU372" s="352" t="e">
        <f t="shared" si="239"/>
        <v>#VALUE!</v>
      </c>
      <c r="CV372" s="352" t="e">
        <f t="shared" si="239"/>
        <v>#VALUE!</v>
      </c>
      <c r="CX372" s="54" t="s">
        <v>412</v>
      </c>
      <c r="CY372" s="362">
        <f>(CY364+CY365)/CY363+CY362</f>
        <v>295.99579239870923</v>
      </c>
      <c r="CZ372" s="362">
        <f t="shared" ref="CZ372:DN372" si="240">(CZ364+CZ365)/CZ363+CZ362</f>
        <v>253.99617592876882</v>
      </c>
      <c r="DA372" s="362">
        <f t="shared" si="240"/>
        <v>224.99578814732763</v>
      </c>
      <c r="DB372" s="362">
        <f t="shared" si="240"/>
        <v>202.99552076677315</v>
      </c>
      <c r="DC372" s="362">
        <f t="shared" si="240"/>
        <v>190.00217425547623</v>
      </c>
      <c r="DD372" s="362">
        <f t="shared" si="240"/>
        <v>174.99791344557741</v>
      </c>
      <c r="DE372" s="362">
        <f t="shared" si="240"/>
        <v>164.99559634188427</v>
      </c>
      <c r="DF372" s="362">
        <f t="shared" si="240"/>
        <v>157.00280920314253</v>
      </c>
      <c r="DG372" s="362">
        <f t="shared" si="240"/>
        <v>151.99654993400793</v>
      </c>
      <c r="DH372" s="362">
        <f t="shared" si="240"/>
        <v>145.99700693992628</v>
      </c>
      <c r="DI372" s="362">
        <f t="shared" si="240"/>
        <v>141.99730722180493</v>
      </c>
      <c r="DJ372" s="362">
        <f t="shared" si="240"/>
        <v>138.99904711262363</v>
      </c>
      <c r="DK372" s="362">
        <f t="shared" si="240"/>
        <v>133.99871805423658</v>
      </c>
      <c r="DL372" s="362">
        <f t="shared" si="240"/>
        <v>131.99796563285832</v>
      </c>
      <c r="DM372" s="362">
        <f t="shared" si="240"/>
        <v>129.00495001041449</v>
      </c>
      <c r="DN372" s="362">
        <f t="shared" si="240"/>
        <v>127.00491577747849</v>
      </c>
    </row>
    <row r="373" spans="1:119" ht="13.5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319" t="str">
        <f>IF(CB373="","",CC373)</f>
        <v/>
      </c>
      <c r="CB373" s="363" t="str">
        <f>IF(COUNTIF(CY373:DN373,"×")=0,"","浮上できません")</f>
        <v/>
      </c>
      <c r="CC373" s="316"/>
      <c r="CG373" s="369"/>
      <c r="CH373" s="369"/>
      <c r="CI373" s="369"/>
      <c r="CJ373" s="369"/>
      <c r="CK373" s="369"/>
      <c r="CL373" s="369"/>
      <c r="CM373" s="369"/>
      <c r="CN373" s="369"/>
      <c r="CO373" s="369"/>
      <c r="CP373" s="369"/>
      <c r="CQ373" s="369"/>
      <c r="CR373" s="369"/>
      <c r="CS373" s="369"/>
      <c r="CT373" s="369"/>
      <c r="CU373" s="369"/>
      <c r="CV373" s="369"/>
      <c r="CY373" s="364" t="e">
        <f t="shared" ref="CY373:DN373" si="241">IF(CY372-CG372&gt;0,"","×")</f>
        <v>#VALUE!</v>
      </c>
      <c r="CZ373" s="364" t="e">
        <f t="shared" si="241"/>
        <v>#VALUE!</v>
      </c>
      <c r="DA373" s="364" t="e">
        <f t="shared" si="241"/>
        <v>#VALUE!</v>
      </c>
      <c r="DB373" s="364" t="e">
        <f t="shared" si="241"/>
        <v>#VALUE!</v>
      </c>
      <c r="DC373" s="364" t="e">
        <f t="shared" si="241"/>
        <v>#VALUE!</v>
      </c>
      <c r="DD373" s="364" t="e">
        <f t="shared" si="241"/>
        <v>#VALUE!</v>
      </c>
      <c r="DE373" s="364" t="e">
        <f t="shared" si="241"/>
        <v>#VALUE!</v>
      </c>
      <c r="DF373" s="364" t="e">
        <f t="shared" si="241"/>
        <v>#VALUE!</v>
      </c>
      <c r="DG373" s="364" t="e">
        <f t="shared" si="241"/>
        <v>#VALUE!</v>
      </c>
      <c r="DH373" s="364" t="e">
        <f t="shared" si="241"/>
        <v>#VALUE!</v>
      </c>
      <c r="DI373" s="364" t="e">
        <f t="shared" si="241"/>
        <v>#VALUE!</v>
      </c>
      <c r="DJ373" s="364" t="e">
        <f t="shared" si="241"/>
        <v>#VALUE!</v>
      </c>
      <c r="DK373" s="364" t="e">
        <f t="shared" si="241"/>
        <v>#VALUE!</v>
      </c>
      <c r="DL373" s="364" t="e">
        <f t="shared" si="241"/>
        <v>#VALUE!</v>
      </c>
      <c r="DM373" s="364" t="e">
        <f t="shared" si="241"/>
        <v>#VALUE!</v>
      </c>
      <c r="DN373" s="364" t="e">
        <f t="shared" si="241"/>
        <v>#VALUE!</v>
      </c>
    </row>
    <row r="374" spans="1:119" ht="13.5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F374" s="339" t="s">
        <v>449</v>
      </c>
      <c r="CG374" s="339" t="s">
        <v>450</v>
      </c>
      <c r="CH374" s="339"/>
      <c r="CI374" s="339"/>
      <c r="CJ374" s="339"/>
      <c r="CK374" s="339"/>
      <c r="CL374" s="339"/>
      <c r="CM374" s="339"/>
      <c r="CN374" s="339"/>
      <c r="CO374" s="339"/>
      <c r="CP374" s="339"/>
      <c r="CQ374" s="338"/>
      <c r="CR374" s="338"/>
      <c r="CS374" s="338"/>
      <c r="CT374" s="338"/>
      <c r="CU374" s="338"/>
      <c r="CV374" s="338"/>
      <c r="CW374" s="338"/>
    </row>
    <row r="375" spans="1:119" ht="13.5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X375" s="339"/>
      <c r="CY375" s="339"/>
      <c r="CZ375" s="339"/>
      <c r="DA375" s="339"/>
      <c r="DB375" s="339"/>
      <c r="DC375" s="339"/>
      <c r="DD375" s="339"/>
      <c r="DE375" s="339"/>
      <c r="DF375" s="339"/>
      <c r="DG375" s="339"/>
      <c r="DH375" s="339"/>
      <c r="DI375" s="339"/>
      <c r="DJ375" s="339"/>
      <c r="DK375" s="339"/>
      <c r="DL375" s="339"/>
      <c r="DM375" s="339"/>
      <c r="DN375" s="339"/>
    </row>
    <row r="376" spans="1:119" ht="13.5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F376" s="340" t="s">
        <v>451</v>
      </c>
      <c r="CG376" s="353" t="e">
        <f t="shared" ref="CG376:CV376" si="242">CG355</f>
        <v>#VALUE!</v>
      </c>
      <c r="CH376" s="353" t="e">
        <f t="shared" si="242"/>
        <v>#VALUE!</v>
      </c>
      <c r="CI376" s="353" t="e">
        <f t="shared" si="242"/>
        <v>#VALUE!</v>
      </c>
      <c r="CJ376" s="353" t="e">
        <f t="shared" si="242"/>
        <v>#VALUE!</v>
      </c>
      <c r="CK376" s="353" t="e">
        <f t="shared" si="242"/>
        <v>#VALUE!</v>
      </c>
      <c r="CL376" s="353" t="e">
        <f t="shared" si="242"/>
        <v>#VALUE!</v>
      </c>
      <c r="CM376" s="353" t="e">
        <f t="shared" si="242"/>
        <v>#VALUE!</v>
      </c>
      <c r="CN376" s="353" t="e">
        <f t="shared" si="242"/>
        <v>#VALUE!</v>
      </c>
      <c r="CO376" s="353" t="e">
        <f t="shared" si="242"/>
        <v>#VALUE!</v>
      </c>
      <c r="CP376" s="353" t="e">
        <f t="shared" si="242"/>
        <v>#VALUE!</v>
      </c>
      <c r="CQ376" s="353" t="e">
        <f t="shared" si="242"/>
        <v>#VALUE!</v>
      </c>
      <c r="CR376" s="353" t="e">
        <f t="shared" si="242"/>
        <v>#VALUE!</v>
      </c>
      <c r="CS376" s="353" t="e">
        <f t="shared" si="242"/>
        <v>#VALUE!</v>
      </c>
      <c r="CT376" s="353" t="e">
        <f t="shared" si="242"/>
        <v>#VALUE!</v>
      </c>
      <c r="CU376" s="353" t="e">
        <f t="shared" si="242"/>
        <v>#VALUE!</v>
      </c>
      <c r="CV376" s="353" t="e">
        <f t="shared" si="242"/>
        <v>#VALUE!</v>
      </c>
    </row>
    <row r="377" spans="1:119" ht="13.5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F377" s="54" t="s">
        <v>395</v>
      </c>
      <c r="CG377" s="54">
        <v>100</v>
      </c>
      <c r="CH377" s="54">
        <f>$CG377</f>
        <v>100</v>
      </c>
      <c r="CI377" s="54">
        <f t="shared" ref="CI377:CV381" si="243">$CG377</f>
        <v>100</v>
      </c>
      <c r="CJ377" s="54">
        <f t="shared" si="243"/>
        <v>100</v>
      </c>
      <c r="CK377" s="54">
        <f t="shared" si="243"/>
        <v>100</v>
      </c>
      <c r="CL377" s="54">
        <f t="shared" si="243"/>
        <v>100</v>
      </c>
      <c r="CM377" s="54">
        <f t="shared" si="243"/>
        <v>100</v>
      </c>
      <c r="CN377" s="54">
        <f t="shared" si="243"/>
        <v>100</v>
      </c>
      <c r="CO377" s="54">
        <f t="shared" si="243"/>
        <v>100</v>
      </c>
      <c r="CP377" s="54">
        <f t="shared" si="243"/>
        <v>100</v>
      </c>
      <c r="CQ377" s="54">
        <f t="shared" si="243"/>
        <v>100</v>
      </c>
      <c r="CR377" s="54">
        <f t="shared" si="243"/>
        <v>100</v>
      </c>
      <c r="CS377" s="54">
        <f t="shared" si="243"/>
        <v>100</v>
      </c>
      <c r="CT377" s="54">
        <f t="shared" si="243"/>
        <v>100</v>
      </c>
      <c r="CU377" s="54">
        <f t="shared" si="243"/>
        <v>100</v>
      </c>
      <c r="CV377" s="54">
        <f t="shared" si="243"/>
        <v>100</v>
      </c>
      <c r="CX377" s="339" t="s">
        <v>402</v>
      </c>
      <c r="CY377" s="339"/>
      <c r="CZ377" s="339"/>
      <c r="DA377" s="339"/>
      <c r="DB377" s="339"/>
      <c r="DC377" s="339"/>
      <c r="DD377" s="339"/>
      <c r="DE377" s="339"/>
      <c r="DF377" s="339"/>
      <c r="DG377" s="339"/>
      <c r="DH377" s="339"/>
      <c r="DI377" s="339"/>
      <c r="DJ377" s="339"/>
      <c r="DK377" s="339"/>
      <c r="DL377" s="339"/>
      <c r="DM377" s="339"/>
      <c r="DN377" s="339"/>
      <c r="DO377" s="339"/>
    </row>
    <row r="378" spans="1:119" ht="13.5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B378" s="64" t="s">
        <v>372</v>
      </c>
      <c r="CC378" s="345">
        <v>0</v>
      </c>
      <c r="CD378" s="66" t="s">
        <v>373</v>
      </c>
      <c r="CE378" s="66">
        <f>ROUND(CC378*$CG$82*9.80665/1000,0)</f>
        <v>0</v>
      </c>
      <c r="CF378" s="54" t="s">
        <v>374</v>
      </c>
      <c r="CG378" s="341">
        <f>CE379</f>
        <v>0</v>
      </c>
      <c r="CH378" s="54">
        <f>$CG378</f>
        <v>0</v>
      </c>
      <c r="CI378" s="54">
        <f t="shared" si="243"/>
        <v>0</v>
      </c>
      <c r="CJ378" s="54">
        <f t="shared" si="243"/>
        <v>0</v>
      </c>
      <c r="CK378" s="54">
        <f t="shared" si="243"/>
        <v>0</v>
      </c>
      <c r="CL378" s="54">
        <f t="shared" si="243"/>
        <v>0</v>
      </c>
      <c r="CM378" s="54">
        <f t="shared" si="243"/>
        <v>0</v>
      </c>
      <c r="CN378" s="54">
        <f t="shared" si="243"/>
        <v>0</v>
      </c>
      <c r="CO378" s="54">
        <f t="shared" si="243"/>
        <v>0</v>
      </c>
      <c r="CP378" s="54">
        <f t="shared" si="243"/>
        <v>0</v>
      </c>
      <c r="CQ378" s="54">
        <f t="shared" si="243"/>
        <v>0</v>
      </c>
      <c r="CR378" s="54">
        <f t="shared" si="243"/>
        <v>0</v>
      </c>
      <c r="CS378" s="54">
        <f t="shared" si="243"/>
        <v>0</v>
      </c>
      <c r="CT378" s="54">
        <f t="shared" si="243"/>
        <v>0</v>
      </c>
      <c r="CU378" s="54">
        <f t="shared" si="243"/>
        <v>0</v>
      </c>
      <c r="CV378" s="54">
        <f t="shared" si="243"/>
        <v>0</v>
      </c>
    </row>
    <row r="379" spans="1:119" ht="13.5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B379" s="354" t="s">
        <v>376</v>
      </c>
      <c r="CC379" s="355">
        <f>CC363</f>
        <v>0</v>
      </c>
      <c r="CD379" s="346" t="s">
        <v>381</v>
      </c>
      <c r="CE379" s="66">
        <f>CC379*$CG$82*9.80665/1000</f>
        <v>0</v>
      </c>
      <c r="CF379" s="54" t="s">
        <v>396</v>
      </c>
      <c r="CG379" s="54">
        <v>0.79</v>
      </c>
      <c r="CH379" s="54">
        <f>$CG379</f>
        <v>0.79</v>
      </c>
      <c r="CI379" s="54">
        <f t="shared" si="243"/>
        <v>0.79</v>
      </c>
      <c r="CJ379" s="54">
        <f t="shared" si="243"/>
        <v>0.79</v>
      </c>
      <c r="CK379" s="54">
        <f t="shared" si="243"/>
        <v>0.79</v>
      </c>
      <c r="CL379" s="54">
        <f t="shared" si="243"/>
        <v>0.79</v>
      </c>
      <c r="CM379" s="54">
        <f t="shared" si="243"/>
        <v>0.79</v>
      </c>
      <c r="CN379" s="54">
        <f t="shared" si="243"/>
        <v>0.79</v>
      </c>
      <c r="CO379" s="54">
        <f t="shared" si="243"/>
        <v>0.79</v>
      </c>
      <c r="CP379" s="54">
        <f t="shared" si="243"/>
        <v>0.79</v>
      </c>
      <c r="CQ379" s="54">
        <f t="shared" si="243"/>
        <v>0.79</v>
      </c>
      <c r="CR379" s="54">
        <f t="shared" si="243"/>
        <v>0.79</v>
      </c>
      <c r="CS379" s="54">
        <f t="shared" si="243"/>
        <v>0.79</v>
      </c>
      <c r="CT379" s="54">
        <f t="shared" si="243"/>
        <v>0.79</v>
      </c>
      <c r="CU379" s="54">
        <f t="shared" si="243"/>
        <v>0.79</v>
      </c>
      <c r="CV379" s="54">
        <f t="shared" si="243"/>
        <v>0.79</v>
      </c>
      <c r="CX379" s="358" t="s">
        <v>404</v>
      </c>
      <c r="CY379" s="54">
        <f t="shared" ref="CY379:DN379" si="244">CG$79</f>
        <v>126.88500000000001</v>
      </c>
      <c r="CZ379" s="54">
        <f t="shared" si="244"/>
        <v>109.185</v>
      </c>
      <c r="DA379" s="54">
        <f t="shared" si="244"/>
        <v>94.381</v>
      </c>
      <c r="DB379" s="54">
        <f t="shared" si="244"/>
        <v>82.445999999999998</v>
      </c>
      <c r="DC379" s="54">
        <f t="shared" si="244"/>
        <v>73.918000000000006</v>
      </c>
      <c r="DD379" s="54">
        <f t="shared" si="244"/>
        <v>63.152999999999999</v>
      </c>
      <c r="DE379" s="54">
        <f t="shared" si="244"/>
        <v>56.482999999999997</v>
      </c>
      <c r="DF379" s="54">
        <f t="shared" si="244"/>
        <v>51.133000000000003</v>
      </c>
      <c r="DG379" s="54">
        <f t="shared" si="244"/>
        <v>48.246000000000002</v>
      </c>
      <c r="DH379" s="54">
        <f t="shared" si="244"/>
        <v>43.709000000000003</v>
      </c>
      <c r="DI379" s="54">
        <f t="shared" si="244"/>
        <v>40.774000000000001</v>
      </c>
      <c r="DJ379" s="54">
        <f t="shared" si="244"/>
        <v>38.68</v>
      </c>
      <c r="DK379" s="54">
        <f t="shared" si="244"/>
        <v>34.463000000000001</v>
      </c>
      <c r="DL379" s="54">
        <f t="shared" si="244"/>
        <v>33.161000000000001</v>
      </c>
      <c r="DM379" s="54">
        <f t="shared" si="244"/>
        <v>30.765000000000001</v>
      </c>
      <c r="DN379" s="54">
        <f t="shared" si="244"/>
        <v>29.283999999999999</v>
      </c>
    </row>
    <row r="380" spans="1:119" ht="13.5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B380" s="64" t="s">
        <v>380</v>
      </c>
      <c r="CC380" s="345">
        <f>-BN99</f>
        <v>0</v>
      </c>
      <c r="CD380" s="346" t="s">
        <v>381</v>
      </c>
      <c r="CE380" s="66">
        <f>CC380*$CG$82*9.80665/1000</f>
        <v>0</v>
      </c>
      <c r="CF380" s="54" t="s">
        <v>452</v>
      </c>
      <c r="CG380" s="341">
        <f>CE378</f>
        <v>0</v>
      </c>
      <c r="CH380" s="54">
        <f>$CG380</f>
        <v>0</v>
      </c>
      <c r="CI380" s="54">
        <f t="shared" si="243"/>
        <v>0</v>
      </c>
      <c r="CJ380" s="54">
        <f t="shared" si="243"/>
        <v>0</v>
      </c>
      <c r="CK380" s="54">
        <f t="shared" si="243"/>
        <v>0</v>
      </c>
      <c r="CL380" s="54">
        <f t="shared" si="243"/>
        <v>0</v>
      </c>
      <c r="CM380" s="54">
        <f t="shared" si="243"/>
        <v>0</v>
      </c>
      <c r="CN380" s="54">
        <f t="shared" si="243"/>
        <v>0</v>
      </c>
      <c r="CO380" s="54">
        <f t="shared" si="243"/>
        <v>0</v>
      </c>
      <c r="CP380" s="54">
        <f t="shared" si="243"/>
        <v>0</v>
      </c>
      <c r="CQ380" s="54">
        <f t="shared" si="243"/>
        <v>0</v>
      </c>
      <c r="CR380" s="54">
        <f t="shared" si="243"/>
        <v>0</v>
      </c>
      <c r="CS380" s="54">
        <f t="shared" si="243"/>
        <v>0</v>
      </c>
      <c r="CT380" s="54">
        <f t="shared" si="243"/>
        <v>0</v>
      </c>
      <c r="CU380" s="54">
        <f t="shared" si="243"/>
        <v>0</v>
      </c>
      <c r="CV380" s="54">
        <f t="shared" si="243"/>
        <v>0</v>
      </c>
      <c r="CX380" s="54" t="s">
        <v>418</v>
      </c>
      <c r="CY380" s="54">
        <f t="shared" ref="CY380:DN380" si="245">CG$80</f>
        <v>0.55779999999999996</v>
      </c>
      <c r="CZ380" s="54">
        <f t="shared" si="245"/>
        <v>0.65139999999999998</v>
      </c>
      <c r="DA380" s="54">
        <f t="shared" si="245"/>
        <v>0.72219999999999995</v>
      </c>
      <c r="DB380" s="54">
        <f t="shared" si="245"/>
        <v>0.78249999999999997</v>
      </c>
      <c r="DC380" s="54">
        <f t="shared" si="245"/>
        <v>0.81259999999999999</v>
      </c>
      <c r="DD380" s="54">
        <f t="shared" si="245"/>
        <v>0.84340000000000004</v>
      </c>
      <c r="DE380" s="54">
        <f t="shared" si="245"/>
        <v>0.86929999999999996</v>
      </c>
      <c r="DF380" s="54">
        <f t="shared" si="245"/>
        <v>0.89100000000000001</v>
      </c>
      <c r="DG380" s="54">
        <f t="shared" si="245"/>
        <v>0.90920000000000001</v>
      </c>
      <c r="DH380" s="54">
        <f t="shared" si="245"/>
        <v>0.92220000000000002</v>
      </c>
      <c r="DI380" s="54">
        <f t="shared" si="245"/>
        <v>0.93189999999999995</v>
      </c>
      <c r="DJ380" s="54">
        <f t="shared" si="245"/>
        <v>0.94030000000000002</v>
      </c>
      <c r="DK380" s="54">
        <f t="shared" si="245"/>
        <v>0.94769999999999999</v>
      </c>
      <c r="DL380" s="54">
        <f t="shared" si="245"/>
        <v>0.95440000000000003</v>
      </c>
      <c r="DM380" s="54">
        <f t="shared" si="245"/>
        <v>0.96020000000000005</v>
      </c>
      <c r="DN380" s="54">
        <f t="shared" si="245"/>
        <v>0.96530000000000005</v>
      </c>
    </row>
    <row r="381" spans="1:119" ht="14.25" thickBot="1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B381" s="64" t="s">
        <v>384</v>
      </c>
      <c r="CC381" s="345" t="e">
        <f>(BM99-BM97)/0.000694444444444444</f>
        <v>#VALUE!</v>
      </c>
      <c r="CD381" s="66" t="s">
        <v>65</v>
      </c>
      <c r="CE381" s="66" t="e">
        <f>IF(CC378=0,IF(CC361&gt;0,CC381+CE364,CC381),(CC381-((CC380-CC379)/CC378)))</f>
        <v>#VALUE!</v>
      </c>
      <c r="CF381" s="54" t="s">
        <v>385</v>
      </c>
      <c r="CG381" s="341" t="e">
        <f>ABS(CE381)</f>
        <v>#VALUE!</v>
      </c>
      <c r="CH381" s="54" t="e">
        <f>$CG381</f>
        <v>#VALUE!</v>
      </c>
      <c r="CI381" s="54" t="e">
        <f t="shared" si="243"/>
        <v>#VALUE!</v>
      </c>
      <c r="CJ381" s="54" t="e">
        <f t="shared" si="243"/>
        <v>#VALUE!</v>
      </c>
      <c r="CK381" s="54" t="e">
        <f t="shared" si="243"/>
        <v>#VALUE!</v>
      </c>
      <c r="CL381" s="54" t="e">
        <f t="shared" si="243"/>
        <v>#VALUE!</v>
      </c>
      <c r="CM381" s="54" t="e">
        <f t="shared" si="243"/>
        <v>#VALUE!</v>
      </c>
      <c r="CN381" s="54" t="e">
        <f t="shared" si="243"/>
        <v>#VALUE!</v>
      </c>
      <c r="CO381" s="54" t="e">
        <f t="shared" si="243"/>
        <v>#VALUE!</v>
      </c>
      <c r="CP381" s="54" t="e">
        <f t="shared" si="243"/>
        <v>#VALUE!</v>
      </c>
      <c r="CQ381" s="54" t="e">
        <f t="shared" si="243"/>
        <v>#VALUE!</v>
      </c>
      <c r="CR381" s="54" t="e">
        <f t="shared" si="243"/>
        <v>#VALUE!</v>
      </c>
      <c r="CS381" s="54" t="e">
        <f t="shared" si="243"/>
        <v>#VALUE!</v>
      </c>
      <c r="CT381" s="54" t="e">
        <f t="shared" si="243"/>
        <v>#VALUE!</v>
      </c>
      <c r="CU381" s="54" t="e">
        <f t="shared" si="243"/>
        <v>#VALUE!</v>
      </c>
      <c r="CV381" s="54" t="e">
        <f t="shared" si="243"/>
        <v>#VALUE!</v>
      </c>
      <c r="CX381" s="54" t="s">
        <v>407</v>
      </c>
      <c r="CY381" s="54">
        <f>100-$CG$83</f>
        <v>94.33</v>
      </c>
      <c r="CZ381" s="54">
        <f t="shared" ref="CZ381:DN381" si="246">100-$CG$83</f>
        <v>94.33</v>
      </c>
      <c r="DA381" s="54">
        <f t="shared" si="246"/>
        <v>94.33</v>
      </c>
      <c r="DB381" s="54">
        <f t="shared" si="246"/>
        <v>94.33</v>
      </c>
      <c r="DC381" s="54">
        <f t="shared" si="246"/>
        <v>94.33</v>
      </c>
      <c r="DD381" s="54">
        <f t="shared" si="246"/>
        <v>94.33</v>
      </c>
      <c r="DE381" s="54">
        <f t="shared" si="246"/>
        <v>94.33</v>
      </c>
      <c r="DF381" s="54">
        <f t="shared" si="246"/>
        <v>94.33</v>
      </c>
      <c r="DG381" s="54">
        <f t="shared" si="246"/>
        <v>94.33</v>
      </c>
      <c r="DH381" s="54">
        <f t="shared" si="246"/>
        <v>94.33</v>
      </c>
      <c r="DI381" s="54">
        <f t="shared" si="246"/>
        <v>94.33</v>
      </c>
      <c r="DJ381" s="54">
        <f t="shared" si="246"/>
        <v>94.33</v>
      </c>
      <c r="DK381" s="54">
        <f t="shared" si="246"/>
        <v>94.33</v>
      </c>
      <c r="DL381" s="54">
        <f t="shared" si="246"/>
        <v>94.33</v>
      </c>
      <c r="DM381" s="54">
        <f t="shared" si="246"/>
        <v>94.33</v>
      </c>
      <c r="DN381" s="54">
        <f t="shared" si="246"/>
        <v>94.33</v>
      </c>
    </row>
    <row r="382" spans="1:119" ht="16.5" customHeight="1" thickBot="1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B382" s="359"/>
      <c r="CC382" s="360"/>
      <c r="CF382" s="54" t="s">
        <v>408</v>
      </c>
      <c r="CG382" s="347">
        <f>LN(2)/CG$78</f>
        <v>0.13862943611198905</v>
      </c>
      <c r="CH382" s="347">
        <f t="shared" ref="CH382:CV382" si="247">LN(2)/CH$78</f>
        <v>8.6643397569993161E-2</v>
      </c>
      <c r="CI382" s="347">
        <f t="shared" si="247"/>
        <v>5.5451774444795626E-2</v>
      </c>
      <c r="CJ382" s="347">
        <f t="shared" si="247"/>
        <v>3.7467415165402446E-2</v>
      </c>
      <c r="CK382" s="347">
        <f t="shared" si="247"/>
        <v>2.5672117798516494E-2</v>
      </c>
      <c r="CL382" s="347">
        <f t="shared" si="247"/>
        <v>1.8097837612531208E-2</v>
      </c>
      <c r="CM382" s="347">
        <f t="shared" si="247"/>
        <v>1.2765141446776157E-2</v>
      </c>
      <c r="CN382" s="347">
        <f t="shared" si="247"/>
        <v>9.001911435843446E-3</v>
      </c>
      <c r="CO382" s="347">
        <f t="shared" si="247"/>
        <v>6.3591484455040852E-3</v>
      </c>
      <c r="CP382" s="347">
        <f t="shared" si="247"/>
        <v>4.7475834284927756E-3</v>
      </c>
      <c r="CQ382" s="347">
        <f t="shared" si="247"/>
        <v>3.7066694147590657E-3</v>
      </c>
      <c r="CR382" s="347">
        <f t="shared" si="247"/>
        <v>2.9001974082006081E-3</v>
      </c>
      <c r="CS382" s="347">
        <f t="shared" si="247"/>
        <v>2.272613706753919E-3</v>
      </c>
      <c r="CT382" s="347">
        <f t="shared" si="247"/>
        <v>1.7773004629742187E-3</v>
      </c>
      <c r="CU382" s="347">
        <f t="shared" si="247"/>
        <v>1.3918618083533039E-3</v>
      </c>
      <c r="CV382" s="347">
        <f t="shared" si="247"/>
        <v>1.0915703630865281E-3</v>
      </c>
      <c r="CX382" s="54" t="s">
        <v>409</v>
      </c>
      <c r="CY382" s="361">
        <f>CE380</f>
        <v>0</v>
      </c>
      <c r="CZ382" s="54">
        <f>$CY382</f>
        <v>0</v>
      </c>
      <c r="DA382" s="54">
        <f t="shared" ref="DA382:DN382" si="248">$CY382</f>
        <v>0</v>
      </c>
      <c r="DB382" s="54">
        <f t="shared" si="248"/>
        <v>0</v>
      </c>
      <c r="DC382" s="54">
        <f t="shared" si="248"/>
        <v>0</v>
      </c>
      <c r="DD382" s="54">
        <f t="shared" si="248"/>
        <v>0</v>
      </c>
      <c r="DE382" s="54">
        <f t="shared" si="248"/>
        <v>0</v>
      </c>
      <c r="DF382" s="54">
        <f t="shared" si="248"/>
        <v>0</v>
      </c>
      <c r="DG382" s="54">
        <f t="shared" si="248"/>
        <v>0</v>
      </c>
      <c r="DH382" s="54">
        <f t="shared" si="248"/>
        <v>0</v>
      </c>
      <c r="DI382" s="54">
        <f t="shared" si="248"/>
        <v>0</v>
      </c>
      <c r="DJ382" s="54">
        <f t="shared" si="248"/>
        <v>0</v>
      </c>
      <c r="DK382" s="54">
        <f t="shared" si="248"/>
        <v>0</v>
      </c>
      <c r="DL382" s="54">
        <f t="shared" si="248"/>
        <v>0</v>
      </c>
      <c r="DM382" s="54">
        <f t="shared" si="248"/>
        <v>0</v>
      </c>
      <c r="DN382" s="54">
        <f t="shared" si="248"/>
        <v>0</v>
      </c>
    </row>
    <row r="384" spans="1:119" ht="13.5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G384" s="348">
        <f>(CG377+CG378)*CG379</f>
        <v>79</v>
      </c>
      <c r="CH384" s="348">
        <f t="shared" ref="CH384:CV384" si="249">(CH377+CH378)*CH379</f>
        <v>79</v>
      </c>
      <c r="CI384" s="348">
        <f t="shared" si="249"/>
        <v>79</v>
      </c>
      <c r="CJ384" s="348">
        <f t="shared" si="249"/>
        <v>79</v>
      </c>
      <c r="CK384" s="348">
        <f t="shared" si="249"/>
        <v>79</v>
      </c>
      <c r="CL384" s="348">
        <f t="shared" si="249"/>
        <v>79</v>
      </c>
      <c r="CM384" s="348">
        <f t="shared" si="249"/>
        <v>79</v>
      </c>
      <c r="CN384" s="348">
        <f t="shared" si="249"/>
        <v>79</v>
      </c>
      <c r="CO384" s="348">
        <f t="shared" si="249"/>
        <v>79</v>
      </c>
      <c r="CP384" s="348">
        <f t="shared" si="249"/>
        <v>79</v>
      </c>
      <c r="CQ384" s="348">
        <f t="shared" si="249"/>
        <v>79</v>
      </c>
      <c r="CR384" s="348">
        <f t="shared" si="249"/>
        <v>79</v>
      </c>
      <c r="CS384" s="348">
        <f t="shared" si="249"/>
        <v>79</v>
      </c>
      <c r="CT384" s="348">
        <f t="shared" si="249"/>
        <v>79</v>
      </c>
      <c r="CU384" s="348">
        <f t="shared" si="249"/>
        <v>79</v>
      </c>
      <c r="CV384" s="348">
        <f t="shared" si="249"/>
        <v>79</v>
      </c>
    </row>
    <row r="385" spans="1:119" ht="13.5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G385" s="348" t="e">
        <f>CG380*CG379*(CG381-1/CG382)</f>
        <v>#VALUE!</v>
      </c>
      <c r="CH385" s="348" t="e">
        <f t="shared" ref="CH385:CV385" si="250">CH380*CH379*(CH381-1/CH382)</f>
        <v>#VALUE!</v>
      </c>
      <c r="CI385" s="348" t="e">
        <f t="shared" si="250"/>
        <v>#VALUE!</v>
      </c>
      <c r="CJ385" s="348" t="e">
        <f t="shared" si="250"/>
        <v>#VALUE!</v>
      </c>
      <c r="CK385" s="348" t="e">
        <f t="shared" si="250"/>
        <v>#VALUE!</v>
      </c>
      <c r="CL385" s="348" t="e">
        <f t="shared" si="250"/>
        <v>#VALUE!</v>
      </c>
      <c r="CM385" s="348" t="e">
        <f t="shared" si="250"/>
        <v>#VALUE!</v>
      </c>
      <c r="CN385" s="348" t="e">
        <f t="shared" si="250"/>
        <v>#VALUE!</v>
      </c>
      <c r="CO385" s="348" t="e">
        <f t="shared" si="250"/>
        <v>#VALUE!</v>
      </c>
      <c r="CP385" s="348" t="e">
        <f t="shared" si="250"/>
        <v>#VALUE!</v>
      </c>
      <c r="CQ385" s="348" t="e">
        <f t="shared" si="250"/>
        <v>#VALUE!</v>
      </c>
      <c r="CR385" s="348" t="e">
        <f t="shared" si="250"/>
        <v>#VALUE!</v>
      </c>
      <c r="CS385" s="348" t="e">
        <f t="shared" si="250"/>
        <v>#VALUE!</v>
      </c>
      <c r="CT385" s="348" t="e">
        <f t="shared" si="250"/>
        <v>#VALUE!</v>
      </c>
      <c r="CU385" s="348" t="e">
        <f t="shared" si="250"/>
        <v>#VALUE!</v>
      </c>
      <c r="CV385" s="348" t="e">
        <f t="shared" si="250"/>
        <v>#VALUE!</v>
      </c>
    </row>
    <row r="386" spans="1:119" ht="13.5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G386" s="348" t="e">
        <f>((CG377+CG378)*CG379-CG376-CG380*CG379/CG382)*EXP(-CG382*CG381)</f>
        <v>#VALUE!</v>
      </c>
      <c r="CH386" s="348" t="e">
        <f t="shared" ref="CH386:CV386" si="251">((CH377+CH378)*CH379-CH376-CH380*CH379/CH382)*EXP(-CH382*CH381)</f>
        <v>#VALUE!</v>
      </c>
      <c r="CI386" s="348" t="e">
        <f t="shared" si="251"/>
        <v>#VALUE!</v>
      </c>
      <c r="CJ386" s="348" t="e">
        <f t="shared" si="251"/>
        <v>#VALUE!</v>
      </c>
      <c r="CK386" s="348" t="e">
        <f t="shared" si="251"/>
        <v>#VALUE!</v>
      </c>
      <c r="CL386" s="348" t="e">
        <f t="shared" si="251"/>
        <v>#VALUE!</v>
      </c>
      <c r="CM386" s="348" t="e">
        <f t="shared" si="251"/>
        <v>#VALUE!</v>
      </c>
      <c r="CN386" s="348" t="e">
        <f t="shared" si="251"/>
        <v>#VALUE!</v>
      </c>
      <c r="CO386" s="348" t="e">
        <f t="shared" si="251"/>
        <v>#VALUE!</v>
      </c>
      <c r="CP386" s="348" t="e">
        <f t="shared" si="251"/>
        <v>#VALUE!</v>
      </c>
      <c r="CQ386" s="348" t="e">
        <f t="shared" si="251"/>
        <v>#VALUE!</v>
      </c>
      <c r="CR386" s="348" t="e">
        <f t="shared" si="251"/>
        <v>#VALUE!</v>
      </c>
      <c r="CS386" s="348" t="e">
        <f t="shared" si="251"/>
        <v>#VALUE!</v>
      </c>
      <c r="CT386" s="348" t="e">
        <f t="shared" si="251"/>
        <v>#VALUE!</v>
      </c>
      <c r="CU386" s="348" t="e">
        <f t="shared" si="251"/>
        <v>#VALUE!</v>
      </c>
      <c r="CV386" s="348" t="e">
        <f t="shared" si="251"/>
        <v>#VALUE!</v>
      </c>
    </row>
    <row r="387" spans="1:119" ht="13.5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G387" s="349" t="e">
        <f>CG384+CG385-CG386</f>
        <v>#VALUE!</v>
      </c>
      <c r="CH387" s="349" t="e">
        <f t="shared" ref="CH387:CV387" si="252">CH384+CH385-CH386</f>
        <v>#VALUE!</v>
      </c>
      <c r="CI387" s="349" t="e">
        <f t="shared" si="252"/>
        <v>#VALUE!</v>
      </c>
      <c r="CJ387" s="349" t="e">
        <f t="shared" si="252"/>
        <v>#VALUE!</v>
      </c>
      <c r="CK387" s="349" t="e">
        <f t="shared" si="252"/>
        <v>#VALUE!</v>
      </c>
      <c r="CL387" s="349" t="e">
        <f t="shared" si="252"/>
        <v>#VALUE!</v>
      </c>
      <c r="CM387" s="349" t="e">
        <f t="shared" si="252"/>
        <v>#VALUE!</v>
      </c>
      <c r="CN387" s="349" t="e">
        <f t="shared" si="252"/>
        <v>#VALUE!</v>
      </c>
      <c r="CO387" s="349" t="e">
        <f t="shared" si="252"/>
        <v>#VALUE!</v>
      </c>
      <c r="CP387" s="349" t="e">
        <f t="shared" si="252"/>
        <v>#VALUE!</v>
      </c>
      <c r="CQ387" s="349" t="e">
        <f t="shared" si="252"/>
        <v>#VALUE!</v>
      </c>
      <c r="CR387" s="349" t="e">
        <f t="shared" si="252"/>
        <v>#VALUE!</v>
      </c>
      <c r="CS387" s="349" t="e">
        <f t="shared" si="252"/>
        <v>#VALUE!</v>
      </c>
      <c r="CT387" s="349" t="e">
        <f t="shared" si="252"/>
        <v>#VALUE!</v>
      </c>
      <c r="CU387" s="349" t="e">
        <f t="shared" si="252"/>
        <v>#VALUE!</v>
      </c>
      <c r="CV387" s="349" t="e">
        <f t="shared" si="252"/>
        <v>#VALUE!</v>
      </c>
    </row>
    <row r="388" spans="1:119" ht="13.5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G388" s="350" t="s">
        <v>390</v>
      </c>
      <c r="CH388" s="351" t="s">
        <v>333</v>
      </c>
      <c r="CI388" s="351" t="s">
        <v>334</v>
      </c>
      <c r="CJ388" s="351" t="s">
        <v>335</v>
      </c>
      <c r="CK388" s="351" t="s">
        <v>336</v>
      </c>
      <c r="CL388" s="351" t="s">
        <v>337</v>
      </c>
      <c r="CM388" s="351" t="s">
        <v>338</v>
      </c>
      <c r="CN388" s="351" t="s">
        <v>339</v>
      </c>
      <c r="CO388" s="351" t="s">
        <v>340</v>
      </c>
      <c r="CP388" s="351" t="s">
        <v>341</v>
      </c>
      <c r="CQ388" s="351" t="s">
        <v>342</v>
      </c>
      <c r="CR388" s="351" t="s">
        <v>343</v>
      </c>
      <c r="CS388" s="351" t="s">
        <v>344</v>
      </c>
      <c r="CT388" s="351" t="s">
        <v>345</v>
      </c>
      <c r="CU388" s="351" t="s">
        <v>346</v>
      </c>
      <c r="CV388" s="351" t="s">
        <v>347</v>
      </c>
      <c r="CY388" s="54" t="s">
        <v>390</v>
      </c>
      <c r="CZ388" s="54" t="s">
        <v>333</v>
      </c>
      <c r="DA388" s="54" t="s">
        <v>334</v>
      </c>
      <c r="DB388" s="54" t="s">
        <v>335</v>
      </c>
      <c r="DC388" s="54" t="s">
        <v>336</v>
      </c>
      <c r="DD388" s="54" t="s">
        <v>337</v>
      </c>
      <c r="DE388" s="54" t="s">
        <v>338</v>
      </c>
      <c r="DF388" s="54" t="s">
        <v>339</v>
      </c>
      <c r="DG388" s="54" t="s">
        <v>340</v>
      </c>
      <c r="DH388" s="54" t="s">
        <v>341</v>
      </c>
      <c r="DI388" s="54" t="s">
        <v>342</v>
      </c>
      <c r="DJ388" s="54" t="s">
        <v>343</v>
      </c>
      <c r="DK388" s="54" t="s">
        <v>344</v>
      </c>
      <c r="DL388" s="54" t="s">
        <v>345</v>
      </c>
      <c r="DM388" s="54" t="s">
        <v>346</v>
      </c>
      <c r="DN388" s="54" t="s">
        <v>347</v>
      </c>
    </row>
    <row r="389" spans="1:119" ht="13.5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F389" s="54" t="s">
        <v>391</v>
      </c>
      <c r="CG389" s="352" t="e">
        <f>ROUND((CG377+CG378)*CG379+CG380*CG379*(CG381-1/CG382)-((CG377+CG378)*CG379-CG376-CG380*CG379/CG382)*EXP(-CG382*CG381),5)</f>
        <v>#VALUE!</v>
      </c>
      <c r="CH389" s="352" t="e">
        <f t="shared" ref="CH389:CV389" si="253">ROUND((CH377+CH378)*CH379+CH380*CH379*(CH381-1/CH382)-((CH377+CH378)*CH379-CH376-CH380*CH379/CH382)*EXP(-CH382*CH381),5)</f>
        <v>#VALUE!</v>
      </c>
      <c r="CI389" s="352" t="e">
        <f t="shared" si="253"/>
        <v>#VALUE!</v>
      </c>
      <c r="CJ389" s="352" t="e">
        <f t="shared" si="253"/>
        <v>#VALUE!</v>
      </c>
      <c r="CK389" s="352" t="e">
        <f t="shared" si="253"/>
        <v>#VALUE!</v>
      </c>
      <c r="CL389" s="352" t="e">
        <f t="shared" si="253"/>
        <v>#VALUE!</v>
      </c>
      <c r="CM389" s="352" t="e">
        <f t="shared" si="253"/>
        <v>#VALUE!</v>
      </c>
      <c r="CN389" s="352" t="e">
        <f t="shared" si="253"/>
        <v>#VALUE!</v>
      </c>
      <c r="CO389" s="352" t="e">
        <f t="shared" si="253"/>
        <v>#VALUE!</v>
      </c>
      <c r="CP389" s="352" t="e">
        <f t="shared" si="253"/>
        <v>#VALUE!</v>
      </c>
      <c r="CQ389" s="352" t="e">
        <f t="shared" si="253"/>
        <v>#VALUE!</v>
      </c>
      <c r="CR389" s="352" t="e">
        <f t="shared" si="253"/>
        <v>#VALUE!</v>
      </c>
      <c r="CS389" s="352" t="e">
        <f t="shared" si="253"/>
        <v>#VALUE!</v>
      </c>
      <c r="CT389" s="352" t="e">
        <f t="shared" si="253"/>
        <v>#VALUE!</v>
      </c>
      <c r="CU389" s="352" t="e">
        <f t="shared" si="253"/>
        <v>#VALUE!</v>
      </c>
      <c r="CV389" s="352" t="e">
        <f t="shared" si="253"/>
        <v>#VALUE!</v>
      </c>
      <c r="CX389" s="54" t="s">
        <v>412</v>
      </c>
      <c r="CY389" s="362">
        <f>(CY381+CY382)/CY380+CY379</f>
        <v>295.99579239870923</v>
      </c>
      <c r="CZ389" s="362">
        <f t="shared" ref="CZ389:DN389" si="254">(CZ381+CZ382)/CZ380+CZ379</f>
        <v>253.99617592876882</v>
      </c>
      <c r="DA389" s="362">
        <f t="shared" si="254"/>
        <v>224.99578814732763</v>
      </c>
      <c r="DB389" s="362">
        <f t="shared" si="254"/>
        <v>202.99552076677315</v>
      </c>
      <c r="DC389" s="362">
        <f t="shared" si="254"/>
        <v>190.00217425547623</v>
      </c>
      <c r="DD389" s="362">
        <f t="shared" si="254"/>
        <v>174.99791344557741</v>
      </c>
      <c r="DE389" s="362">
        <f t="shared" si="254"/>
        <v>164.99559634188427</v>
      </c>
      <c r="DF389" s="362">
        <f t="shared" si="254"/>
        <v>157.00280920314253</v>
      </c>
      <c r="DG389" s="362">
        <f t="shared" si="254"/>
        <v>151.99654993400793</v>
      </c>
      <c r="DH389" s="362">
        <f t="shared" si="254"/>
        <v>145.99700693992628</v>
      </c>
      <c r="DI389" s="362">
        <f t="shared" si="254"/>
        <v>141.99730722180493</v>
      </c>
      <c r="DJ389" s="362">
        <f t="shared" si="254"/>
        <v>138.99904711262363</v>
      </c>
      <c r="DK389" s="362">
        <f t="shared" si="254"/>
        <v>133.99871805423658</v>
      </c>
      <c r="DL389" s="362">
        <f t="shared" si="254"/>
        <v>131.99796563285832</v>
      </c>
      <c r="DM389" s="362">
        <f t="shared" si="254"/>
        <v>129.00495001041449</v>
      </c>
      <c r="DN389" s="362">
        <f t="shared" si="254"/>
        <v>127.00491577747849</v>
      </c>
    </row>
    <row r="390" spans="1:119" ht="13.5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319" t="str">
        <f>IF(CB390="","",CC390)</f>
        <v/>
      </c>
      <c r="CB390" s="363" t="str">
        <f>IF(COUNTIF(CY390:DN390,"×")=0,"","浮上できません")</f>
        <v/>
      </c>
      <c r="CC390" s="316"/>
      <c r="CG390" s="369"/>
      <c r="CH390" s="369"/>
      <c r="CI390" s="369"/>
      <c r="CJ390" s="369"/>
      <c r="CK390" s="369"/>
      <c r="CL390" s="369"/>
      <c r="CM390" s="369"/>
      <c r="CN390" s="369"/>
      <c r="CO390" s="369"/>
      <c r="CP390" s="369"/>
      <c r="CQ390" s="369"/>
      <c r="CR390" s="369"/>
      <c r="CS390" s="369"/>
      <c r="CT390" s="369"/>
      <c r="CU390" s="369"/>
      <c r="CV390" s="369"/>
      <c r="CY390" s="364" t="e">
        <f t="shared" ref="CY390:DN390" si="255">IF(CY389-CG389&gt;0,"","×")</f>
        <v>#VALUE!</v>
      </c>
      <c r="CZ390" s="364" t="e">
        <f t="shared" si="255"/>
        <v>#VALUE!</v>
      </c>
      <c r="DA390" s="364" t="e">
        <f t="shared" si="255"/>
        <v>#VALUE!</v>
      </c>
      <c r="DB390" s="364" t="e">
        <f t="shared" si="255"/>
        <v>#VALUE!</v>
      </c>
      <c r="DC390" s="364" t="e">
        <f t="shared" si="255"/>
        <v>#VALUE!</v>
      </c>
      <c r="DD390" s="364" t="e">
        <f t="shared" si="255"/>
        <v>#VALUE!</v>
      </c>
      <c r="DE390" s="364" t="e">
        <f t="shared" si="255"/>
        <v>#VALUE!</v>
      </c>
      <c r="DF390" s="364" t="e">
        <f t="shared" si="255"/>
        <v>#VALUE!</v>
      </c>
      <c r="DG390" s="364" t="e">
        <f t="shared" si="255"/>
        <v>#VALUE!</v>
      </c>
      <c r="DH390" s="364" t="e">
        <f t="shared" si="255"/>
        <v>#VALUE!</v>
      </c>
      <c r="DI390" s="364" t="e">
        <f t="shared" si="255"/>
        <v>#VALUE!</v>
      </c>
      <c r="DJ390" s="364" t="e">
        <f t="shared" si="255"/>
        <v>#VALUE!</v>
      </c>
      <c r="DK390" s="364" t="e">
        <f t="shared" si="255"/>
        <v>#VALUE!</v>
      </c>
      <c r="DL390" s="364" t="e">
        <f t="shared" si="255"/>
        <v>#VALUE!</v>
      </c>
      <c r="DM390" s="364" t="e">
        <f t="shared" si="255"/>
        <v>#VALUE!</v>
      </c>
      <c r="DN390" s="364" t="e">
        <f t="shared" si="255"/>
        <v>#VALUE!</v>
      </c>
    </row>
    <row r="391" spans="1:119" ht="13.5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F391" s="338" t="s">
        <v>453</v>
      </c>
      <c r="CG391" s="338" t="s">
        <v>454</v>
      </c>
      <c r="CH391" s="338"/>
      <c r="CI391" s="338"/>
      <c r="CJ391" s="338"/>
      <c r="CK391" s="338"/>
      <c r="CL391" s="338"/>
      <c r="CM391" s="338"/>
      <c r="CN391" s="338"/>
      <c r="CO391" s="338"/>
      <c r="CP391" s="338"/>
      <c r="CQ391" s="338"/>
      <c r="CR391" s="338"/>
      <c r="CS391" s="338"/>
      <c r="CT391" s="338"/>
      <c r="CU391" s="338"/>
      <c r="CV391" s="338"/>
      <c r="CW391" s="338"/>
    </row>
    <row r="392" spans="1:119" ht="13.5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X392" s="339"/>
      <c r="CY392" s="339"/>
      <c r="CZ392" s="339"/>
      <c r="DA392" s="339"/>
      <c r="DB392" s="339"/>
      <c r="DC392" s="339"/>
      <c r="DD392" s="339"/>
      <c r="DE392" s="339"/>
      <c r="DF392" s="339"/>
      <c r="DG392" s="339"/>
      <c r="DH392" s="339"/>
      <c r="DI392" s="339"/>
      <c r="DJ392" s="339"/>
      <c r="DK392" s="339"/>
      <c r="DL392" s="339"/>
      <c r="DM392" s="339"/>
      <c r="DN392" s="339"/>
      <c r="DO392" s="339"/>
    </row>
    <row r="393" spans="1:119" ht="13.5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F393" s="340" t="s">
        <v>401</v>
      </c>
      <c r="CG393" s="353" t="e">
        <f>CG389</f>
        <v>#VALUE!</v>
      </c>
      <c r="CH393" s="353" t="e">
        <f t="shared" ref="CH393:CV393" si="256">CH389</f>
        <v>#VALUE!</v>
      </c>
      <c r="CI393" s="353" t="e">
        <f t="shared" si="256"/>
        <v>#VALUE!</v>
      </c>
      <c r="CJ393" s="353" t="e">
        <f t="shared" si="256"/>
        <v>#VALUE!</v>
      </c>
      <c r="CK393" s="353" t="e">
        <f t="shared" si="256"/>
        <v>#VALUE!</v>
      </c>
      <c r="CL393" s="353" t="e">
        <f t="shared" si="256"/>
        <v>#VALUE!</v>
      </c>
      <c r="CM393" s="353" t="e">
        <f t="shared" si="256"/>
        <v>#VALUE!</v>
      </c>
      <c r="CN393" s="353" t="e">
        <f t="shared" si="256"/>
        <v>#VALUE!</v>
      </c>
      <c r="CO393" s="353" t="e">
        <f t="shared" si="256"/>
        <v>#VALUE!</v>
      </c>
      <c r="CP393" s="353" t="e">
        <f t="shared" si="256"/>
        <v>#VALUE!</v>
      </c>
      <c r="CQ393" s="353" t="e">
        <f t="shared" si="256"/>
        <v>#VALUE!</v>
      </c>
      <c r="CR393" s="353" t="e">
        <f t="shared" si="256"/>
        <v>#VALUE!</v>
      </c>
      <c r="CS393" s="353" t="e">
        <f t="shared" si="256"/>
        <v>#VALUE!</v>
      </c>
      <c r="CT393" s="353" t="e">
        <f t="shared" si="256"/>
        <v>#VALUE!</v>
      </c>
      <c r="CU393" s="353" t="e">
        <f t="shared" si="256"/>
        <v>#VALUE!</v>
      </c>
      <c r="CV393" s="353" t="e">
        <f t="shared" si="256"/>
        <v>#VALUE!</v>
      </c>
    </row>
    <row r="394" spans="1:119" ht="13.5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F394" s="54" t="s">
        <v>395</v>
      </c>
      <c r="CG394" s="54">
        <v>100</v>
      </c>
      <c r="CH394" s="54">
        <f>$CG394</f>
        <v>100</v>
      </c>
      <c r="CI394" s="54">
        <f t="shared" ref="CI394:CV398" si="257">$CG394</f>
        <v>100</v>
      </c>
      <c r="CJ394" s="54">
        <f t="shared" si="257"/>
        <v>100</v>
      </c>
      <c r="CK394" s="54">
        <f t="shared" si="257"/>
        <v>100</v>
      </c>
      <c r="CL394" s="54">
        <f t="shared" si="257"/>
        <v>100</v>
      </c>
      <c r="CM394" s="54">
        <f t="shared" si="257"/>
        <v>100</v>
      </c>
      <c r="CN394" s="54">
        <f t="shared" si="257"/>
        <v>100</v>
      </c>
      <c r="CO394" s="54">
        <f t="shared" si="257"/>
        <v>100</v>
      </c>
      <c r="CP394" s="54">
        <f t="shared" si="257"/>
        <v>100</v>
      </c>
      <c r="CQ394" s="54">
        <f t="shared" si="257"/>
        <v>100</v>
      </c>
      <c r="CR394" s="54">
        <f t="shared" si="257"/>
        <v>100</v>
      </c>
      <c r="CS394" s="54">
        <f t="shared" si="257"/>
        <v>100</v>
      </c>
      <c r="CT394" s="54">
        <f t="shared" si="257"/>
        <v>100</v>
      </c>
      <c r="CU394" s="54">
        <f t="shared" si="257"/>
        <v>100</v>
      </c>
      <c r="CV394" s="54">
        <f t="shared" si="257"/>
        <v>100</v>
      </c>
      <c r="CX394" s="339" t="s">
        <v>402</v>
      </c>
      <c r="CY394" s="339"/>
      <c r="CZ394" s="339"/>
      <c r="DA394" s="339"/>
      <c r="DB394" s="339"/>
      <c r="DC394" s="339"/>
      <c r="DD394" s="339"/>
      <c r="DE394" s="339"/>
      <c r="DF394" s="339"/>
      <c r="DG394" s="339"/>
      <c r="DH394" s="339"/>
      <c r="DI394" s="339"/>
      <c r="DJ394" s="339"/>
      <c r="DK394" s="339"/>
      <c r="DL394" s="339"/>
      <c r="DM394" s="339"/>
      <c r="DN394" s="339"/>
      <c r="DO394" s="339"/>
    </row>
    <row r="395" spans="1:119" ht="13.5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B395" s="64" t="s">
        <v>372</v>
      </c>
      <c r="CC395" s="345">
        <v>-10</v>
      </c>
      <c r="CD395" s="66" t="s">
        <v>373</v>
      </c>
      <c r="CE395" s="66">
        <f>ROUND(CC395*$CG$82*9.80665/1000,0)</f>
        <v>-101</v>
      </c>
      <c r="CF395" s="54" t="s">
        <v>374</v>
      </c>
      <c r="CG395" s="341">
        <f>CE396</f>
        <v>0</v>
      </c>
      <c r="CH395" s="54">
        <f>$CG395</f>
        <v>0</v>
      </c>
      <c r="CI395" s="54">
        <f t="shared" si="257"/>
        <v>0</v>
      </c>
      <c r="CJ395" s="54">
        <f t="shared" si="257"/>
        <v>0</v>
      </c>
      <c r="CK395" s="54">
        <f t="shared" si="257"/>
        <v>0</v>
      </c>
      <c r="CL395" s="54">
        <f t="shared" si="257"/>
        <v>0</v>
      </c>
      <c r="CM395" s="54">
        <f t="shared" si="257"/>
        <v>0</v>
      </c>
      <c r="CN395" s="54">
        <f t="shared" si="257"/>
        <v>0</v>
      </c>
      <c r="CO395" s="54">
        <f t="shared" si="257"/>
        <v>0</v>
      </c>
      <c r="CP395" s="54">
        <f t="shared" si="257"/>
        <v>0</v>
      </c>
      <c r="CQ395" s="54">
        <f t="shared" si="257"/>
        <v>0</v>
      </c>
      <c r="CR395" s="54">
        <f t="shared" si="257"/>
        <v>0</v>
      </c>
      <c r="CS395" s="54">
        <f t="shared" si="257"/>
        <v>0</v>
      </c>
      <c r="CT395" s="54">
        <f t="shared" si="257"/>
        <v>0</v>
      </c>
      <c r="CU395" s="54">
        <f t="shared" si="257"/>
        <v>0</v>
      </c>
      <c r="CV395" s="54">
        <f t="shared" si="257"/>
        <v>0</v>
      </c>
    </row>
    <row r="396" spans="1:119" ht="13.5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B396" s="354" t="s">
        <v>376</v>
      </c>
      <c r="CC396" s="355">
        <f>CC380</f>
        <v>0</v>
      </c>
      <c r="CD396" s="346" t="s">
        <v>455</v>
      </c>
      <c r="CE396" s="66">
        <f>CC396*$CG$82*9.80665/1000</f>
        <v>0</v>
      </c>
      <c r="CF396" s="54" t="s">
        <v>396</v>
      </c>
      <c r="CG396" s="54">
        <v>0.79</v>
      </c>
      <c r="CH396" s="54">
        <f>$CG396</f>
        <v>0.79</v>
      </c>
      <c r="CI396" s="54">
        <f t="shared" si="257"/>
        <v>0.79</v>
      </c>
      <c r="CJ396" s="54">
        <f t="shared" si="257"/>
        <v>0.79</v>
      </c>
      <c r="CK396" s="54">
        <f t="shared" si="257"/>
        <v>0.79</v>
      </c>
      <c r="CL396" s="54">
        <f t="shared" si="257"/>
        <v>0.79</v>
      </c>
      <c r="CM396" s="54">
        <f t="shared" si="257"/>
        <v>0.79</v>
      </c>
      <c r="CN396" s="54">
        <f t="shared" si="257"/>
        <v>0.79</v>
      </c>
      <c r="CO396" s="54">
        <f t="shared" si="257"/>
        <v>0.79</v>
      </c>
      <c r="CP396" s="54">
        <f t="shared" si="257"/>
        <v>0.79</v>
      </c>
      <c r="CQ396" s="54">
        <f t="shared" si="257"/>
        <v>0.79</v>
      </c>
      <c r="CR396" s="54">
        <f t="shared" si="257"/>
        <v>0.79</v>
      </c>
      <c r="CS396" s="54">
        <f t="shared" si="257"/>
        <v>0.79</v>
      </c>
      <c r="CT396" s="54">
        <f t="shared" si="257"/>
        <v>0.79</v>
      </c>
      <c r="CU396" s="54">
        <f t="shared" si="257"/>
        <v>0.79</v>
      </c>
      <c r="CV396" s="54">
        <f t="shared" si="257"/>
        <v>0.79</v>
      </c>
      <c r="CX396" s="358" t="s">
        <v>404</v>
      </c>
      <c r="CY396" s="54">
        <f t="shared" ref="CY396:DN396" si="258">CG$79</f>
        <v>126.88500000000001</v>
      </c>
      <c r="CZ396" s="54">
        <f t="shared" si="258"/>
        <v>109.185</v>
      </c>
      <c r="DA396" s="54">
        <f t="shared" si="258"/>
        <v>94.381</v>
      </c>
      <c r="DB396" s="54">
        <f t="shared" si="258"/>
        <v>82.445999999999998</v>
      </c>
      <c r="DC396" s="54">
        <f t="shared" si="258"/>
        <v>73.918000000000006</v>
      </c>
      <c r="DD396" s="54">
        <f t="shared" si="258"/>
        <v>63.152999999999999</v>
      </c>
      <c r="DE396" s="54">
        <f t="shared" si="258"/>
        <v>56.482999999999997</v>
      </c>
      <c r="DF396" s="54">
        <f t="shared" si="258"/>
        <v>51.133000000000003</v>
      </c>
      <c r="DG396" s="54">
        <f t="shared" si="258"/>
        <v>48.246000000000002</v>
      </c>
      <c r="DH396" s="54">
        <f t="shared" si="258"/>
        <v>43.709000000000003</v>
      </c>
      <c r="DI396" s="54">
        <f t="shared" si="258"/>
        <v>40.774000000000001</v>
      </c>
      <c r="DJ396" s="54">
        <f t="shared" si="258"/>
        <v>38.68</v>
      </c>
      <c r="DK396" s="54">
        <f t="shared" si="258"/>
        <v>34.463000000000001</v>
      </c>
      <c r="DL396" s="54">
        <f t="shared" si="258"/>
        <v>33.161000000000001</v>
      </c>
      <c r="DM396" s="54">
        <f t="shared" si="258"/>
        <v>30.765000000000001</v>
      </c>
      <c r="DN396" s="54">
        <f t="shared" si="258"/>
        <v>29.283999999999999</v>
      </c>
    </row>
    <row r="397" spans="1:119" ht="13.5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B397" s="64" t="s">
        <v>380</v>
      </c>
      <c r="CC397" s="345">
        <f>-BN100</f>
        <v>0</v>
      </c>
      <c r="CD397" s="346" t="s">
        <v>456</v>
      </c>
      <c r="CE397" s="66">
        <f>CC397*$CG$82*9.80665/1000</f>
        <v>0</v>
      </c>
      <c r="CF397" s="54" t="s">
        <v>382</v>
      </c>
      <c r="CG397" s="341">
        <f>CE395</f>
        <v>-101</v>
      </c>
      <c r="CH397" s="54">
        <f>$CG397</f>
        <v>-101</v>
      </c>
      <c r="CI397" s="54">
        <f t="shared" si="257"/>
        <v>-101</v>
      </c>
      <c r="CJ397" s="54">
        <f t="shared" si="257"/>
        <v>-101</v>
      </c>
      <c r="CK397" s="54">
        <f t="shared" si="257"/>
        <v>-101</v>
      </c>
      <c r="CL397" s="54">
        <f t="shared" si="257"/>
        <v>-101</v>
      </c>
      <c r="CM397" s="54">
        <f t="shared" si="257"/>
        <v>-101</v>
      </c>
      <c r="CN397" s="54">
        <f t="shared" si="257"/>
        <v>-101</v>
      </c>
      <c r="CO397" s="54">
        <f t="shared" si="257"/>
        <v>-101</v>
      </c>
      <c r="CP397" s="54">
        <f t="shared" si="257"/>
        <v>-101</v>
      </c>
      <c r="CQ397" s="54">
        <f t="shared" si="257"/>
        <v>-101</v>
      </c>
      <c r="CR397" s="54">
        <f t="shared" si="257"/>
        <v>-101</v>
      </c>
      <c r="CS397" s="54">
        <f t="shared" si="257"/>
        <v>-101</v>
      </c>
      <c r="CT397" s="54">
        <f t="shared" si="257"/>
        <v>-101</v>
      </c>
      <c r="CU397" s="54">
        <f t="shared" si="257"/>
        <v>-101</v>
      </c>
      <c r="CV397" s="54">
        <f t="shared" si="257"/>
        <v>-101</v>
      </c>
      <c r="CX397" s="54" t="s">
        <v>457</v>
      </c>
      <c r="CY397" s="54">
        <f t="shared" ref="CY397:DN397" si="259">CG$80</f>
        <v>0.55779999999999996</v>
      </c>
      <c r="CZ397" s="54">
        <f t="shared" si="259"/>
        <v>0.65139999999999998</v>
      </c>
      <c r="DA397" s="54">
        <f t="shared" si="259"/>
        <v>0.72219999999999995</v>
      </c>
      <c r="DB397" s="54">
        <f t="shared" si="259"/>
        <v>0.78249999999999997</v>
      </c>
      <c r="DC397" s="54">
        <f t="shared" si="259"/>
        <v>0.81259999999999999</v>
      </c>
      <c r="DD397" s="54">
        <f t="shared" si="259"/>
        <v>0.84340000000000004</v>
      </c>
      <c r="DE397" s="54">
        <f t="shared" si="259"/>
        <v>0.86929999999999996</v>
      </c>
      <c r="DF397" s="54">
        <f t="shared" si="259"/>
        <v>0.89100000000000001</v>
      </c>
      <c r="DG397" s="54">
        <f t="shared" si="259"/>
        <v>0.90920000000000001</v>
      </c>
      <c r="DH397" s="54">
        <f t="shared" si="259"/>
        <v>0.92220000000000002</v>
      </c>
      <c r="DI397" s="54">
        <f t="shared" si="259"/>
        <v>0.93189999999999995</v>
      </c>
      <c r="DJ397" s="54">
        <f t="shared" si="259"/>
        <v>0.94030000000000002</v>
      </c>
      <c r="DK397" s="54">
        <f t="shared" si="259"/>
        <v>0.94769999999999999</v>
      </c>
      <c r="DL397" s="54">
        <f t="shared" si="259"/>
        <v>0.95440000000000003</v>
      </c>
      <c r="DM397" s="54">
        <f t="shared" si="259"/>
        <v>0.96020000000000005</v>
      </c>
      <c r="DN397" s="54">
        <f t="shared" si="259"/>
        <v>0.96530000000000005</v>
      </c>
    </row>
    <row r="398" spans="1:119" ht="14.25" thickBot="1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B398" s="64" t="s">
        <v>384</v>
      </c>
      <c r="CC398" s="345">
        <v>0</v>
      </c>
      <c r="CD398" s="66" t="s">
        <v>65</v>
      </c>
      <c r="CE398" s="66">
        <f>IF(CC395=0,IF(CC378&gt;0,CC398+CE381,CC398),(CC398-((CC397-CC396)/CC395)))</f>
        <v>0</v>
      </c>
      <c r="CF398" s="54" t="s">
        <v>385</v>
      </c>
      <c r="CG398" s="341">
        <f>ABS(CE398)</f>
        <v>0</v>
      </c>
      <c r="CH398" s="54">
        <f>$CG398</f>
        <v>0</v>
      </c>
      <c r="CI398" s="54">
        <f t="shared" si="257"/>
        <v>0</v>
      </c>
      <c r="CJ398" s="54">
        <f t="shared" si="257"/>
        <v>0</v>
      </c>
      <c r="CK398" s="54">
        <f t="shared" si="257"/>
        <v>0</v>
      </c>
      <c r="CL398" s="54">
        <f t="shared" si="257"/>
        <v>0</v>
      </c>
      <c r="CM398" s="54">
        <f t="shared" si="257"/>
        <v>0</v>
      </c>
      <c r="CN398" s="54">
        <f t="shared" si="257"/>
        <v>0</v>
      </c>
      <c r="CO398" s="54">
        <f t="shared" si="257"/>
        <v>0</v>
      </c>
      <c r="CP398" s="54">
        <f t="shared" si="257"/>
        <v>0</v>
      </c>
      <c r="CQ398" s="54">
        <f t="shared" si="257"/>
        <v>0</v>
      </c>
      <c r="CR398" s="54">
        <f t="shared" si="257"/>
        <v>0</v>
      </c>
      <c r="CS398" s="54">
        <f t="shared" si="257"/>
        <v>0</v>
      </c>
      <c r="CT398" s="54">
        <f t="shared" si="257"/>
        <v>0</v>
      </c>
      <c r="CU398" s="54">
        <f t="shared" si="257"/>
        <v>0</v>
      </c>
      <c r="CV398" s="54">
        <f t="shared" si="257"/>
        <v>0</v>
      </c>
      <c r="CX398" s="54" t="s">
        <v>407</v>
      </c>
      <c r="CY398" s="54">
        <f>100-$CG$83</f>
        <v>94.33</v>
      </c>
      <c r="CZ398" s="54">
        <f t="shared" ref="CZ398:DN398" si="260">100-$CG$83</f>
        <v>94.33</v>
      </c>
      <c r="DA398" s="54">
        <f t="shared" si="260"/>
        <v>94.33</v>
      </c>
      <c r="DB398" s="54">
        <f t="shared" si="260"/>
        <v>94.33</v>
      </c>
      <c r="DC398" s="54">
        <f t="shared" si="260"/>
        <v>94.33</v>
      </c>
      <c r="DD398" s="54">
        <f t="shared" si="260"/>
        <v>94.33</v>
      </c>
      <c r="DE398" s="54">
        <f t="shared" si="260"/>
        <v>94.33</v>
      </c>
      <c r="DF398" s="54">
        <f t="shared" si="260"/>
        <v>94.33</v>
      </c>
      <c r="DG398" s="54">
        <f t="shared" si="260"/>
        <v>94.33</v>
      </c>
      <c r="DH398" s="54">
        <f t="shared" si="260"/>
        <v>94.33</v>
      </c>
      <c r="DI398" s="54">
        <f t="shared" si="260"/>
        <v>94.33</v>
      </c>
      <c r="DJ398" s="54">
        <f t="shared" si="260"/>
        <v>94.33</v>
      </c>
      <c r="DK398" s="54">
        <f t="shared" si="260"/>
        <v>94.33</v>
      </c>
      <c r="DL398" s="54">
        <f t="shared" si="260"/>
        <v>94.33</v>
      </c>
      <c r="DM398" s="54">
        <f t="shared" si="260"/>
        <v>94.33</v>
      </c>
      <c r="DN398" s="54">
        <f t="shared" si="260"/>
        <v>94.33</v>
      </c>
    </row>
    <row r="399" spans="1:119" ht="14.25" thickBot="1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B399" s="359"/>
      <c r="CC399" s="360"/>
      <c r="CF399" s="54" t="s">
        <v>397</v>
      </c>
      <c r="CG399" s="347">
        <f>LN(2)/CG$78</f>
        <v>0.13862943611198905</v>
      </c>
      <c r="CH399" s="347">
        <f t="shared" ref="CH399:CV399" si="261">LN(2)/CH$78</f>
        <v>8.6643397569993161E-2</v>
      </c>
      <c r="CI399" s="347">
        <f t="shared" si="261"/>
        <v>5.5451774444795626E-2</v>
      </c>
      <c r="CJ399" s="347">
        <f t="shared" si="261"/>
        <v>3.7467415165402446E-2</v>
      </c>
      <c r="CK399" s="347">
        <f t="shared" si="261"/>
        <v>2.5672117798516494E-2</v>
      </c>
      <c r="CL399" s="347">
        <f t="shared" si="261"/>
        <v>1.8097837612531208E-2</v>
      </c>
      <c r="CM399" s="347">
        <f t="shared" si="261"/>
        <v>1.2765141446776157E-2</v>
      </c>
      <c r="CN399" s="347">
        <f t="shared" si="261"/>
        <v>9.001911435843446E-3</v>
      </c>
      <c r="CO399" s="347">
        <f t="shared" si="261"/>
        <v>6.3591484455040852E-3</v>
      </c>
      <c r="CP399" s="347">
        <f t="shared" si="261"/>
        <v>4.7475834284927756E-3</v>
      </c>
      <c r="CQ399" s="347">
        <f t="shared" si="261"/>
        <v>3.7066694147590657E-3</v>
      </c>
      <c r="CR399" s="347">
        <f t="shared" si="261"/>
        <v>2.9001974082006081E-3</v>
      </c>
      <c r="CS399" s="347">
        <f t="shared" si="261"/>
        <v>2.272613706753919E-3</v>
      </c>
      <c r="CT399" s="347">
        <f t="shared" si="261"/>
        <v>1.7773004629742187E-3</v>
      </c>
      <c r="CU399" s="347">
        <f t="shared" si="261"/>
        <v>1.3918618083533039E-3</v>
      </c>
      <c r="CV399" s="347">
        <f t="shared" si="261"/>
        <v>1.0915703630865281E-3</v>
      </c>
      <c r="CX399" s="54" t="s">
        <v>409</v>
      </c>
      <c r="CY399" s="361">
        <f>CE397</f>
        <v>0</v>
      </c>
      <c r="CZ399" s="54">
        <f>$CY399</f>
        <v>0</v>
      </c>
      <c r="DA399" s="54">
        <f t="shared" ref="DA399:DN399" si="262">$CY399</f>
        <v>0</v>
      </c>
      <c r="DB399" s="54">
        <f t="shared" si="262"/>
        <v>0</v>
      </c>
      <c r="DC399" s="54">
        <f t="shared" si="262"/>
        <v>0</v>
      </c>
      <c r="DD399" s="54">
        <f t="shared" si="262"/>
        <v>0</v>
      </c>
      <c r="DE399" s="54">
        <f t="shared" si="262"/>
        <v>0</v>
      </c>
      <c r="DF399" s="54">
        <f t="shared" si="262"/>
        <v>0</v>
      </c>
      <c r="DG399" s="54">
        <f t="shared" si="262"/>
        <v>0</v>
      </c>
      <c r="DH399" s="54">
        <f t="shared" si="262"/>
        <v>0</v>
      </c>
      <c r="DI399" s="54">
        <f t="shared" si="262"/>
        <v>0</v>
      </c>
      <c r="DJ399" s="54">
        <f t="shared" si="262"/>
        <v>0</v>
      </c>
      <c r="DK399" s="54">
        <f t="shared" si="262"/>
        <v>0</v>
      </c>
      <c r="DL399" s="54">
        <f t="shared" si="262"/>
        <v>0</v>
      </c>
      <c r="DM399" s="54">
        <f t="shared" si="262"/>
        <v>0</v>
      </c>
      <c r="DN399" s="54">
        <f t="shared" si="262"/>
        <v>0</v>
      </c>
    </row>
    <row r="401" spans="1:119" ht="13.5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G401" s="348">
        <f>(CG394+CG395)*CG396</f>
        <v>79</v>
      </c>
      <c r="CH401" s="348">
        <f t="shared" ref="CH401:CV401" si="263">(CH394+CH395)*CH396</f>
        <v>79</v>
      </c>
      <c r="CI401" s="348">
        <f t="shared" si="263"/>
        <v>79</v>
      </c>
      <c r="CJ401" s="348">
        <f t="shared" si="263"/>
        <v>79</v>
      </c>
      <c r="CK401" s="348">
        <f t="shared" si="263"/>
        <v>79</v>
      </c>
      <c r="CL401" s="348">
        <f t="shared" si="263"/>
        <v>79</v>
      </c>
      <c r="CM401" s="348">
        <f t="shared" si="263"/>
        <v>79</v>
      </c>
      <c r="CN401" s="348">
        <f t="shared" si="263"/>
        <v>79</v>
      </c>
      <c r="CO401" s="348">
        <f t="shared" si="263"/>
        <v>79</v>
      </c>
      <c r="CP401" s="348">
        <f t="shared" si="263"/>
        <v>79</v>
      </c>
      <c r="CQ401" s="348">
        <f t="shared" si="263"/>
        <v>79</v>
      </c>
      <c r="CR401" s="348">
        <f t="shared" si="263"/>
        <v>79</v>
      </c>
      <c r="CS401" s="348">
        <f t="shared" si="263"/>
        <v>79</v>
      </c>
      <c r="CT401" s="348">
        <f t="shared" si="263"/>
        <v>79</v>
      </c>
      <c r="CU401" s="348">
        <f t="shared" si="263"/>
        <v>79</v>
      </c>
      <c r="CV401" s="348">
        <f t="shared" si="263"/>
        <v>79</v>
      </c>
    </row>
    <row r="402" spans="1:119" ht="13.5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G402" s="348">
        <f>CG397*CG396*(CG398-1/CG399)</f>
        <v>575.56318656265205</v>
      </c>
      <c r="CH402" s="348">
        <f t="shared" ref="CH402:CV402" si="264">CH397*CH396*(CH398-1/CH399)</f>
        <v>920.90109850024317</v>
      </c>
      <c r="CI402" s="348">
        <f t="shared" si="264"/>
        <v>1438.9079664066298</v>
      </c>
      <c r="CJ402" s="348">
        <f t="shared" si="264"/>
        <v>2129.5837902818125</v>
      </c>
      <c r="CK402" s="348">
        <f t="shared" si="264"/>
        <v>3108.0412074383207</v>
      </c>
      <c r="CL402" s="348">
        <f t="shared" si="264"/>
        <v>4408.8140090699144</v>
      </c>
      <c r="CM402" s="348">
        <f t="shared" si="264"/>
        <v>6250.6162060704</v>
      </c>
      <c r="CN402" s="348">
        <f t="shared" si="264"/>
        <v>8863.6730730648396</v>
      </c>
      <c r="CO402" s="348">
        <f t="shared" si="264"/>
        <v>12547.277467065815</v>
      </c>
      <c r="CP402" s="348">
        <f t="shared" si="264"/>
        <v>16806.445047629441</v>
      </c>
      <c r="CQ402" s="348">
        <f t="shared" si="264"/>
        <v>21526.063177443186</v>
      </c>
      <c r="CR402" s="348">
        <f t="shared" si="264"/>
        <v>27511.920317694763</v>
      </c>
      <c r="CS402" s="348">
        <f t="shared" si="264"/>
        <v>35109.354380321776</v>
      </c>
      <c r="CT402" s="348">
        <f t="shared" si="264"/>
        <v>44893.928551886856</v>
      </c>
      <c r="CU402" s="348">
        <f t="shared" si="264"/>
        <v>57326.093381640138</v>
      </c>
      <c r="CV402" s="348">
        <f t="shared" si="264"/>
        <v>73096.524693456799</v>
      </c>
    </row>
    <row r="403" spans="1:119" ht="13.5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G403" s="348" t="e">
        <f>((CG394+CG395)*CG396-CG393-CG397*CG396/CG399)*EXP(-CG399*CG398)</f>
        <v>#VALUE!</v>
      </c>
      <c r="CH403" s="348" t="e">
        <f t="shared" ref="CH403:CV403" si="265">((CH394+CH395)*CH396-CH393-CH397*CH396/CH399)*EXP(-CH399*CH398)</f>
        <v>#VALUE!</v>
      </c>
      <c r="CI403" s="348" t="e">
        <f t="shared" si="265"/>
        <v>#VALUE!</v>
      </c>
      <c r="CJ403" s="348" t="e">
        <f t="shared" si="265"/>
        <v>#VALUE!</v>
      </c>
      <c r="CK403" s="348" t="e">
        <f t="shared" si="265"/>
        <v>#VALUE!</v>
      </c>
      <c r="CL403" s="348" t="e">
        <f t="shared" si="265"/>
        <v>#VALUE!</v>
      </c>
      <c r="CM403" s="348" t="e">
        <f t="shared" si="265"/>
        <v>#VALUE!</v>
      </c>
      <c r="CN403" s="348" t="e">
        <f t="shared" si="265"/>
        <v>#VALUE!</v>
      </c>
      <c r="CO403" s="348" t="e">
        <f t="shared" si="265"/>
        <v>#VALUE!</v>
      </c>
      <c r="CP403" s="348" t="e">
        <f t="shared" si="265"/>
        <v>#VALUE!</v>
      </c>
      <c r="CQ403" s="348" t="e">
        <f t="shared" si="265"/>
        <v>#VALUE!</v>
      </c>
      <c r="CR403" s="348" t="e">
        <f t="shared" si="265"/>
        <v>#VALUE!</v>
      </c>
      <c r="CS403" s="348" t="e">
        <f t="shared" si="265"/>
        <v>#VALUE!</v>
      </c>
      <c r="CT403" s="348" t="e">
        <f t="shared" si="265"/>
        <v>#VALUE!</v>
      </c>
      <c r="CU403" s="348" t="e">
        <f t="shared" si="265"/>
        <v>#VALUE!</v>
      </c>
      <c r="CV403" s="348" t="e">
        <f t="shared" si="265"/>
        <v>#VALUE!</v>
      </c>
    </row>
    <row r="404" spans="1:119" ht="13.5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G404" s="349" t="e">
        <f>CG401+CG402-CG403</f>
        <v>#VALUE!</v>
      </c>
      <c r="CH404" s="349" t="e">
        <f t="shared" ref="CH404:CV404" si="266">CH401+CH402-CH403</f>
        <v>#VALUE!</v>
      </c>
      <c r="CI404" s="349" t="e">
        <f t="shared" si="266"/>
        <v>#VALUE!</v>
      </c>
      <c r="CJ404" s="349" t="e">
        <f t="shared" si="266"/>
        <v>#VALUE!</v>
      </c>
      <c r="CK404" s="349" t="e">
        <f t="shared" si="266"/>
        <v>#VALUE!</v>
      </c>
      <c r="CL404" s="349" t="e">
        <f t="shared" si="266"/>
        <v>#VALUE!</v>
      </c>
      <c r="CM404" s="349" t="e">
        <f t="shared" si="266"/>
        <v>#VALUE!</v>
      </c>
      <c r="CN404" s="349" t="e">
        <f t="shared" si="266"/>
        <v>#VALUE!</v>
      </c>
      <c r="CO404" s="349" t="e">
        <f t="shared" si="266"/>
        <v>#VALUE!</v>
      </c>
      <c r="CP404" s="349" t="e">
        <f t="shared" si="266"/>
        <v>#VALUE!</v>
      </c>
      <c r="CQ404" s="349" t="e">
        <f t="shared" si="266"/>
        <v>#VALUE!</v>
      </c>
      <c r="CR404" s="349" t="e">
        <f t="shared" si="266"/>
        <v>#VALUE!</v>
      </c>
      <c r="CS404" s="349" t="e">
        <f t="shared" si="266"/>
        <v>#VALUE!</v>
      </c>
      <c r="CT404" s="349" t="e">
        <f t="shared" si="266"/>
        <v>#VALUE!</v>
      </c>
      <c r="CU404" s="349" t="e">
        <f t="shared" si="266"/>
        <v>#VALUE!</v>
      </c>
      <c r="CV404" s="349" t="e">
        <f t="shared" si="266"/>
        <v>#VALUE!</v>
      </c>
    </row>
    <row r="405" spans="1:119" ht="13.5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G405" s="350" t="s">
        <v>390</v>
      </c>
      <c r="CH405" s="351" t="s">
        <v>333</v>
      </c>
      <c r="CI405" s="351" t="s">
        <v>334</v>
      </c>
      <c r="CJ405" s="351" t="s">
        <v>335</v>
      </c>
      <c r="CK405" s="351" t="s">
        <v>336</v>
      </c>
      <c r="CL405" s="351" t="s">
        <v>337</v>
      </c>
      <c r="CM405" s="351" t="s">
        <v>338</v>
      </c>
      <c r="CN405" s="351" t="s">
        <v>339</v>
      </c>
      <c r="CO405" s="351" t="s">
        <v>340</v>
      </c>
      <c r="CP405" s="351" t="s">
        <v>341</v>
      </c>
      <c r="CQ405" s="351" t="s">
        <v>342</v>
      </c>
      <c r="CR405" s="351" t="s">
        <v>343</v>
      </c>
      <c r="CS405" s="351" t="s">
        <v>344</v>
      </c>
      <c r="CT405" s="351" t="s">
        <v>345</v>
      </c>
      <c r="CU405" s="351" t="s">
        <v>346</v>
      </c>
      <c r="CV405" s="351" t="s">
        <v>347</v>
      </c>
      <c r="CY405" s="54" t="s">
        <v>390</v>
      </c>
      <c r="CZ405" s="54" t="s">
        <v>333</v>
      </c>
      <c r="DA405" s="54" t="s">
        <v>334</v>
      </c>
      <c r="DB405" s="54" t="s">
        <v>335</v>
      </c>
      <c r="DC405" s="54" t="s">
        <v>336</v>
      </c>
      <c r="DD405" s="54" t="s">
        <v>337</v>
      </c>
      <c r="DE405" s="54" t="s">
        <v>338</v>
      </c>
      <c r="DF405" s="54" t="s">
        <v>339</v>
      </c>
      <c r="DG405" s="54" t="s">
        <v>340</v>
      </c>
      <c r="DH405" s="54" t="s">
        <v>341</v>
      </c>
      <c r="DI405" s="54" t="s">
        <v>342</v>
      </c>
      <c r="DJ405" s="54" t="s">
        <v>343</v>
      </c>
      <c r="DK405" s="54" t="s">
        <v>344</v>
      </c>
      <c r="DL405" s="54" t="s">
        <v>345</v>
      </c>
      <c r="DM405" s="54" t="s">
        <v>346</v>
      </c>
      <c r="DN405" s="54" t="s">
        <v>347</v>
      </c>
    </row>
    <row r="406" spans="1:119" ht="13.5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F406" s="54" t="s">
        <v>391</v>
      </c>
      <c r="CG406" s="352" t="e">
        <f>ROUND((CG394+CG395)*CG396+CG397*CG396*(CG398-1/CG399)-((CG394+CG395)*CG396-CG393-CG397*CG396/CG399)*EXP(-CG399*CG398),5)</f>
        <v>#VALUE!</v>
      </c>
      <c r="CH406" s="352" t="e">
        <f t="shared" ref="CH406:CV406" si="267">ROUND((CH394+CH395)*CH396+CH397*CH396*(CH398-1/CH399)-((CH394+CH395)*CH396-CH393-CH397*CH396/CH399)*EXP(-CH399*CH398),5)</f>
        <v>#VALUE!</v>
      </c>
      <c r="CI406" s="352" t="e">
        <f t="shared" si="267"/>
        <v>#VALUE!</v>
      </c>
      <c r="CJ406" s="352" t="e">
        <f t="shared" si="267"/>
        <v>#VALUE!</v>
      </c>
      <c r="CK406" s="352" t="e">
        <f t="shared" si="267"/>
        <v>#VALUE!</v>
      </c>
      <c r="CL406" s="352" t="e">
        <f t="shared" si="267"/>
        <v>#VALUE!</v>
      </c>
      <c r="CM406" s="352" t="e">
        <f t="shared" si="267"/>
        <v>#VALUE!</v>
      </c>
      <c r="CN406" s="352" t="e">
        <f t="shared" si="267"/>
        <v>#VALUE!</v>
      </c>
      <c r="CO406" s="352" t="e">
        <f t="shared" si="267"/>
        <v>#VALUE!</v>
      </c>
      <c r="CP406" s="352" t="e">
        <f t="shared" si="267"/>
        <v>#VALUE!</v>
      </c>
      <c r="CQ406" s="352" t="e">
        <f t="shared" si="267"/>
        <v>#VALUE!</v>
      </c>
      <c r="CR406" s="352" t="e">
        <f t="shared" si="267"/>
        <v>#VALUE!</v>
      </c>
      <c r="CS406" s="352" t="e">
        <f t="shared" si="267"/>
        <v>#VALUE!</v>
      </c>
      <c r="CT406" s="352" t="e">
        <f t="shared" si="267"/>
        <v>#VALUE!</v>
      </c>
      <c r="CU406" s="352" t="e">
        <f t="shared" si="267"/>
        <v>#VALUE!</v>
      </c>
      <c r="CV406" s="352" t="e">
        <f t="shared" si="267"/>
        <v>#VALUE!</v>
      </c>
      <c r="CX406" s="54" t="s">
        <v>412</v>
      </c>
      <c r="CY406" s="362">
        <f>(CY398+CY399)/CY397+CY396</f>
        <v>295.99579239870923</v>
      </c>
      <c r="CZ406" s="362">
        <f t="shared" ref="CZ406:DN406" si="268">(CZ398+CZ399)/CZ397+CZ396</f>
        <v>253.99617592876882</v>
      </c>
      <c r="DA406" s="362">
        <f t="shared" si="268"/>
        <v>224.99578814732763</v>
      </c>
      <c r="DB406" s="362">
        <f t="shared" si="268"/>
        <v>202.99552076677315</v>
      </c>
      <c r="DC406" s="362">
        <f t="shared" si="268"/>
        <v>190.00217425547623</v>
      </c>
      <c r="DD406" s="362">
        <f t="shared" si="268"/>
        <v>174.99791344557741</v>
      </c>
      <c r="DE406" s="362">
        <f t="shared" si="268"/>
        <v>164.99559634188427</v>
      </c>
      <c r="DF406" s="362">
        <f t="shared" si="268"/>
        <v>157.00280920314253</v>
      </c>
      <c r="DG406" s="362">
        <f t="shared" si="268"/>
        <v>151.99654993400793</v>
      </c>
      <c r="DH406" s="362">
        <f t="shared" si="268"/>
        <v>145.99700693992628</v>
      </c>
      <c r="DI406" s="362">
        <f t="shared" si="268"/>
        <v>141.99730722180493</v>
      </c>
      <c r="DJ406" s="362">
        <f t="shared" si="268"/>
        <v>138.99904711262363</v>
      </c>
      <c r="DK406" s="362">
        <f t="shared" si="268"/>
        <v>133.99871805423658</v>
      </c>
      <c r="DL406" s="362">
        <f t="shared" si="268"/>
        <v>131.99796563285832</v>
      </c>
      <c r="DM406" s="362">
        <f t="shared" si="268"/>
        <v>129.00495001041449</v>
      </c>
      <c r="DN406" s="362">
        <f t="shared" si="268"/>
        <v>127.00491577747849</v>
      </c>
    </row>
    <row r="407" spans="1:119" ht="13.5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319" t="str">
        <f>IF(CB407="","",CC407)</f>
        <v/>
      </c>
      <c r="CB407" s="363" t="str">
        <f>IF(COUNTIF(CY407:DN407,"×")=0,"","浮上できません")</f>
        <v/>
      </c>
      <c r="CC407" s="316">
        <v>18</v>
      </c>
      <c r="CG407" s="369"/>
      <c r="CH407" s="369"/>
      <c r="CI407" s="369"/>
      <c r="CJ407" s="369"/>
      <c r="CK407" s="369"/>
      <c r="CL407" s="369"/>
      <c r="CM407" s="369"/>
      <c r="CN407" s="369"/>
      <c r="CO407" s="369"/>
      <c r="CP407" s="369"/>
      <c r="CQ407" s="369"/>
      <c r="CR407" s="369"/>
      <c r="CS407" s="369"/>
      <c r="CT407" s="369"/>
      <c r="CU407" s="369"/>
      <c r="CV407" s="369"/>
      <c r="CY407" s="364" t="e">
        <f t="shared" ref="CY407:DN407" si="269">IF(CY406-CG406&gt;0,"","×")</f>
        <v>#VALUE!</v>
      </c>
      <c r="CZ407" s="364" t="e">
        <f t="shared" si="269"/>
        <v>#VALUE!</v>
      </c>
      <c r="DA407" s="364" t="e">
        <f t="shared" si="269"/>
        <v>#VALUE!</v>
      </c>
      <c r="DB407" s="364" t="e">
        <f t="shared" si="269"/>
        <v>#VALUE!</v>
      </c>
      <c r="DC407" s="364" t="e">
        <f t="shared" si="269"/>
        <v>#VALUE!</v>
      </c>
      <c r="DD407" s="364" t="e">
        <f t="shared" si="269"/>
        <v>#VALUE!</v>
      </c>
      <c r="DE407" s="364" t="e">
        <f t="shared" si="269"/>
        <v>#VALUE!</v>
      </c>
      <c r="DF407" s="364" t="e">
        <f t="shared" si="269"/>
        <v>#VALUE!</v>
      </c>
      <c r="DG407" s="364" t="e">
        <f t="shared" si="269"/>
        <v>#VALUE!</v>
      </c>
      <c r="DH407" s="364" t="e">
        <f t="shared" si="269"/>
        <v>#VALUE!</v>
      </c>
      <c r="DI407" s="364" t="e">
        <f t="shared" si="269"/>
        <v>#VALUE!</v>
      </c>
      <c r="DJ407" s="364" t="e">
        <f t="shared" si="269"/>
        <v>#VALUE!</v>
      </c>
      <c r="DK407" s="364" t="e">
        <f t="shared" si="269"/>
        <v>#VALUE!</v>
      </c>
      <c r="DL407" s="364" t="e">
        <f t="shared" si="269"/>
        <v>#VALUE!</v>
      </c>
      <c r="DM407" s="364" t="e">
        <f t="shared" si="269"/>
        <v>#VALUE!</v>
      </c>
      <c r="DN407" s="364" t="e">
        <f t="shared" si="269"/>
        <v>#VALUE!</v>
      </c>
    </row>
    <row r="408" spans="1:119" ht="13.5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F408" s="338" t="s">
        <v>458</v>
      </c>
      <c r="CG408" s="338" t="s">
        <v>459</v>
      </c>
      <c r="CH408" s="338"/>
      <c r="CI408" s="338"/>
      <c r="CJ408" s="338"/>
      <c r="CK408" s="338"/>
      <c r="CL408" s="338"/>
      <c r="CM408" s="338"/>
      <c r="CN408" s="338"/>
      <c r="CO408" s="338"/>
      <c r="CP408" s="338"/>
      <c r="CQ408" s="338"/>
      <c r="CR408" s="338"/>
      <c r="CS408" s="338"/>
      <c r="CT408" s="338"/>
      <c r="CU408" s="338"/>
      <c r="CV408" s="338"/>
      <c r="CW408" s="338"/>
    </row>
    <row r="410" spans="1:119" ht="13.5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F410" s="340" t="s">
        <v>401</v>
      </c>
      <c r="CG410" s="353" t="e">
        <f t="shared" ref="CG410:CV410" si="270">CG406</f>
        <v>#VALUE!</v>
      </c>
      <c r="CH410" s="353" t="e">
        <f t="shared" si="270"/>
        <v>#VALUE!</v>
      </c>
      <c r="CI410" s="353" t="e">
        <f t="shared" si="270"/>
        <v>#VALUE!</v>
      </c>
      <c r="CJ410" s="353" t="e">
        <f t="shared" si="270"/>
        <v>#VALUE!</v>
      </c>
      <c r="CK410" s="353" t="e">
        <f t="shared" si="270"/>
        <v>#VALUE!</v>
      </c>
      <c r="CL410" s="353" t="e">
        <f t="shared" si="270"/>
        <v>#VALUE!</v>
      </c>
      <c r="CM410" s="353" t="e">
        <f t="shared" si="270"/>
        <v>#VALUE!</v>
      </c>
      <c r="CN410" s="353" t="e">
        <f t="shared" si="270"/>
        <v>#VALUE!</v>
      </c>
      <c r="CO410" s="353" t="e">
        <f t="shared" si="270"/>
        <v>#VALUE!</v>
      </c>
      <c r="CP410" s="353" t="e">
        <f t="shared" si="270"/>
        <v>#VALUE!</v>
      </c>
      <c r="CQ410" s="353" t="e">
        <f t="shared" si="270"/>
        <v>#VALUE!</v>
      </c>
      <c r="CR410" s="353" t="e">
        <f t="shared" si="270"/>
        <v>#VALUE!</v>
      </c>
      <c r="CS410" s="353" t="e">
        <f t="shared" si="270"/>
        <v>#VALUE!</v>
      </c>
      <c r="CT410" s="353" t="e">
        <f t="shared" si="270"/>
        <v>#VALUE!</v>
      </c>
      <c r="CU410" s="353" t="e">
        <f t="shared" si="270"/>
        <v>#VALUE!</v>
      </c>
      <c r="CV410" s="353" t="e">
        <f t="shared" si="270"/>
        <v>#VALUE!</v>
      </c>
    </row>
    <row r="411" spans="1:119" ht="13.5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F411" s="54" t="s">
        <v>395</v>
      </c>
      <c r="CG411" s="54">
        <v>100</v>
      </c>
      <c r="CH411" s="54">
        <f>$CG411</f>
        <v>100</v>
      </c>
      <c r="CI411" s="54">
        <f t="shared" ref="CI411:CV415" si="271">$CG411</f>
        <v>100</v>
      </c>
      <c r="CJ411" s="54">
        <f t="shared" si="271"/>
        <v>100</v>
      </c>
      <c r="CK411" s="54">
        <f t="shared" si="271"/>
        <v>100</v>
      </c>
      <c r="CL411" s="54">
        <f t="shared" si="271"/>
        <v>100</v>
      </c>
      <c r="CM411" s="54">
        <f t="shared" si="271"/>
        <v>100</v>
      </c>
      <c r="CN411" s="54">
        <f t="shared" si="271"/>
        <v>100</v>
      </c>
      <c r="CO411" s="54">
        <f t="shared" si="271"/>
        <v>100</v>
      </c>
      <c r="CP411" s="54">
        <f t="shared" si="271"/>
        <v>100</v>
      </c>
      <c r="CQ411" s="54">
        <f t="shared" si="271"/>
        <v>100</v>
      </c>
      <c r="CR411" s="54">
        <f t="shared" si="271"/>
        <v>100</v>
      </c>
      <c r="CS411" s="54">
        <f t="shared" si="271"/>
        <v>100</v>
      </c>
      <c r="CT411" s="54">
        <f t="shared" si="271"/>
        <v>100</v>
      </c>
      <c r="CU411" s="54">
        <f t="shared" si="271"/>
        <v>100</v>
      </c>
      <c r="CV411" s="54">
        <f t="shared" si="271"/>
        <v>100</v>
      </c>
      <c r="CX411" s="339" t="s">
        <v>402</v>
      </c>
      <c r="CY411" s="339"/>
      <c r="CZ411" s="339"/>
      <c r="DA411" s="339"/>
      <c r="DB411" s="339"/>
      <c r="DC411" s="339"/>
      <c r="DD411" s="339"/>
      <c r="DE411" s="339"/>
      <c r="DF411" s="339"/>
      <c r="DG411" s="339"/>
      <c r="DH411" s="339"/>
      <c r="DI411" s="339"/>
      <c r="DJ411" s="339"/>
      <c r="DK411" s="339"/>
      <c r="DL411" s="339"/>
      <c r="DM411" s="339"/>
      <c r="DN411" s="339"/>
      <c r="DO411" s="339"/>
    </row>
    <row r="412" spans="1:119" ht="13.5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B412" s="64" t="s">
        <v>372</v>
      </c>
      <c r="CC412" s="345">
        <v>0</v>
      </c>
      <c r="CD412" s="66" t="s">
        <v>460</v>
      </c>
      <c r="CE412" s="66">
        <f>ROUND(CC412*$CG$82*9.80665/1000,0)</f>
        <v>0</v>
      </c>
      <c r="CF412" s="54" t="s">
        <v>374</v>
      </c>
      <c r="CG412" s="341">
        <f>CE413</f>
        <v>0</v>
      </c>
      <c r="CH412" s="54">
        <f>$CG412</f>
        <v>0</v>
      </c>
      <c r="CI412" s="54">
        <f t="shared" si="271"/>
        <v>0</v>
      </c>
      <c r="CJ412" s="54">
        <f t="shared" si="271"/>
        <v>0</v>
      </c>
      <c r="CK412" s="54">
        <f t="shared" si="271"/>
        <v>0</v>
      </c>
      <c r="CL412" s="54">
        <f t="shared" si="271"/>
        <v>0</v>
      </c>
      <c r="CM412" s="54">
        <f t="shared" si="271"/>
        <v>0</v>
      </c>
      <c r="CN412" s="54">
        <f t="shared" si="271"/>
        <v>0</v>
      </c>
      <c r="CO412" s="54">
        <f t="shared" si="271"/>
        <v>0</v>
      </c>
      <c r="CP412" s="54">
        <f t="shared" si="271"/>
        <v>0</v>
      </c>
      <c r="CQ412" s="54">
        <f t="shared" si="271"/>
        <v>0</v>
      </c>
      <c r="CR412" s="54">
        <f t="shared" si="271"/>
        <v>0</v>
      </c>
      <c r="CS412" s="54">
        <f t="shared" si="271"/>
        <v>0</v>
      </c>
      <c r="CT412" s="54">
        <f t="shared" si="271"/>
        <v>0</v>
      </c>
      <c r="CU412" s="54">
        <f t="shared" si="271"/>
        <v>0</v>
      </c>
      <c r="CV412" s="54">
        <f t="shared" si="271"/>
        <v>0</v>
      </c>
    </row>
    <row r="413" spans="1:119" ht="13.5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B413" s="354" t="s">
        <v>376</v>
      </c>
      <c r="CC413" s="355">
        <f>CC397</f>
        <v>0</v>
      </c>
      <c r="CD413" s="346" t="s">
        <v>381</v>
      </c>
      <c r="CE413" s="66">
        <f>CC413*$CG$82*9.80665/1000</f>
        <v>0</v>
      </c>
      <c r="CF413" s="54" t="s">
        <v>396</v>
      </c>
      <c r="CG413" s="54">
        <v>0.79</v>
      </c>
      <c r="CH413" s="54">
        <f>$CG413</f>
        <v>0.79</v>
      </c>
      <c r="CI413" s="54">
        <f t="shared" si="271"/>
        <v>0.79</v>
      </c>
      <c r="CJ413" s="54">
        <f t="shared" si="271"/>
        <v>0.79</v>
      </c>
      <c r="CK413" s="54">
        <f t="shared" si="271"/>
        <v>0.79</v>
      </c>
      <c r="CL413" s="54">
        <f t="shared" si="271"/>
        <v>0.79</v>
      </c>
      <c r="CM413" s="54">
        <f t="shared" si="271"/>
        <v>0.79</v>
      </c>
      <c r="CN413" s="54">
        <f t="shared" si="271"/>
        <v>0.79</v>
      </c>
      <c r="CO413" s="54">
        <f t="shared" si="271"/>
        <v>0.79</v>
      </c>
      <c r="CP413" s="54">
        <f t="shared" si="271"/>
        <v>0.79</v>
      </c>
      <c r="CQ413" s="54">
        <f t="shared" si="271"/>
        <v>0.79</v>
      </c>
      <c r="CR413" s="54">
        <f t="shared" si="271"/>
        <v>0.79</v>
      </c>
      <c r="CS413" s="54">
        <f t="shared" si="271"/>
        <v>0.79</v>
      </c>
      <c r="CT413" s="54">
        <f t="shared" si="271"/>
        <v>0.79</v>
      </c>
      <c r="CU413" s="54">
        <f t="shared" si="271"/>
        <v>0.79</v>
      </c>
      <c r="CV413" s="54">
        <f t="shared" si="271"/>
        <v>0.79</v>
      </c>
      <c r="CX413" s="358" t="s">
        <v>404</v>
      </c>
      <c r="CY413" s="54">
        <f t="shared" ref="CY413:DN413" si="272">CG$79</f>
        <v>126.88500000000001</v>
      </c>
      <c r="CZ413" s="54">
        <f t="shared" si="272"/>
        <v>109.185</v>
      </c>
      <c r="DA413" s="54">
        <f t="shared" si="272"/>
        <v>94.381</v>
      </c>
      <c r="DB413" s="54">
        <f t="shared" si="272"/>
        <v>82.445999999999998</v>
      </c>
      <c r="DC413" s="54">
        <f t="shared" si="272"/>
        <v>73.918000000000006</v>
      </c>
      <c r="DD413" s="54">
        <f t="shared" si="272"/>
        <v>63.152999999999999</v>
      </c>
      <c r="DE413" s="54">
        <f t="shared" si="272"/>
        <v>56.482999999999997</v>
      </c>
      <c r="DF413" s="54">
        <f t="shared" si="272"/>
        <v>51.133000000000003</v>
      </c>
      <c r="DG413" s="54">
        <f t="shared" si="272"/>
        <v>48.246000000000002</v>
      </c>
      <c r="DH413" s="54">
        <f t="shared" si="272"/>
        <v>43.709000000000003</v>
      </c>
      <c r="DI413" s="54">
        <f t="shared" si="272"/>
        <v>40.774000000000001</v>
      </c>
      <c r="DJ413" s="54">
        <f t="shared" si="272"/>
        <v>38.68</v>
      </c>
      <c r="DK413" s="54">
        <f t="shared" si="272"/>
        <v>34.463000000000001</v>
      </c>
      <c r="DL413" s="54">
        <f t="shared" si="272"/>
        <v>33.161000000000001</v>
      </c>
      <c r="DM413" s="54">
        <f t="shared" si="272"/>
        <v>30.765000000000001</v>
      </c>
      <c r="DN413" s="54">
        <f t="shared" si="272"/>
        <v>29.283999999999999</v>
      </c>
    </row>
    <row r="414" spans="1:119" ht="13.5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B414" s="64" t="s">
        <v>380</v>
      </c>
      <c r="CC414" s="345">
        <f>-BN101</f>
        <v>0</v>
      </c>
      <c r="CD414" s="346" t="s">
        <v>381</v>
      </c>
      <c r="CE414" s="66">
        <f>CC414*$CG$82*9.80665/1000</f>
        <v>0</v>
      </c>
      <c r="CF414" s="54" t="s">
        <v>382</v>
      </c>
      <c r="CG414" s="341">
        <f>CE412</f>
        <v>0</v>
      </c>
      <c r="CH414" s="54">
        <f>$CG414</f>
        <v>0</v>
      </c>
      <c r="CI414" s="54">
        <f t="shared" si="271"/>
        <v>0</v>
      </c>
      <c r="CJ414" s="54">
        <f t="shared" si="271"/>
        <v>0</v>
      </c>
      <c r="CK414" s="54">
        <f t="shared" si="271"/>
        <v>0</v>
      </c>
      <c r="CL414" s="54">
        <f t="shared" si="271"/>
        <v>0</v>
      </c>
      <c r="CM414" s="54">
        <f t="shared" si="271"/>
        <v>0</v>
      </c>
      <c r="CN414" s="54">
        <f t="shared" si="271"/>
        <v>0</v>
      </c>
      <c r="CO414" s="54">
        <f t="shared" si="271"/>
        <v>0</v>
      </c>
      <c r="CP414" s="54">
        <f t="shared" si="271"/>
        <v>0</v>
      </c>
      <c r="CQ414" s="54">
        <f t="shared" si="271"/>
        <v>0</v>
      </c>
      <c r="CR414" s="54">
        <f t="shared" si="271"/>
        <v>0</v>
      </c>
      <c r="CS414" s="54">
        <f t="shared" si="271"/>
        <v>0</v>
      </c>
      <c r="CT414" s="54">
        <f t="shared" si="271"/>
        <v>0</v>
      </c>
      <c r="CU414" s="54">
        <f t="shared" si="271"/>
        <v>0</v>
      </c>
      <c r="CV414" s="54">
        <f t="shared" si="271"/>
        <v>0</v>
      </c>
      <c r="CX414" s="54" t="s">
        <v>418</v>
      </c>
      <c r="CY414" s="54">
        <f t="shared" ref="CY414:DN414" si="273">CG$80</f>
        <v>0.55779999999999996</v>
      </c>
      <c r="CZ414" s="54">
        <f t="shared" si="273"/>
        <v>0.65139999999999998</v>
      </c>
      <c r="DA414" s="54">
        <f t="shared" si="273"/>
        <v>0.72219999999999995</v>
      </c>
      <c r="DB414" s="54">
        <f t="shared" si="273"/>
        <v>0.78249999999999997</v>
      </c>
      <c r="DC414" s="54">
        <f t="shared" si="273"/>
        <v>0.81259999999999999</v>
      </c>
      <c r="DD414" s="54">
        <f t="shared" si="273"/>
        <v>0.84340000000000004</v>
      </c>
      <c r="DE414" s="54">
        <f t="shared" si="273"/>
        <v>0.86929999999999996</v>
      </c>
      <c r="DF414" s="54">
        <f t="shared" si="273"/>
        <v>0.89100000000000001</v>
      </c>
      <c r="DG414" s="54">
        <f t="shared" si="273"/>
        <v>0.90920000000000001</v>
      </c>
      <c r="DH414" s="54">
        <f t="shared" si="273"/>
        <v>0.92220000000000002</v>
      </c>
      <c r="DI414" s="54">
        <f t="shared" si="273"/>
        <v>0.93189999999999995</v>
      </c>
      <c r="DJ414" s="54">
        <f t="shared" si="273"/>
        <v>0.94030000000000002</v>
      </c>
      <c r="DK414" s="54">
        <f t="shared" si="273"/>
        <v>0.94769999999999999</v>
      </c>
      <c r="DL414" s="54">
        <f t="shared" si="273"/>
        <v>0.95440000000000003</v>
      </c>
      <c r="DM414" s="54">
        <f t="shared" si="273"/>
        <v>0.96020000000000005</v>
      </c>
      <c r="DN414" s="54">
        <f t="shared" si="273"/>
        <v>0.96530000000000005</v>
      </c>
    </row>
    <row r="415" spans="1:119" ht="14.25" thickBot="1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B415" s="64" t="s">
        <v>384</v>
      </c>
      <c r="CC415" s="345" t="e">
        <f>(BM101-BM100)/0.000694444444444444</f>
        <v>#VALUE!</v>
      </c>
      <c r="CD415" s="66" t="s">
        <v>65</v>
      </c>
      <c r="CE415" s="66" t="e">
        <f>IF(CC412=0,IF(CC395&gt;0,CC415+CE398,CC415),(CC415-((CC414-CC413)/CC412)))</f>
        <v>#VALUE!</v>
      </c>
      <c r="CF415" s="54" t="s">
        <v>406</v>
      </c>
      <c r="CG415" s="341" t="e">
        <f>ABS(CE415)</f>
        <v>#VALUE!</v>
      </c>
      <c r="CH415" s="54" t="e">
        <f>$CG415</f>
        <v>#VALUE!</v>
      </c>
      <c r="CI415" s="54" t="e">
        <f t="shared" si="271"/>
        <v>#VALUE!</v>
      </c>
      <c r="CJ415" s="54" t="e">
        <f t="shared" si="271"/>
        <v>#VALUE!</v>
      </c>
      <c r="CK415" s="54" t="e">
        <f t="shared" si="271"/>
        <v>#VALUE!</v>
      </c>
      <c r="CL415" s="54" t="e">
        <f t="shared" si="271"/>
        <v>#VALUE!</v>
      </c>
      <c r="CM415" s="54" t="e">
        <f t="shared" si="271"/>
        <v>#VALUE!</v>
      </c>
      <c r="CN415" s="54" t="e">
        <f t="shared" si="271"/>
        <v>#VALUE!</v>
      </c>
      <c r="CO415" s="54" t="e">
        <f t="shared" si="271"/>
        <v>#VALUE!</v>
      </c>
      <c r="CP415" s="54" t="e">
        <f t="shared" si="271"/>
        <v>#VALUE!</v>
      </c>
      <c r="CQ415" s="54" t="e">
        <f t="shared" si="271"/>
        <v>#VALUE!</v>
      </c>
      <c r="CR415" s="54" t="e">
        <f t="shared" si="271"/>
        <v>#VALUE!</v>
      </c>
      <c r="CS415" s="54" t="e">
        <f t="shared" si="271"/>
        <v>#VALUE!</v>
      </c>
      <c r="CT415" s="54" t="e">
        <f t="shared" si="271"/>
        <v>#VALUE!</v>
      </c>
      <c r="CU415" s="54" t="e">
        <f t="shared" si="271"/>
        <v>#VALUE!</v>
      </c>
      <c r="CV415" s="54" t="e">
        <f t="shared" si="271"/>
        <v>#VALUE!</v>
      </c>
      <c r="CX415" s="54" t="s">
        <v>407</v>
      </c>
      <c r="CY415" s="54">
        <f>100-$CG$83</f>
        <v>94.33</v>
      </c>
      <c r="CZ415" s="54">
        <f t="shared" ref="CZ415:DN415" si="274">100-$CG$83</f>
        <v>94.33</v>
      </c>
      <c r="DA415" s="54">
        <f t="shared" si="274"/>
        <v>94.33</v>
      </c>
      <c r="DB415" s="54">
        <f t="shared" si="274"/>
        <v>94.33</v>
      </c>
      <c r="DC415" s="54">
        <f t="shared" si="274"/>
        <v>94.33</v>
      </c>
      <c r="DD415" s="54">
        <f t="shared" si="274"/>
        <v>94.33</v>
      </c>
      <c r="DE415" s="54">
        <f t="shared" si="274"/>
        <v>94.33</v>
      </c>
      <c r="DF415" s="54">
        <f t="shared" si="274"/>
        <v>94.33</v>
      </c>
      <c r="DG415" s="54">
        <f t="shared" si="274"/>
        <v>94.33</v>
      </c>
      <c r="DH415" s="54">
        <f t="shared" si="274"/>
        <v>94.33</v>
      </c>
      <c r="DI415" s="54">
        <f t="shared" si="274"/>
        <v>94.33</v>
      </c>
      <c r="DJ415" s="54">
        <f t="shared" si="274"/>
        <v>94.33</v>
      </c>
      <c r="DK415" s="54">
        <f t="shared" si="274"/>
        <v>94.33</v>
      </c>
      <c r="DL415" s="54">
        <f t="shared" si="274"/>
        <v>94.33</v>
      </c>
      <c r="DM415" s="54">
        <f t="shared" si="274"/>
        <v>94.33</v>
      </c>
      <c r="DN415" s="54">
        <f t="shared" si="274"/>
        <v>94.33</v>
      </c>
    </row>
    <row r="416" spans="1:119" ht="14.25" thickBot="1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B416" s="359"/>
      <c r="CC416" s="360"/>
      <c r="CF416" s="54" t="s">
        <v>397</v>
      </c>
      <c r="CG416" s="347">
        <f>LN(2)/CG$78</f>
        <v>0.13862943611198905</v>
      </c>
      <c r="CH416" s="347">
        <f t="shared" ref="CH416:CV416" si="275">LN(2)/CH$78</f>
        <v>8.6643397569993161E-2</v>
      </c>
      <c r="CI416" s="347">
        <f t="shared" si="275"/>
        <v>5.5451774444795626E-2</v>
      </c>
      <c r="CJ416" s="347">
        <f t="shared" si="275"/>
        <v>3.7467415165402446E-2</v>
      </c>
      <c r="CK416" s="347">
        <f t="shared" si="275"/>
        <v>2.5672117798516494E-2</v>
      </c>
      <c r="CL416" s="347">
        <f t="shared" si="275"/>
        <v>1.8097837612531208E-2</v>
      </c>
      <c r="CM416" s="347">
        <f t="shared" si="275"/>
        <v>1.2765141446776157E-2</v>
      </c>
      <c r="CN416" s="347">
        <f t="shared" si="275"/>
        <v>9.001911435843446E-3</v>
      </c>
      <c r="CO416" s="347">
        <f t="shared" si="275"/>
        <v>6.3591484455040852E-3</v>
      </c>
      <c r="CP416" s="347">
        <f t="shared" si="275"/>
        <v>4.7475834284927756E-3</v>
      </c>
      <c r="CQ416" s="347">
        <f t="shared" si="275"/>
        <v>3.7066694147590657E-3</v>
      </c>
      <c r="CR416" s="347">
        <f t="shared" si="275"/>
        <v>2.9001974082006081E-3</v>
      </c>
      <c r="CS416" s="347">
        <f t="shared" si="275"/>
        <v>2.272613706753919E-3</v>
      </c>
      <c r="CT416" s="347">
        <f t="shared" si="275"/>
        <v>1.7773004629742187E-3</v>
      </c>
      <c r="CU416" s="347">
        <f t="shared" si="275"/>
        <v>1.3918618083533039E-3</v>
      </c>
      <c r="CV416" s="347">
        <f t="shared" si="275"/>
        <v>1.0915703630865281E-3</v>
      </c>
      <c r="CX416" s="54" t="s">
        <v>426</v>
      </c>
      <c r="CY416" s="361">
        <f>CE414</f>
        <v>0</v>
      </c>
      <c r="CZ416" s="54">
        <f>$CY416</f>
        <v>0</v>
      </c>
      <c r="DA416" s="54">
        <f t="shared" ref="DA416:DN416" si="276">$CY416</f>
        <v>0</v>
      </c>
      <c r="DB416" s="54">
        <f t="shared" si="276"/>
        <v>0</v>
      </c>
      <c r="DC416" s="54">
        <f t="shared" si="276"/>
        <v>0</v>
      </c>
      <c r="DD416" s="54">
        <f t="shared" si="276"/>
        <v>0</v>
      </c>
      <c r="DE416" s="54">
        <f t="shared" si="276"/>
        <v>0</v>
      </c>
      <c r="DF416" s="54">
        <f t="shared" si="276"/>
        <v>0</v>
      </c>
      <c r="DG416" s="54">
        <f t="shared" si="276"/>
        <v>0</v>
      </c>
      <c r="DH416" s="54">
        <f t="shared" si="276"/>
        <v>0</v>
      </c>
      <c r="DI416" s="54">
        <f t="shared" si="276"/>
        <v>0</v>
      </c>
      <c r="DJ416" s="54">
        <f t="shared" si="276"/>
        <v>0</v>
      </c>
      <c r="DK416" s="54">
        <f t="shared" si="276"/>
        <v>0</v>
      </c>
      <c r="DL416" s="54">
        <f t="shared" si="276"/>
        <v>0</v>
      </c>
      <c r="DM416" s="54">
        <f t="shared" si="276"/>
        <v>0</v>
      </c>
      <c r="DN416" s="54">
        <f t="shared" si="276"/>
        <v>0</v>
      </c>
    </row>
    <row r="418" spans="1:119" ht="13.5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G418" s="348">
        <f>(CG411+CG412)*CG413</f>
        <v>79</v>
      </c>
      <c r="CH418" s="348">
        <f t="shared" ref="CH418:CV418" si="277">(CH411+CH412)*CH413</f>
        <v>79</v>
      </c>
      <c r="CI418" s="348">
        <f t="shared" si="277"/>
        <v>79</v>
      </c>
      <c r="CJ418" s="348">
        <f t="shared" si="277"/>
        <v>79</v>
      </c>
      <c r="CK418" s="348">
        <f t="shared" si="277"/>
        <v>79</v>
      </c>
      <c r="CL418" s="348">
        <f t="shared" si="277"/>
        <v>79</v>
      </c>
      <c r="CM418" s="348">
        <f t="shared" si="277"/>
        <v>79</v>
      </c>
      <c r="CN418" s="348">
        <f t="shared" si="277"/>
        <v>79</v>
      </c>
      <c r="CO418" s="348">
        <f t="shared" si="277"/>
        <v>79</v>
      </c>
      <c r="CP418" s="348">
        <f t="shared" si="277"/>
        <v>79</v>
      </c>
      <c r="CQ418" s="348">
        <f t="shared" si="277"/>
        <v>79</v>
      </c>
      <c r="CR418" s="348">
        <f t="shared" si="277"/>
        <v>79</v>
      </c>
      <c r="CS418" s="348">
        <f t="shared" si="277"/>
        <v>79</v>
      </c>
      <c r="CT418" s="348">
        <f t="shared" si="277"/>
        <v>79</v>
      </c>
      <c r="CU418" s="348">
        <f t="shared" si="277"/>
        <v>79</v>
      </c>
      <c r="CV418" s="348">
        <f t="shared" si="277"/>
        <v>79</v>
      </c>
    </row>
    <row r="419" spans="1:119" ht="13.5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G419" s="348" t="e">
        <f>CG414*CG413*(CG415-1/CG416)</f>
        <v>#VALUE!</v>
      </c>
      <c r="CH419" s="348" t="e">
        <f t="shared" ref="CH419:CV419" si="278">CH414*CH413*(CH415-1/CH416)</f>
        <v>#VALUE!</v>
      </c>
      <c r="CI419" s="348" t="e">
        <f t="shared" si="278"/>
        <v>#VALUE!</v>
      </c>
      <c r="CJ419" s="348" t="e">
        <f t="shared" si="278"/>
        <v>#VALUE!</v>
      </c>
      <c r="CK419" s="348" t="e">
        <f t="shared" si="278"/>
        <v>#VALUE!</v>
      </c>
      <c r="CL419" s="348" t="e">
        <f t="shared" si="278"/>
        <v>#VALUE!</v>
      </c>
      <c r="CM419" s="348" t="e">
        <f t="shared" si="278"/>
        <v>#VALUE!</v>
      </c>
      <c r="CN419" s="348" t="e">
        <f t="shared" si="278"/>
        <v>#VALUE!</v>
      </c>
      <c r="CO419" s="348" t="e">
        <f t="shared" si="278"/>
        <v>#VALUE!</v>
      </c>
      <c r="CP419" s="348" t="e">
        <f t="shared" si="278"/>
        <v>#VALUE!</v>
      </c>
      <c r="CQ419" s="348" t="e">
        <f t="shared" si="278"/>
        <v>#VALUE!</v>
      </c>
      <c r="CR419" s="348" t="e">
        <f t="shared" si="278"/>
        <v>#VALUE!</v>
      </c>
      <c r="CS419" s="348" t="e">
        <f t="shared" si="278"/>
        <v>#VALUE!</v>
      </c>
      <c r="CT419" s="348" t="e">
        <f t="shared" si="278"/>
        <v>#VALUE!</v>
      </c>
      <c r="CU419" s="348" t="e">
        <f t="shared" si="278"/>
        <v>#VALUE!</v>
      </c>
      <c r="CV419" s="348" t="e">
        <f t="shared" si="278"/>
        <v>#VALUE!</v>
      </c>
    </row>
    <row r="420" spans="1:119" ht="13.5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G420" s="348" t="e">
        <f>((CG411+CG412)*CG413-CG410-CG414*CG413/CG416)*EXP(-CG416*CG415)</f>
        <v>#VALUE!</v>
      </c>
      <c r="CH420" s="348" t="e">
        <f t="shared" ref="CH420:CV420" si="279">((CH411+CH412)*CH413-CH410-CH414*CH413/CH416)*EXP(-CH416*CH415)</f>
        <v>#VALUE!</v>
      </c>
      <c r="CI420" s="348" t="e">
        <f t="shared" si="279"/>
        <v>#VALUE!</v>
      </c>
      <c r="CJ420" s="348" t="e">
        <f t="shared" si="279"/>
        <v>#VALUE!</v>
      </c>
      <c r="CK420" s="348" t="e">
        <f t="shared" si="279"/>
        <v>#VALUE!</v>
      </c>
      <c r="CL420" s="348" t="e">
        <f t="shared" si="279"/>
        <v>#VALUE!</v>
      </c>
      <c r="CM420" s="348" t="e">
        <f t="shared" si="279"/>
        <v>#VALUE!</v>
      </c>
      <c r="CN420" s="348" t="e">
        <f t="shared" si="279"/>
        <v>#VALUE!</v>
      </c>
      <c r="CO420" s="348" t="e">
        <f t="shared" si="279"/>
        <v>#VALUE!</v>
      </c>
      <c r="CP420" s="348" t="e">
        <f t="shared" si="279"/>
        <v>#VALUE!</v>
      </c>
      <c r="CQ420" s="348" t="e">
        <f t="shared" si="279"/>
        <v>#VALUE!</v>
      </c>
      <c r="CR420" s="348" t="e">
        <f t="shared" si="279"/>
        <v>#VALUE!</v>
      </c>
      <c r="CS420" s="348" t="e">
        <f t="shared" si="279"/>
        <v>#VALUE!</v>
      </c>
      <c r="CT420" s="348" t="e">
        <f t="shared" si="279"/>
        <v>#VALUE!</v>
      </c>
      <c r="CU420" s="348" t="e">
        <f t="shared" si="279"/>
        <v>#VALUE!</v>
      </c>
      <c r="CV420" s="348" t="e">
        <f t="shared" si="279"/>
        <v>#VALUE!</v>
      </c>
    </row>
    <row r="421" spans="1:119" ht="13.5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G421" s="349" t="e">
        <f>CG418+CG419-CG420</f>
        <v>#VALUE!</v>
      </c>
      <c r="CH421" s="349" t="e">
        <f t="shared" ref="CH421:CV421" si="280">CH418+CH419-CH420</f>
        <v>#VALUE!</v>
      </c>
      <c r="CI421" s="349" t="e">
        <f t="shared" si="280"/>
        <v>#VALUE!</v>
      </c>
      <c r="CJ421" s="349" t="e">
        <f t="shared" si="280"/>
        <v>#VALUE!</v>
      </c>
      <c r="CK421" s="349" t="e">
        <f t="shared" si="280"/>
        <v>#VALUE!</v>
      </c>
      <c r="CL421" s="349" t="e">
        <f t="shared" si="280"/>
        <v>#VALUE!</v>
      </c>
      <c r="CM421" s="349" t="e">
        <f t="shared" si="280"/>
        <v>#VALUE!</v>
      </c>
      <c r="CN421" s="349" t="e">
        <f t="shared" si="280"/>
        <v>#VALUE!</v>
      </c>
      <c r="CO421" s="349" t="e">
        <f t="shared" si="280"/>
        <v>#VALUE!</v>
      </c>
      <c r="CP421" s="349" t="e">
        <f t="shared" si="280"/>
        <v>#VALUE!</v>
      </c>
      <c r="CQ421" s="349" t="e">
        <f t="shared" si="280"/>
        <v>#VALUE!</v>
      </c>
      <c r="CR421" s="349" t="e">
        <f t="shared" si="280"/>
        <v>#VALUE!</v>
      </c>
      <c r="CS421" s="349" t="e">
        <f t="shared" si="280"/>
        <v>#VALUE!</v>
      </c>
      <c r="CT421" s="349" t="e">
        <f t="shared" si="280"/>
        <v>#VALUE!</v>
      </c>
      <c r="CU421" s="349" t="e">
        <f t="shared" si="280"/>
        <v>#VALUE!</v>
      </c>
      <c r="CV421" s="349" t="e">
        <f t="shared" si="280"/>
        <v>#VALUE!</v>
      </c>
    </row>
    <row r="422" spans="1:119" ht="13.5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G422" s="350" t="s">
        <v>390</v>
      </c>
      <c r="CH422" s="351" t="s">
        <v>333</v>
      </c>
      <c r="CI422" s="351" t="s">
        <v>334</v>
      </c>
      <c r="CJ422" s="351" t="s">
        <v>335</v>
      </c>
      <c r="CK422" s="351" t="s">
        <v>336</v>
      </c>
      <c r="CL422" s="351" t="s">
        <v>337</v>
      </c>
      <c r="CM422" s="351" t="s">
        <v>338</v>
      </c>
      <c r="CN422" s="351" t="s">
        <v>339</v>
      </c>
      <c r="CO422" s="351" t="s">
        <v>340</v>
      </c>
      <c r="CP422" s="351" t="s">
        <v>341</v>
      </c>
      <c r="CQ422" s="351" t="s">
        <v>342</v>
      </c>
      <c r="CR422" s="351" t="s">
        <v>343</v>
      </c>
      <c r="CS422" s="351" t="s">
        <v>344</v>
      </c>
      <c r="CT422" s="351" t="s">
        <v>345</v>
      </c>
      <c r="CU422" s="351" t="s">
        <v>346</v>
      </c>
      <c r="CV422" s="351" t="s">
        <v>347</v>
      </c>
      <c r="CY422" s="54" t="s">
        <v>390</v>
      </c>
      <c r="CZ422" s="54" t="s">
        <v>333</v>
      </c>
      <c r="DA422" s="54" t="s">
        <v>334</v>
      </c>
      <c r="DB422" s="54" t="s">
        <v>335</v>
      </c>
      <c r="DC422" s="54" t="s">
        <v>336</v>
      </c>
      <c r="DD422" s="54" t="s">
        <v>337</v>
      </c>
      <c r="DE422" s="54" t="s">
        <v>338</v>
      </c>
      <c r="DF422" s="54" t="s">
        <v>339</v>
      </c>
      <c r="DG422" s="54" t="s">
        <v>340</v>
      </c>
      <c r="DH422" s="54" t="s">
        <v>341</v>
      </c>
      <c r="DI422" s="54" t="s">
        <v>342</v>
      </c>
      <c r="DJ422" s="54" t="s">
        <v>343</v>
      </c>
      <c r="DK422" s="54" t="s">
        <v>344</v>
      </c>
      <c r="DL422" s="54" t="s">
        <v>345</v>
      </c>
      <c r="DM422" s="54" t="s">
        <v>346</v>
      </c>
      <c r="DN422" s="54" t="s">
        <v>347</v>
      </c>
    </row>
    <row r="423" spans="1:119" ht="13.5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F423" s="54" t="s">
        <v>391</v>
      </c>
      <c r="CG423" s="352" t="e">
        <f>ROUND((CG411+CG412)*CG413+CG414*CG413*(CG415-1/CG416)-((CG411+CG412)*CG413-CG410-CG414*CG413/CG416)*EXP(-CG416*CG415),5)</f>
        <v>#VALUE!</v>
      </c>
      <c r="CH423" s="352" t="e">
        <f t="shared" ref="CH423:CV423" si="281">ROUND((CH411+CH412)*CH413+CH414*CH413*(CH415-1/CH416)-((CH411+CH412)*CH413-CH410-CH414*CH413/CH416)*EXP(-CH416*CH415),5)</f>
        <v>#VALUE!</v>
      </c>
      <c r="CI423" s="352" t="e">
        <f t="shared" si="281"/>
        <v>#VALUE!</v>
      </c>
      <c r="CJ423" s="352" t="e">
        <f t="shared" si="281"/>
        <v>#VALUE!</v>
      </c>
      <c r="CK423" s="352" t="e">
        <f t="shared" si="281"/>
        <v>#VALUE!</v>
      </c>
      <c r="CL423" s="352" t="e">
        <f t="shared" si="281"/>
        <v>#VALUE!</v>
      </c>
      <c r="CM423" s="352" t="e">
        <f t="shared" si="281"/>
        <v>#VALUE!</v>
      </c>
      <c r="CN423" s="352" t="e">
        <f t="shared" si="281"/>
        <v>#VALUE!</v>
      </c>
      <c r="CO423" s="352" t="e">
        <f t="shared" si="281"/>
        <v>#VALUE!</v>
      </c>
      <c r="CP423" s="352" t="e">
        <f t="shared" si="281"/>
        <v>#VALUE!</v>
      </c>
      <c r="CQ423" s="352" t="e">
        <f t="shared" si="281"/>
        <v>#VALUE!</v>
      </c>
      <c r="CR423" s="352" t="e">
        <f t="shared" si="281"/>
        <v>#VALUE!</v>
      </c>
      <c r="CS423" s="352" t="e">
        <f t="shared" si="281"/>
        <v>#VALUE!</v>
      </c>
      <c r="CT423" s="352" t="e">
        <f t="shared" si="281"/>
        <v>#VALUE!</v>
      </c>
      <c r="CU423" s="352" t="e">
        <f t="shared" si="281"/>
        <v>#VALUE!</v>
      </c>
      <c r="CV423" s="352" t="e">
        <f t="shared" si="281"/>
        <v>#VALUE!</v>
      </c>
      <c r="CX423" s="54" t="s">
        <v>412</v>
      </c>
      <c r="CY423" s="362">
        <f>(CY415+CY416)/CY414+CY413</f>
        <v>295.99579239870923</v>
      </c>
      <c r="CZ423" s="362">
        <f t="shared" ref="CZ423:DN423" si="282">(CZ415+CZ416)/CZ414+CZ413</f>
        <v>253.99617592876882</v>
      </c>
      <c r="DA423" s="362">
        <f t="shared" si="282"/>
        <v>224.99578814732763</v>
      </c>
      <c r="DB423" s="362">
        <f t="shared" si="282"/>
        <v>202.99552076677315</v>
      </c>
      <c r="DC423" s="362">
        <f t="shared" si="282"/>
        <v>190.00217425547623</v>
      </c>
      <c r="DD423" s="362">
        <f t="shared" si="282"/>
        <v>174.99791344557741</v>
      </c>
      <c r="DE423" s="362">
        <f t="shared" si="282"/>
        <v>164.99559634188427</v>
      </c>
      <c r="DF423" s="362">
        <f t="shared" si="282"/>
        <v>157.00280920314253</v>
      </c>
      <c r="DG423" s="362">
        <f t="shared" si="282"/>
        <v>151.99654993400793</v>
      </c>
      <c r="DH423" s="362">
        <f t="shared" si="282"/>
        <v>145.99700693992628</v>
      </c>
      <c r="DI423" s="362">
        <f t="shared" si="282"/>
        <v>141.99730722180493</v>
      </c>
      <c r="DJ423" s="362">
        <f t="shared" si="282"/>
        <v>138.99904711262363</v>
      </c>
      <c r="DK423" s="362">
        <f t="shared" si="282"/>
        <v>133.99871805423658</v>
      </c>
      <c r="DL423" s="362">
        <f t="shared" si="282"/>
        <v>131.99796563285832</v>
      </c>
      <c r="DM423" s="362">
        <f t="shared" si="282"/>
        <v>129.00495001041449</v>
      </c>
      <c r="DN423" s="362">
        <f t="shared" si="282"/>
        <v>127.00491577747849</v>
      </c>
    </row>
    <row r="424" spans="1:119" ht="16.5" customHeight="1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319" t="str">
        <f>IF(CB424="","",CC424)</f>
        <v/>
      </c>
      <c r="CB424" s="363" t="str">
        <f>IF(COUNTIF(CY424:DN424,"×")=0,"","浮上できません")</f>
        <v/>
      </c>
      <c r="CC424" s="316">
        <v>18</v>
      </c>
      <c r="CY424" s="364" t="e">
        <f t="shared" ref="CY424:DN424" si="283">IF(CY423-CG423&gt;0,"","×")</f>
        <v>#VALUE!</v>
      </c>
      <c r="CZ424" s="364" t="e">
        <f t="shared" si="283"/>
        <v>#VALUE!</v>
      </c>
      <c r="DA424" s="364" t="e">
        <f t="shared" si="283"/>
        <v>#VALUE!</v>
      </c>
      <c r="DB424" s="364" t="e">
        <f t="shared" si="283"/>
        <v>#VALUE!</v>
      </c>
      <c r="DC424" s="364" t="e">
        <f t="shared" si="283"/>
        <v>#VALUE!</v>
      </c>
      <c r="DD424" s="364" t="e">
        <f t="shared" si="283"/>
        <v>#VALUE!</v>
      </c>
      <c r="DE424" s="364" t="e">
        <f t="shared" si="283"/>
        <v>#VALUE!</v>
      </c>
      <c r="DF424" s="364" t="e">
        <f t="shared" si="283"/>
        <v>#VALUE!</v>
      </c>
      <c r="DG424" s="364" t="e">
        <f t="shared" si="283"/>
        <v>#VALUE!</v>
      </c>
      <c r="DH424" s="364" t="e">
        <f t="shared" si="283"/>
        <v>#VALUE!</v>
      </c>
      <c r="DI424" s="364" t="e">
        <f t="shared" si="283"/>
        <v>#VALUE!</v>
      </c>
      <c r="DJ424" s="364" t="e">
        <f t="shared" si="283"/>
        <v>#VALUE!</v>
      </c>
      <c r="DK424" s="364" t="e">
        <f t="shared" si="283"/>
        <v>#VALUE!</v>
      </c>
      <c r="DL424" s="364" t="e">
        <f t="shared" si="283"/>
        <v>#VALUE!</v>
      </c>
      <c r="DM424" s="364" t="e">
        <f t="shared" si="283"/>
        <v>#VALUE!</v>
      </c>
      <c r="DN424" s="364" t="e">
        <f t="shared" si="283"/>
        <v>#VALUE!</v>
      </c>
    </row>
    <row r="425" spans="1:119" ht="13.5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F425" s="338" t="s">
        <v>461</v>
      </c>
      <c r="CG425" s="338" t="s">
        <v>462</v>
      </c>
      <c r="CH425" s="338"/>
      <c r="CI425" s="338"/>
      <c r="CJ425" s="338"/>
      <c r="CK425" s="338"/>
      <c r="CL425" s="338"/>
      <c r="CM425" s="338"/>
      <c r="CN425" s="338"/>
      <c r="CO425" s="338"/>
      <c r="CP425" s="338"/>
      <c r="CQ425" s="338"/>
      <c r="CR425" s="338"/>
      <c r="CS425" s="338"/>
      <c r="CT425" s="338"/>
      <c r="CU425" s="338"/>
      <c r="CV425" s="338"/>
      <c r="CW425" s="338"/>
    </row>
    <row r="427" spans="1:119" ht="13.5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F427" s="340" t="s">
        <v>401</v>
      </c>
      <c r="CG427" s="353" t="e">
        <f t="shared" ref="CG427:CV427" si="284">CG423</f>
        <v>#VALUE!</v>
      </c>
      <c r="CH427" s="353" t="e">
        <f t="shared" si="284"/>
        <v>#VALUE!</v>
      </c>
      <c r="CI427" s="353" t="e">
        <f t="shared" si="284"/>
        <v>#VALUE!</v>
      </c>
      <c r="CJ427" s="353" t="e">
        <f t="shared" si="284"/>
        <v>#VALUE!</v>
      </c>
      <c r="CK427" s="353" t="e">
        <f t="shared" si="284"/>
        <v>#VALUE!</v>
      </c>
      <c r="CL427" s="353" t="e">
        <f t="shared" si="284"/>
        <v>#VALUE!</v>
      </c>
      <c r="CM427" s="353" t="e">
        <f t="shared" si="284"/>
        <v>#VALUE!</v>
      </c>
      <c r="CN427" s="353" t="e">
        <f t="shared" si="284"/>
        <v>#VALUE!</v>
      </c>
      <c r="CO427" s="353" t="e">
        <f t="shared" si="284"/>
        <v>#VALUE!</v>
      </c>
      <c r="CP427" s="353" t="e">
        <f t="shared" si="284"/>
        <v>#VALUE!</v>
      </c>
      <c r="CQ427" s="353" t="e">
        <f t="shared" si="284"/>
        <v>#VALUE!</v>
      </c>
      <c r="CR427" s="353" t="e">
        <f t="shared" si="284"/>
        <v>#VALUE!</v>
      </c>
      <c r="CS427" s="353" t="e">
        <f t="shared" si="284"/>
        <v>#VALUE!</v>
      </c>
      <c r="CT427" s="353" t="e">
        <f t="shared" si="284"/>
        <v>#VALUE!</v>
      </c>
      <c r="CU427" s="353" t="e">
        <f t="shared" si="284"/>
        <v>#VALUE!</v>
      </c>
      <c r="CV427" s="353" t="e">
        <f t="shared" si="284"/>
        <v>#VALUE!</v>
      </c>
    </row>
    <row r="428" spans="1:119" ht="13.5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F428" s="54" t="s">
        <v>395</v>
      </c>
      <c r="CG428" s="54">
        <v>100</v>
      </c>
      <c r="CH428" s="54">
        <f>$CG428</f>
        <v>100</v>
      </c>
      <c r="CI428" s="54">
        <f t="shared" ref="CI428:CV432" si="285">$CG428</f>
        <v>100</v>
      </c>
      <c r="CJ428" s="54">
        <f t="shared" si="285"/>
        <v>100</v>
      </c>
      <c r="CK428" s="54">
        <f t="shared" si="285"/>
        <v>100</v>
      </c>
      <c r="CL428" s="54">
        <f t="shared" si="285"/>
        <v>100</v>
      </c>
      <c r="CM428" s="54">
        <f t="shared" si="285"/>
        <v>100</v>
      </c>
      <c r="CN428" s="54">
        <f t="shared" si="285"/>
        <v>100</v>
      </c>
      <c r="CO428" s="54">
        <f t="shared" si="285"/>
        <v>100</v>
      </c>
      <c r="CP428" s="54">
        <f t="shared" si="285"/>
        <v>100</v>
      </c>
      <c r="CQ428" s="54">
        <f t="shared" si="285"/>
        <v>100</v>
      </c>
      <c r="CR428" s="54">
        <f t="shared" si="285"/>
        <v>100</v>
      </c>
      <c r="CS428" s="54">
        <f t="shared" si="285"/>
        <v>100</v>
      </c>
      <c r="CT428" s="54">
        <f t="shared" si="285"/>
        <v>100</v>
      </c>
      <c r="CU428" s="54">
        <f t="shared" si="285"/>
        <v>100</v>
      </c>
      <c r="CV428" s="54">
        <f t="shared" si="285"/>
        <v>100</v>
      </c>
      <c r="CX428" s="339" t="s">
        <v>463</v>
      </c>
      <c r="CY428" s="339"/>
      <c r="CZ428" s="339"/>
      <c r="DA428" s="339"/>
      <c r="DB428" s="339"/>
      <c r="DC428" s="339"/>
      <c r="DD428" s="339"/>
      <c r="DE428" s="339"/>
      <c r="DF428" s="339"/>
      <c r="DG428" s="339"/>
      <c r="DH428" s="339"/>
      <c r="DI428" s="339"/>
      <c r="DJ428" s="339"/>
      <c r="DK428" s="339"/>
      <c r="DL428" s="339"/>
      <c r="DM428" s="339"/>
      <c r="DN428" s="339"/>
      <c r="DO428" s="339"/>
    </row>
    <row r="429" spans="1:119" ht="13.5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B429" s="64" t="s">
        <v>372</v>
      </c>
      <c r="CC429" s="345">
        <v>-10</v>
      </c>
      <c r="CD429" s="66" t="s">
        <v>373</v>
      </c>
      <c r="CE429" s="66">
        <f>ROUND(CC429*$CG$82*9.80665/1000,0)</f>
        <v>-101</v>
      </c>
      <c r="CF429" s="54" t="s">
        <v>464</v>
      </c>
      <c r="CG429" s="341">
        <f>CE430</f>
        <v>0</v>
      </c>
      <c r="CH429" s="54">
        <f>$CG429</f>
        <v>0</v>
      </c>
      <c r="CI429" s="54">
        <f t="shared" si="285"/>
        <v>0</v>
      </c>
      <c r="CJ429" s="54">
        <f t="shared" si="285"/>
        <v>0</v>
      </c>
      <c r="CK429" s="54">
        <f t="shared" si="285"/>
        <v>0</v>
      </c>
      <c r="CL429" s="54">
        <f t="shared" si="285"/>
        <v>0</v>
      </c>
      <c r="CM429" s="54">
        <f t="shared" si="285"/>
        <v>0</v>
      </c>
      <c r="CN429" s="54">
        <f t="shared" si="285"/>
        <v>0</v>
      </c>
      <c r="CO429" s="54">
        <f t="shared" si="285"/>
        <v>0</v>
      </c>
      <c r="CP429" s="54">
        <f t="shared" si="285"/>
        <v>0</v>
      </c>
      <c r="CQ429" s="54">
        <f t="shared" si="285"/>
        <v>0</v>
      </c>
      <c r="CR429" s="54">
        <f t="shared" si="285"/>
        <v>0</v>
      </c>
      <c r="CS429" s="54">
        <f t="shared" si="285"/>
        <v>0</v>
      </c>
      <c r="CT429" s="54">
        <f t="shared" si="285"/>
        <v>0</v>
      </c>
      <c r="CU429" s="54">
        <f t="shared" si="285"/>
        <v>0</v>
      </c>
      <c r="CV429" s="54">
        <f t="shared" si="285"/>
        <v>0</v>
      </c>
    </row>
    <row r="430" spans="1:119" ht="13.5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B430" s="354" t="s">
        <v>376</v>
      </c>
      <c r="CC430" s="355">
        <f>CC414</f>
        <v>0</v>
      </c>
      <c r="CD430" s="346" t="s">
        <v>381</v>
      </c>
      <c r="CE430" s="66">
        <f>CC430*$CG$82*9.80665/1000</f>
        <v>0</v>
      </c>
      <c r="CF430" s="54" t="s">
        <v>396</v>
      </c>
      <c r="CG430" s="54">
        <v>0.79</v>
      </c>
      <c r="CH430" s="54">
        <f>$CG430</f>
        <v>0.79</v>
      </c>
      <c r="CI430" s="54">
        <f t="shared" si="285"/>
        <v>0.79</v>
      </c>
      <c r="CJ430" s="54">
        <f t="shared" si="285"/>
        <v>0.79</v>
      </c>
      <c r="CK430" s="54">
        <f t="shared" si="285"/>
        <v>0.79</v>
      </c>
      <c r="CL430" s="54">
        <f t="shared" si="285"/>
        <v>0.79</v>
      </c>
      <c r="CM430" s="54">
        <f t="shared" si="285"/>
        <v>0.79</v>
      </c>
      <c r="CN430" s="54">
        <f t="shared" si="285"/>
        <v>0.79</v>
      </c>
      <c r="CO430" s="54">
        <f t="shared" si="285"/>
        <v>0.79</v>
      </c>
      <c r="CP430" s="54">
        <f t="shared" si="285"/>
        <v>0.79</v>
      </c>
      <c r="CQ430" s="54">
        <f t="shared" si="285"/>
        <v>0.79</v>
      </c>
      <c r="CR430" s="54">
        <f t="shared" si="285"/>
        <v>0.79</v>
      </c>
      <c r="CS430" s="54">
        <f t="shared" si="285"/>
        <v>0.79</v>
      </c>
      <c r="CT430" s="54">
        <f t="shared" si="285"/>
        <v>0.79</v>
      </c>
      <c r="CU430" s="54">
        <f t="shared" si="285"/>
        <v>0.79</v>
      </c>
      <c r="CV430" s="54">
        <f t="shared" si="285"/>
        <v>0.79</v>
      </c>
      <c r="CX430" s="358" t="s">
        <v>404</v>
      </c>
      <c r="CY430" s="54">
        <f t="shared" ref="CY430:DN430" si="286">CG$79</f>
        <v>126.88500000000001</v>
      </c>
      <c r="CZ430" s="54">
        <f t="shared" si="286"/>
        <v>109.185</v>
      </c>
      <c r="DA430" s="54">
        <f t="shared" si="286"/>
        <v>94.381</v>
      </c>
      <c r="DB430" s="54">
        <f t="shared" si="286"/>
        <v>82.445999999999998</v>
      </c>
      <c r="DC430" s="54">
        <f t="shared" si="286"/>
        <v>73.918000000000006</v>
      </c>
      <c r="DD430" s="54">
        <f t="shared" si="286"/>
        <v>63.152999999999999</v>
      </c>
      <c r="DE430" s="54">
        <f t="shared" si="286"/>
        <v>56.482999999999997</v>
      </c>
      <c r="DF430" s="54">
        <f t="shared" si="286"/>
        <v>51.133000000000003</v>
      </c>
      <c r="DG430" s="54">
        <f t="shared" si="286"/>
        <v>48.246000000000002</v>
      </c>
      <c r="DH430" s="54">
        <f t="shared" si="286"/>
        <v>43.709000000000003</v>
      </c>
      <c r="DI430" s="54">
        <f t="shared" si="286"/>
        <v>40.774000000000001</v>
      </c>
      <c r="DJ430" s="54">
        <f t="shared" si="286"/>
        <v>38.68</v>
      </c>
      <c r="DK430" s="54">
        <f t="shared" si="286"/>
        <v>34.463000000000001</v>
      </c>
      <c r="DL430" s="54">
        <f t="shared" si="286"/>
        <v>33.161000000000001</v>
      </c>
      <c r="DM430" s="54">
        <f t="shared" si="286"/>
        <v>30.765000000000001</v>
      </c>
      <c r="DN430" s="54">
        <f t="shared" si="286"/>
        <v>29.283999999999999</v>
      </c>
    </row>
    <row r="431" spans="1:119" ht="13.5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B431" s="64" t="s">
        <v>380</v>
      </c>
      <c r="CC431" s="345">
        <f>-BN102</f>
        <v>0</v>
      </c>
      <c r="CD431" s="346" t="s">
        <v>381</v>
      </c>
      <c r="CE431" s="66">
        <f>CC431*$CG$82*9.80665/1000</f>
        <v>0</v>
      </c>
      <c r="CF431" s="54" t="s">
        <v>382</v>
      </c>
      <c r="CG431" s="341">
        <f>CE429</f>
        <v>-101</v>
      </c>
      <c r="CH431" s="54">
        <f>$CG431</f>
        <v>-101</v>
      </c>
      <c r="CI431" s="54">
        <f t="shared" si="285"/>
        <v>-101</v>
      </c>
      <c r="CJ431" s="54">
        <f t="shared" si="285"/>
        <v>-101</v>
      </c>
      <c r="CK431" s="54">
        <f t="shared" si="285"/>
        <v>-101</v>
      </c>
      <c r="CL431" s="54">
        <f t="shared" si="285"/>
        <v>-101</v>
      </c>
      <c r="CM431" s="54">
        <f t="shared" si="285"/>
        <v>-101</v>
      </c>
      <c r="CN431" s="54">
        <f t="shared" si="285"/>
        <v>-101</v>
      </c>
      <c r="CO431" s="54">
        <f t="shared" si="285"/>
        <v>-101</v>
      </c>
      <c r="CP431" s="54">
        <f t="shared" si="285"/>
        <v>-101</v>
      </c>
      <c r="CQ431" s="54">
        <f t="shared" si="285"/>
        <v>-101</v>
      </c>
      <c r="CR431" s="54">
        <f t="shared" si="285"/>
        <v>-101</v>
      </c>
      <c r="CS431" s="54">
        <f t="shared" si="285"/>
        <v>-101</v>
      </c>
      <c r="CT431" s="54">
        <f t="shared" si="285"/>
        <v>-101</v>
      </c>
      <c r="CU431" s="54">
        <f t="shared" si="285"/>
        <v>-101</v>
      </c>
      <c r="CV431" s="54">
        <f t="shared" si="285"/>
        <v>-101</v>
      </c>
      <c r="CX431" s="54" t="s">
        <v>418</v>
      </c>
      <c r="CY431" s="54">
        <f t="shared" ref="CY431:DN431" si="287">CG$80</f>
        <v>0.55779999999999996</v>
      </c>
      <c r="CZ431" s="54">
        <f t="shared" si="287"/>
        <v>0.65139999999999998</v>
      </c>
      <c r="DA431" s="54">
        <f t="shared" si="287"/>
        <v>0.72219999999999995</v>
      </c>
      <c r="DB431" s="54">
        <f t="shared" si="287"/>
        <v>0.78249999999999997</v>
      </c>
      <c r="DC431" s="54">
        <f t="shared" si="287"/>
        <v>0.81259999999999999</v>
      </c>
      <c r="DD431" s="54">
        <f t="shared" si="287"/>
        <v>0.84340000000000004</v>
      </c>
      <c r="DE431" s="54">
        <f t="shared" si="287"/>
        <v>0.86929999999999996</v>
      </c>
      <c r="DF431" s="54">
        <f t="shared" si="287"/>
        <v>0.89100000000000001</v>
      </c>
      <c r="DG431" s="54">
        <f t="shared" si="287"/>
        <v>0.90920000000000001</v>
      </c>
      <c r="DH431" s="54">
        <f t="shared" si="287"/>
        <v>0.92220000000000002</v>
      </c>
      <c r="DI431" s="54">
        <f t="shared" si="287"/>
        <v>0.93189999999999995</v>
      </c>
      <c r="DJ431" s="54">
        <f t="shared" si="287"/>
        <v>0.94030000000000002</v>
      </c>
      <c r="DK431" s="54">
        <f t="shared" si="287"/>
        <v>0.94769999999999999</v>
      </c>
      <c r="DL431" s="54">
        <f t="shared" si="287"/>
        <v>0.95440000000000003</v>
      </c>
      <c r="DM431" s="54">
        <f t="shared" si="287"/>
        <v>0.96020000000000005</v>
      </c>
      <c r="DN431" s="54">
        <f t="shared" si="287"/>
        <v>0.96530000000000005</v>
      </c>
    </row>
    <row r="432" spans="1:119" ht="14.25" thickBot="1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B432" s="64" t="s">
        <v>384</v>
      </c>
      <c r="CC432" s="345">
        <f>(BM340-BM339)/0.000694444444444444</f>
        <v>0</v>
      </c>
      <c r="CD432" s="66" t="s">
        <v>65</v>
      </c>
      <c r="CE432" s="66">
        <f>IF(CC429=0,IF(CC412&gt;0,CC432+CE415,CC432),(CC432-((CC431-CC430)/CC429)))</f>
        <v>0</v>
      </c>
      <c r="CF432" s="54" t="s">
        <v>385</v>
      </c>
      <c r="CG432" s="341">
        <f>ABS(CE432)</f>
        <v>0</v>
      </c>
      <c r="CH432" s="54">
        <f>$CG432</f>
        <v>0</v>
      </c>
      <c r="CI432" s="54">
        <f t="shared" si="285"/>
        <v>0</v>
      </c>
      <c r="CJ432" s="54">
        <f t="shared" si="285"/>
        <v>0</v>
      </c>
      <c r="CK432" s="54">
        <f t="shared" si="285"/>
        <v>0</v>
      </c>
      <c r="CL432" s="54">
        <f t="shared" si="285"/>
        <v>0</v>
      </c>
      <c r="CM432" s="54">
        <f t="shared" si="285"/>
        <v>0</v>
      </c>
      <c r="CN432" s="54">
        <f t="shared" si="285"/>
        <v>0</v>
      </c>
      <c r="CO432" s="54">
        <f t="shared" si="285"/>
        <v>0</v>
      </c>
      <c r="CP432" s="54">
        <f t="shared" si="285"/>
        <v>0</v>
      </c>
      <c r="CQ432" s="54">
        <f t="shared" si="285"/>
        <v>0</v>
      </c>
      <c r="CR432" s="54">
        <f t="shared" si="285"/>
        <v>0</v>
      </c>
      <c r="CS432" s="54">
        <f t="shared" si="285"/>
        <v>0</v>
      </c>
      <c r="CT432" s="54">
        <f t="shared" si="285"/>
        <v>0</v>
      </c>
      <c r="CU432" s="54">
        <f t="shared" si="285"/>
        <v>0</v>
      </c>
      <c r="CV432" s="54">
        <f t="shared" si="285"/>
        <v>0</v>
      </c>
      <c r="CX432" s="54" t="s">
        <v>407</v>
      </c>
      <c r="CY432" s="54">
        <f>100-$CG$83</f>
        <v>94.33</v>
      </c>
      <c r="CZ432" s="54">
        <f t="shared" ref="CZ432:DN432" si="288">100-$CG$83</f>
        <v>94.33</v>
      </c>
      <c r="DA432" s="54">
        <f t="shared" si="288"/>
        <v>94.33</v>
      </c>
      <c r="DB432" s="54">
        <f t="shared" si="288"/>
        <v>94.33</v>
      </c>
      <c r="DC432" s="54">
        <f t="shared" si="288"/>
        <v>94.33</v>
      </c>
      <c r="DD432" s="54">
        <f t="shared" si="288"/>
        <v>94.33</v>
      </c>
      <c r="DE432" s="54">
        <f t="shared" si="288"/>
        <v>94.33</v>
      </c>
      <c r="DF432" s="54">
        <f t="shared" si="288"/>
        <v>94.33</v>
      </c>
      <c r="DG432" s="54">
        <f t="shared" si="288"/>
        <v>94.33</v>
      </c>
      <c r="DH432" s="54">
        <f t="shared" si="288"/>
        <v>94.33</v>
      </c>
      <c r="DI432" s="54">
        <f t="shared" si="288"/>
        <v>94.33</v>
      </c>
      <c r="DJ432" s="54">
        <f t="shared" si="288"/>
        <v>94.33</v>
      </c>
      <c r="DK432" s="54">
        <f t="shared" si="288"/>
        <v>94.33</v>
      </c>
      <c r="DL432" s="54">
        <f t="shared" si="288"/>
        <v>94.33</v>
      </c>
      <c r="DM432" s="54">
        <f t="shared" si="288"/>
        <v>94.33</v>
      </c>
      <c r="DN432" s="54">
        <f t="shared" si="288"/>
        <v>94.33</v>
      </c>
    </row>
    <row r="433" spans="1:119" ht="14.25" thickBot="1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B433" s="359"/>
      <c r="CC433" s="360"/>
      <c r="CF433" s="54" t="s">
        <v>465</v>
      </c>
      <c r="CG433" s="347">
        <f>LN(2)/CG$78</f>
        <v>0.13862943611198905</v>
      </c>
      <c r="CH433" s="347">
        <f t="shared" ref="CH433:CV433" si="289">LN(2)/CH$78</f>
        <v>8.6643397569993161E-2</v>
      </c>
      <c r="CI433" s="347">
        <f t="shared" si="289"/>
        <v>5.5451774444795626E-2</v>
      </c>
      <c r="CJ433" s="347">
        <f t="shared" si="289"/>
        <v>3.7467415165402446E-2</v>
      </c>
      <c r="CK433" s="347">
        <f t="shared" si="289"/>
        <v>2.5672117798516494E-2</v>
      </c>
      <c r="CL433" s="347">
        <f t="shared" si="289"/>
        <v>1.8097837612531208E-2</v>
      </c>
      <c r="CM433" s="347">
        <f t="shared" si="289"/>
        <v>1.2765141446776157E-2</v>
      </c>
      <c r="CN433" s="347">
        <f t="shared" si="289"/>
        <v>9.001911435843446E-3</v>
      </c>
      <c r="CO433" s="347">
        <f t="shared" si="289"/>
        <v>6.3591484455040852E-3</v>
      </c>
      <c r="CP433" s="347">
        <f t="shared" si="289"/>
        <v>4.7475834284927756E-3</v>
      </c>
      <c r="CQ433" s="347">
        <f t="shared" si="289"/>
        <v>3.7066694147590657E-3</v>
      </c>
      <c r="CR433" s="347">
        <f t="shared" si="289"/>
        <v>2.9001974082006081E-3</v>
      </c>
      <c r="CS433" s="347">
        <f t="shared" si="289"/>
        <v>2.272613706753919E-3</v>
      </c>
      <c r="CT433" s="347">
        <f t="shared" si="289"/>
        <v>1.7773004629742187E-3</v>
      </c>
      <c r="CU433" s="347">
        <f t="shared" si="289"/>
        <v>1.3918618083533039E-3</v>
      </c>
      <c r="CV433" s="347">
        <f t="shared" si="289"/>
        <v>1.0915703630865281E-3</v>
      </c>
      <c r="CX433" s="54" t="s">
        <v>409</v>
      </c>
      <c r="CY433" s="361">
        <f>CE431</f>
        <v>0</v>
      </c>
      <c r="CZ433" s="54">
        <f>$CY433</f>
        <v>0</v>
      </c>
      <c r="DA433" s="54">
        <f t="shared" ref="DA433:DN433" si="290">$CY433</f>
        <v>0</v>
      </c>
      <c r="DB433" s="54">
        <f t="shared" si="290"/>
        <v>0</v>
      </c>
      <c r="DC433" s="54">
        <f t="shared" si="290"/>
        <v>0</v>
      </c>
      <c r="DD433" s="54">
        <f t="shared" si="290"/>
        <v>0</v>
      </c>
      <c r="DE433" s="54">
        <f t="shared" si="290"/>
        <v>0</v>
      </c>
      <c r="DF433" s="54">
        <f t="shared" si="290"/>
        <v>0</v>
      </c>
      <c r="DG433" s="54">
        <f t="shared" si="290"/>
        <v>0</v>
      </c>
      <c r="DH433" s="54">
        <f t="shared" si="290"/>
        <v>0</v>
      </c>
      <c r="DI433" s="54">
        <f t="shared" si="290"/>
        <v>0</v>
      </c>
      <c r="DJ433" s="54">
        <f t="shared" si="290"/>
        <v>0</v>
      </c>
      <c r="DK433" s="54">
        <f t="shared" si="290"/>
        <v>0</v>
      </c>
      <c r="DL433" s="54">
        <f t="shared" si="290"/>
        <v>0</v>
      </c>
      <c r="DM433" s="54">
        <f t="shared" si="290"/>
        <v>0</v>
      </c>
      <c r="DN433" s="54">
        <f t="shared" si="290"/>
        <v>0</v>
      </c>
    </row>
    <row r="435" spans="1:119" ht="13.5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G435" s="348">
        <f>(CG428+CG429)*CG430</f>
        <v>79</v>
      </c>
      <c r="CH435" s="348">
        <f t="shared" ref="CH435:CV435" si="291">(CH428+CH429)*CH430</f>
        <v>79</v>
      </c>
      <c r="CI435" s="348">
        <f t="shared" si="291"/>
        <v>79</v>
      </c>
      <c r="CJ435" s="348">
        <f t="shared" si="291"/>
        <v>79</v>
      </c>
      <c r="CK435" s="348">
        <f t="shared" si="291"/>
        <v>79</v>
      </c>
      <c r="CL435" s="348">
        <f t="shared" si="291"/>
        <v>79</v>
      </c>
      <c r="CM435" s="348">
        <f t="shared" si="291"/>
        <v>79</v>
      </c>
      <c r="CN435" s="348">
        <f t="shared" si="291"/>
        <v>79</v>
      </c>
      <c r="CO435" s="348">
        <f t="shared" si="291"/>
        <v>79</v>
      </c>
      <c r="CP435" s="348">
        <f t="shared" si="291"/>
        <v>79</v>
      </c>
      <c r="CQ435" s="348">
        <f t="shared" si="291"/>
        <v>79</v>
      </c>
      <c r="CR435" s="348">
        <f t="shared" si="291"/>
        <v>79</v>
      </c>
      <c r="CS435" s="348">
        <f t="shared" si="291"/>
        <v>79</v>
      </c>
      <c r="CT435" s="348">
        <f t="shared" si="291"/>
        <v>79</v>
      </c>
      <c r="CU435" s="348">
        <f t="shared" si="291"/>
        <v>79</v>
      </c>
      <c r="CV435" s="348">
        <f t="shared" si="291"/>
        <v>79</v>
      </c>
    </row>
    <row r="436" spans="1:119" ht="13.5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G436" s="348">
        <f>CG431*CG430*(CG432-1/CG433)</f>
        <v>575.56318656265205</v>
      </c>
      <c r="CH436" s="348">
        <f t="shared" ref="CH436:CV436" si="292">CH431*CH430*(CH432-1/CH433)</f>
        <v>920.90109850024317</v>
      </c>
      <c r="CI436" s="348">
        <f t="shared" si="292"/>
        <v>1438.9079664066298</v>
      </c>
      <c r="CJ436" s="348">
        <f t="shared" si="292"/>
        <v>2129.5837902818125</v>
      </c>
      <c r="CK436" s="348">
        <f t="shared" si="292"/>
        <v>3108.0412074383207</v>
      </c>
      <c r="CL436" s="348">
        <f t="shared" si="292"/>
        <v>4408.8140090699144</v>
      </c>
      <c r="CM436" s="348">
        <f t="shared" si="292"/>
        <v>6250.6162060704</v>
      </c>
      <c r="CN436" s="348">
        <f t="shared" si="292"/>
        <v>8863.6730730648396</v>
      </c>
      <c r="CO436" s="348">
        <f t="shared" si="292"/>
        <v>12547.277467065815</v>
      </c>
      <c r="CP436" s="348">
        <f t="shared" si="292"/>
        <v>16806.445047629441</v>
      </c>
      <c r="CQ436" s="348">
        <f t="shared" si="292"/>
        <v>21526.063177443186</v>
      </c>
      <c r="CR436" s="348">
        <f t="shared" si="292"/>
        <v>27511.920317694763</v>
      </c>
      <c r="CS436" s="348">
        <f t="shared" si="292"/>
        <v>35109.354380321776</v>
      </c>
      <c r="CT436" s="348">
        <f t="shared" si="292"/>
        <v>44893.928551886856</v>
      </c>
      <c r="CU436" s="348">
        <f t="shared" si="292"/>
        <v>57326.093381640138</v>
      </c>
      <c r="CV436" s="348">
        <f t="shared" si="292"/>
        <v>73096.524693456799</v>
      </c>
    </row>
    <row r="437" spans="1:119" ht="13.5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G437" s="348" t="e">
        <f>((CG428+CG429)*CG430-CG427-CG431*CG430/CG433)*EXP(-CG433*CG432)</f>
        <v>#VALUE!</v>
      </c>
      <c r="CH437" s="348" t="e">
        <f t="shared" ref="CH437:CV437" si="293">((CH428+CH429)*CH430-CH427-CH431*CH430/CH433)*EXP(-CH433*CH432)</f>
        <v>#VALUE!</v>
      </c>
      <c r="CI437" s="348" t="e">
        <f t="shared" si="293"/>
        <v>#VALUE!</v>
      </c>
      <c r="CJ437" s="348" t="e">
        <f t="shared" si="293"/>
        <v>#VALUE!</v>
      </c>
      <c r="CK437" s="348" t="e">
        <f t="shared" si="293"/>
        <v>#VALUE!</v>
      </c>
      <c r="CL437" s="348" t="e">
        <f t="shared" si="293"/>
        <v>#VALUE!</v>
      </c>
      <c r="CM437" s="348" t="e">
        <f t="shared" si="293"/>
        <v>#VALUE!</v>
      </c>
      <c r="CN437" s="348" t="e">
        <f t="shared" si="293"/>
        <v>#VALUE!</v>
      </c>
      <c r="CO437" s="348" t="e">
        <f t="shared" si="293"/>
        <v>#VALUE!</v>
      </c>
      <c r="CP437" s="348" t="e">
        <f t="shared" si="293"/>
        <v>#VALUE!</v>
      </c>
      <c r="CQ437" s="348" t="e">
        <f t="shared" si="293"/>
        <v>#VALUE!</v>
      </c>
      <c r="CR437" s="348" t="e">
        <f t="shared" si="293"/>
        <v>#VALUE!</v>
      </c>
      <c r="CS437" s="348" t="e">
        <f t="shared" si="293"/>
        <v>#VALUE!</v>
      </c>
      <c r="CT437" s="348" t="e">
        <f t="shared" si="293"/>
        <v>#VALUE!</v>
      </c>
      <c r="CU437" s="348" t="e">
        <f t="shared" si="293"/>
        <v>#VALUE!</v>
      </c>
      <c r="CV437" s="348" t="e">
        <f t="shared" si="293"/>
        <v>#VALUE!</v>
      </c>
    </row>
    <row r="438" spans="1:119" ht="13.5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G438" s="349" t="e">
        <f>CG435+CG436-CG437</f>
        <v>#VALUE!</v>
      </c>
      <c r="CH438" s="349" t="e">
        <f t="shared" ref="CH438:CV438" si="294">CH435+CH436-CH437</f>
        <v>#VALUE!</v>
      </c>
      <c r="CI438" s="349" t="e">
        <f t="shared" si="294"/>
        <v>#VALUE!</v>
      </c>
      <c r="CJ438" s="349" t="e">
        <f t="shared" si="294"/>
        <v>#VALUE!</v>
      </c>
      <c r="CK438" s="349" t="e">
        <f t="shared" si="294"/>
        <v>#VALUE!</v>
      </c>
      <c r="CL438" s="349" t="e">
        <f t="shared" si="294"/>
        <v>#VALUE!</v>
      </c>
      <c r="CM438" s="349" t="e">
        <f t="shared" si="294"/>
        <v>#VALUE!</v>
      </c>
      <c r="CN438" s="349" t="e">
        <f t="shared" si="294"/>
        <v>#VALUE!</v>
      </c>
      <c r="CO438" s="349" t="e">
        <f t="shared" si="294"/>
        <v>#VALUE!</v>
      </c>
      <c r="CP438" s="349" t="e">
        <f t="shared" si="294"/>
        <v>#VALUE!</v>
      </c>
      <c r="CQ438" s="349" t="e">
        <f t="shared" si="294"/>
        <v>#VALUE!</v>
      </c>
      <c r="CR438" s="349" t="e">
        <f t="shared" si="294"/>
        <v>#VALUE!</v>
      </c>
      <c r="CS438" s="349" t="e">
        <f t="shared" si="294"/>
        <v>#VALUE!</v>
      </c>
      <c r="CT438" s="349" t="e">
        <f t="shared" si="294"/>
        <v>#VALUE!</v>
      </c>
      <c r="CU438" s="349" t="e">
        <f t="shared" si="294"/>
        <v>#VALUE!</v>
      </c>
      <c r="CV438" s="349" t="e">
        <f t="shared" si="294"/>
        <v>#VALUE!</v>
      </c>
    </row>
    <row r="439" spans="1:119" ht="13.5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G439" s="350" t="s">
        <v>390</v>
      </c>
      <c r="CH439" s="351" t="s">
        <v>333</v>
      </c>
      <c r="CI439" s="351" t="s">
        <v>334</v>
      </c>
      <c r="CJ439" s="351" t="s">
        <v>335</v>
      </c>
      <c r="CK439" s="351" t="s">
        <v>336</v>
      </c>
      <c r="CL439" s="351" t="s">
        <v>337</v>
      </c>
      <c r="CM439" s="351" t="s">
        <v>338</v>
      </c>
      <c r="CN439" s="351" t="s">
        <v>339</v>
      </c>
      <c r="CO439" s="351" t="s">
        <v>340</v>
      </c>
      <c r="CP439" s="351" t="s">
        <v>341</v>
      </c>
      <c r="CQ439" s="351" t="s">
        <v>342</v>
      </c>
      <c r="CR439" s="351" t="s">
        <v>343</v>
      </c>
      <c r="CS439" s="351" t="s">
        <v>344</v>
      </c>
      <c r="CT439" s="351" t="s">
        <v>345</v>
      </c>
      <c r="CU439" s="351" t="s">
        <v>346</v>
      </c>
      <c r="CV439" s="351" t="s">
        <v>347</v>
      </c>
      <c r="CY439" s="54" t="s">
        <v>390</v>
      </c>
      <c r="CZ439" s="54" t="s">
        <v>333</v>
      </c>
      <c r="DA439" s="54" t="s">
        <v>334</v>
      </c>
      <c r="DB439" s="54" t="s">
        <v>335</v>
      </c>
      <c r="DC439" s="54" t="s">
        <v>336</v>
      </c>
      <c r="DD439" s="54" t="s">
        <v>337</v>
      </c>
      <c r="DE439" s="54" t="s">
        <v>338</v>
      </c>
      <c r="DF439" s="54" t="s">
        <v>339</v>
      </c>
      <c r="DG439" s="54" t="s">
        <v>340</v>
      </c>
      <c r="DH439" s="54" t="s">
        <v>341</v>
      </c>
      <c r="DI439" s="54" t="s">
        <v>342</v>
      </c>
      <c r="DJ439" s="54" t="s">
        <v>343</v>
      </c>
      <c r="DK439" s="54" t="s">
        <v>344</v>
      </c>
      <c r="DL439" s="54" t="s">
        <v>345</v>
      </c>
      <c r="DM439" s="54" t="s">
        <v>346</v>
      </c>
      <c r="DN439" s="54" t="s">
        <v>347</v>
      </c>
    </row>
    <row r="440" spans="1:119" ht="13.5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F440" s="54" t="s">
        <v>391</v>
      </c>
      <c r="CG440" s="352" t="e">
        <f>ROUND((CG428+CG429)*CG430+CG431*CG430*(CG432-1/CG433)-((CG428+CG429)*CG430-CG427-CG431*CG430/CG433)*EXP(-CG433*CG432),5)</f>
        <v>#VALUE!</v>
      </c>
      <c r="CH440" s="352" t="e">
        <f t="shared" ref="CH440:CV440" si="295">ROUND((CH428+CH429)*CH430+CH431*CH430*(CH432-1/CH433)-((CH428+CH429)*CH430-CH427-CH431*CH430/CH433)*EXP(-CH433*CH432),5)</f>
        <v>#VALUE!</v>
      </c>
      <c r="CI440" s="352" t="e">
        <f t="shared" si="295"/>
        <v>#VALUE!</v>
      </c>
      <c r="CJ440" s="352" t="e">
        <f t="shared" si="295"/>
        <v>#VALUE!</v>
      </c>
      <c r="CK440" s="352" t="e">
        <f t="shared" si="295"/>
        <v>#VALUE!</v>
      </c>
      <c r="CL440" s="352" t="e">
        <f t="shared" si="295"/>
        <v>#VALUE!</v>
      </c>
      <c r="CM440" s="352" t="e">
        <f t="shared" si="295"/>
        <v>#VALUE!</v>
      </c>
      <c r="CN440" s="352" t="e">
        <f t="shared" si="295"/>
        <v>#VALUE!</v>
      </c>
      <c r="CO440" s="352" t="e">
        <f t="shared" si="295"/>
        <v>#VALUE!</v>
      </c>
      <c r="CP440" s="352" t="e">
        <f t="shared" si="295"/>
        <v>#VALUE!</v>
      </c>
      <c r="CQ440" s="352" t="e">
        <f t="shared" si="295"/>
        <v>#VALUE!</v>
      </c>
      <c r="CR440" s="352" t="e">
        <f t="shared" si="295"/>
        <v>#VALUE!</v>
      </c>
      <c r="CS440" s="352" t="e">
        <f t="shared" si="295"/>
        <v>#VALUE!</v>
      </c>
      <c r="CT440" s="352" t="e">
        <f t="shared" si="295"/>
        <v>#VALUE!</v>
      </c>
      <c r="CU440" s="352" t="e">
        <f t="shared" si="295"/>
        <v>#VALUE!</v>
      </c>
      <c r="CV440" s="352" t="e">
        <f t="shared" si="295"/>
        <v>#VALUE!</v>
      </c>
      <c r="CX440" s="54" t="s">
        <v>412</v>
      </c>
      <c r="CY440" s="362">
        <f>(CY432+CY433)/CY431+CY430</f>
        <v>295.99579239870923</v>
      </c>
      <c r="CZ440" s="362">
        <f t="shared" ref="CZ440:DN440" si="296">(CZ432+CZ433)/CZ431+CZ430</f>
        <v>253.99617592876882</v>
      </c>
      <c r="DA440" s="362">
        <f t="shared" si="296"/>
        <v>224.99578814732763</v>
      </c>
      <c r="DB440" s="362">
        <f t="shared" si="296"/>
        <v>202.99552076677315</v>
      </c>
      <c r="DC440" s="362">
        <f t="shared" si="296"/>
        <v>190.00217425547623</v>
      </c>
      <c r="DD440" s="362">
        <f t="shared" si="296"/>
        <v>174.99791344557741</v>
      </c>
      <c r="DE440" s="362">
        <f t="shared" si="296"/>
        <v>164.99559634188427</v>
      </c>
      <c r="DF440" s="362">
        <f t="shared" si="296"/>
        <v>157.00280920314253</v>
      </c>
      <c r="DG440" s="362">
        <f t="shared" si="296"/>
        <v>151.99654993400793</v>
      </c>
      <c r="DH440" s="362">
        <f t="shared" si="296"/>
        <v>145.99700693992628</v>
      </c>
      <c r="DI440" s="362">
        <f t="shared" si="296"/>
        <v>141.99730722180493</v>
      </c>
      <c r="DJ440" s="362">
        <f t="shared" si="296"/>
        <v>138.99904711262363</v>
      </c>
      <c r="DK440" s="362">
        <f t="shared" si="296"/>
        <v>133.99871805423658</v>
      </c>
      <c r="DL440" s="362">
        <f t="shared" si="296"/>
        <v>131.99796563285832</v>
      </c>
      <c r="DM440" s="362">
        <f t="shared" si="296"/>
        <v>129.00495001041449</v>
      </c>
      <c r="DN440" s="362">
        <f t="shared" si="296"/>
        <v>127.00491577747849</v>
      </c>
    </row>
    <row r="441" spans="1:119" ht="13.5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319" t="str">
        <f>IF(CB441="","",CC441)</f>
        <v/>
      </c>
      <c r="CB441" s="363" t="str">
        <f>IF(COUNTIF(CY441:DN441,"×")=0,"","浮上できません")</f>
        <v/>
      </c>
      <c r="CC441" s="316">
        <v>18</v>
      </c>
      <c r="CY441" s="364" t="e">
        <f t="shared" ref="CY441:DN441" si="297">IF(CY440-CG440&gt;0,"","×")</f>
        <v>#VALUE!</v>
      </c>
      <c r="CZ441" s="364" t="e">
        <f t="shared" si="297"/>
        <v>#VALUE!</v>
      </c>
      <c r="DA441" s="364" t="e">
        <f t="shared" si="297"/>
        <v>#VALUE!</v>
      </c>
      <c r="DB441" s="364" t="e">
        <f t="shared" si="297"/>
        <v>#VALUE!</v>
      </c>
      <c r="DC441" s="364" t="e">
        <f t="shared" si="297"/>
        <v>#VALUE!</v>
      </c>
      <c r="DD441" s="364" t="e">
        <f t="shared" si="297"/>
        <v>#VALUE!</v>
      </c>
      <c r="DE441" s="364" t="e">
        <f t="shared" si="297"/>
        <v>#VALUE!</v>
      </c>
      <c r="DF441" s="364" t="e">
        <f t="shared" si="297"/>
        <v>#VALUE!</v>
      </c>
      <c r="DG441" s="364" t="e">
        <f t="shared" si="297"/>
        <v>#VALUE!</v>
      </c>
      <c r="DH441" s="364" t="e">
        <f t="shared" si="297"/>
        <v>#VALUE!</v>
      </c>
      <c r="DI441" s="364" t="e">
        <f t="shared" si="297"/>
        <v>#VALUE!</v>
      </c>
      <c r="DJ441" s="364" t="e">
        <f t="shared" si="297"/>
        <v>#VALUE!</v>
      </c>
      <c r="DK441" s="364" t="e">
        <f t="shared" si="297"/>
        <v>#VALUE!</v>
      </c>
      <c r="DL441" s="364" t="e">
        <f t="shared" si="297"/>
        <v>#VALUE!</v>
      </c>
      <c r="DM441" s="364" t="e">
        <f t="shared" si="297"/>
        <v>#VALUE!</v>
      </c>
      <c r="DN441" s="364" t="e">
        <f t="shared" si="297"/>
        <v>#VALUE!</v>
      </c>
    </row>
    <row r="442" spans="1:119" ht="13.5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F442" s="338" t="s">
        <v>466</v>
      </c>
      <c r="CG442" s="338" t="s">
        <v>467</v>
      </c>
      <c r="CH442" s="338"/>
      <c r="CI442" s="338"/>
      <c r="CJ442" s="338"/>
      <c r="CK442" s="338"/>
      <c r="CL442" s="338"/>
      <c r="CM442" s="338"/>
      <c r="CN442" s="338"/>
      <c r="CO442" s="338"/>
      <c r="CP442" s="338"/>
      <c r="CQ442" s="338"/>
      <c r="CR442" s="338"/>
      <c r="CS442" s="338"/>
      <c r="CT442" s="338"/>
      <c r="CU442" s="338"/>
      <c r="CV442" s="338"/>
      <c r="CW442" s="338"/>
    </row>
    <row r="444" spans="1:119" ht="13.5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F444" s="340" t="s">
        <v>401</v>
      </c>
      <c r="CG444" s="353" t="e">
        <f t="shared" ref="CG444:CV444" si="298">CG440</f>
        <v>#VALUE!</v>
      </c>
      <c r="CH444" s="353" t="e">
        <f t="shared" si="298"/>
        <v>#VALUE!</v>
      </c>
      <c r="CI444" s="353" t="e">
        <f t="shared" si="298"/>
        <v>#VALUE!</v>
      </c>
      <c r="CJ444" s="353" t="e">
        <f t="shared" si="298"/>
        <v>#VALUE!</v>
      </c>
      <c r="CK444" s="353" t="e">
        <f t="shared" si="298"/>
        <v>#VALUE!</v>
      </c>
      <c r="CL444" s="353" t="e">
        <f t="shared" si="298"/>
        <v>#VALUE!</v>
      </c>
      <c r="CM444" s="353" t="e">
        <f t="shared" si="298"/>
        <v>#VALUE!</v>
      </c>
      <c r="CN444" s="353" t="e">
        <f t="shared" si="298"/>
        <v>#VALUE!</v>
      </c>
      <c r="CO444" s="353" t="e">
        <f t="shared" si="298"/>
        <v>#VALUE!</v>
      </c>
      <c r="CP444" s="353" t="e">
        <f t="shared" si="298"/>
        <v>#VALUE!</v>
      </c>
      <c r="CQ444" s="353" t="e">
        <f t="shared" si="298"/>
        <v>#VALUE!</v>
      </c>
      <c r="CR444" s="353" t="e">
        <f t="shared" si="298"/>
        <v>#VALUE!</v>
      </c>
      <c r="CS444" s="353" t="e">
        <f t="shared" si="298"/>
        <v>#VALUE!</v>
      </c>
      <c r="CT444" s="353" t="e">
        <f t="shared" si="298"/>
        <v>#VALUE!</v>
      </c>
      <c r="CU444" s="353" t="e">
        <f t="shared" si="298"/>
        <v>#VALUE!</v>
      </c>
      <c r="CV444" s="353" t="e">
        <f t="shared" si="298"/>
        <v>#VALUE!</v>
      </c>
    </row>
    <row r="445" spans="1:119" ht="13.5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F445" s="54" t="s">
        <v>395</v>
      </c>
      <c r="CG445" s="54">
        <v>100</v>
      </c>
      <c r="CH445" s="54">
        <f>$CG445</f>
        <v>100</v>
      </c>
      <c r="CI445" s="54">
        <f t="shared" ref="CI445:CV449" si="299">$CG445</f>
        <v>100</v>
      </c>
      <c r="CJ445" s="54">
        <f t="shared" si="299"/>
        <v>100</v>
      </c>
      <c r="CK445" s="54">
        <f t="shared" si="299"/>
        <v>100</v>
      </c>
      <c r="CL445" s="54">
        <f t="shared" si="299"/>
        <v>100</v>
      </c>
      <c r="CM445" s="54">
        <f t="shared" si="299"/>
        <v>100</v>
      </c>
      <c r="CN445" s="54">
        <f t="shared" si="299"/>
        <v>100</v>
      </c>
      <c r="CO445" s="54">
        <f t="shared" si="299"/>
        <v>100</v>
      </c>
      <c r="CP445" s="54">
        <f t="shared" si="299"/>
        <v>100</v>
      </c>
      <c r="CQ445" s="54">
        <f t="shared" si="299"/>
        <v>100</v>
      </c>
      <c r="CR445" s="54">
        <f t="shared" si="299"/>
        <v>100</v>
      </c>
      <c r="CS445" s="54">
        <f t="shared" si="299"/>
        <v>100</v>
      </c>
      <c r="CT445" s="54">
        <f t="shared" si="299"/>
        <v>100</v>
      </c>
      <c r="CU445" s="54">
        <f t="shared" si="299"/>
        <v>100</v>
      </c>
      <c r="CV445" s="54">
        <f t="shared" si="299"/>
        <v>100</v>
      </c>
      <c r="CX445" s="339" t="s">
        <v>402</v>
      </c>
      <c r="CY445" s="339"/>
      <c r="CZ445" s="339"/>
      <c r="DA445" s="339"/>
      <c r="DB445" s="339"/>
      <c r="DC445" s="339"/>
      <c r="DD445" s="339"/>
      <c r="DE445" s="339"/>
      <c r="DF445" s="339"/>
      <c r="DG445" s="339"/>
      <c r="DH445" s="339"/>
      <c r="DI445" s="339"/>
      <c r="DJ445" s="339"/>
      <c r="DK445" s="339"/>
      <c r="DL445" s="339"/>
      <c r="DM445" s="339"/>
      <c r="DN445" s="339"/>
      <c r="DO445" s="339"/>
    </row>
    <row r="446" spans="1:119" ht="13.5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B446" s="64" t="s">
        <v>372</v>
      </c>
      <c r="CC446" s="345">
        <v>0</v>
      </c>
      <c r="CD446" s="66" t="s">
        <v>373</v>
      </c>
      <c r="CE446" s="66">
        <f>ROUND(CC446*$CG$82*9.80665/1000,0)</f>
        <v>0</v>
      </c>
      <c r="CF446" s="54" t="s">
        <v>374</v>
      </c>
      <c r="CG446" s="341">
        <f>CE447</f>
        <v>0</v>
      </c>
      <c r="CH446" s="54">
        <f>$CG446</f>
        <v>0</v>
      </c>
      <c r="CI446" s="54">
        <f t="shared" si="299"/>
        <v>0</v>
      </c>
      <c r="CJ446" s="54">
        <f t="shared" si="299"/>
        <v>0</v>
      </c>
      <c r="CK446" s="54">
        <f t="shared" si="299"/>
        <v>0</v>
      </c>
      <c r="CL446" s="54">
        <f t="shared" si="299"/>
        <v>0</v>
      </c>
      <c r="CM446" s="54">
        <f t="shared" si="299"/>
        <v>0</v>
      </c>
      <c r="CN446" s="54">
        <f t="shared" si="299"/>
        <v>0</v>
      </c>
      <c r="CO446" s="54">
        <f t="shared" si="299"/>
        <v>0</v>
      </c>
      <c r="CP446" s="54">
        <f t="shared" si="299"/>
        <v>0</v>
      </c>
      <c r="CQ446" s="54">
        <f t="shared" si="299"/>
        <v>0</v>
      </c>
      <c r="CR446" s="54">
        <f t="shared" si="299"/>
        <v>0</v>
      </c>
      <c r="CS446" s="54">
        <f t="shared" si="299"/>
        <v>0</v>
      </c>
      <c r="CT446" s="54">
        <f t="shared" si="299"/>
        <v>0</v>
      </c>
      <c r="CU446" s="54">
        <f t="shared" si="299"/>
        <v>0</v>
      </c>
      <c r="CV446" s="54">
        <f t="shared" si="299"/>
        <v>0</v>
      </c>
    </row>
    <row r="447" spans="1:119" ht="13.5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B447" s="354" t="s">
        <v>376</v>
      </c>
      <c r="CC447" s="355">
        <f>CC431</f>
        <v>0</v>
      </c>
      <c r="CD447" s="346" t="s">
        <v>381</v>
      </c>
      <c r="CE447" s="66">
        <f>CC447*$CG$82*9.80665/1000</f>
        <v>0</v>
      </c>
      <c r="CF447" s="54" t="s">
        <v>396</v>
      </c>
      <c r="CG447" s="54">
        <v>0.79</v>
      </c>
      <c r="CH447" s="54">
        <f>$CG447</f>
        <v>0.79</v>
      </c>
      <c r="CI447" s="54">
        <f t="shared" si="299"/>
        <v>0.79</v>
      </c>
      <c r="CJ447" s="54">
        <f t="shared" si="299"/>
        <v>0.79</v>
      </c>
      <c r="CK447" s="54">
        <f t="shared" si="299"/>
        <v>0.79</v>
      </c>
      <c r="CL447" s="54">
        <f t="shared" si="299"/>
        <v>0.79</v>
      </c>
      <c r="CM447" s="54">
        <f t="shared" si="299"/>
        <v>0.79</v>
      </c>
      <c r="CN447" s="54">
        <f t="shared" si="299"/>
        <v>0.79</v>
      </c>
      <c r="CO447" s="54">
        <f t="shared" si="299"/>
        <v>0.79</v>
      </c>
      <c r="CP447" s="54">
        <f t="shared" si="299"/>
        <v>0.79</v>
      </c>
      <c r="CQ447" s="54">
        <f t="shared" si="299"/>
        <v>0.79</v>
      </c>
      <c r="CR447" s="54">
        <f t="shared" si="299"/>
        <v>0.79</v>
      </c>
      <c r="CS447" s="54">
        <f t="shared" si="299"/>
        <v>0.79</v>
      </c>
      <c r="CT447" s="54">
        <f t="shared" si="299"/>
        <v>0.79</v>
      </c>
      <c r="CU447" s="54">
        <f t="shared" si="299"/>
        <v>0.79</v>
      </c>
      <c r="CV447" s="54">
        <f t="shared" si="299"/>
        <v>0.79</v>
      </c>
      <c r="CX447" s="358" t="s">
        <v>404</v>
      </c>
      <c r="CY447" s="54">
        <f t="shared" ref="CY447:DN447" si="300">CG$79</f>
        <v>126.88500000000001</v>
      </c>
      <c r="CZ447" s="54">
        <f t="shared" si="300"/>
        <v>109.185</v>
      </c>
      <c r="DA447" s="54">
        <f t="shared" si="300"/>
        <v>94.381</v>
      </c>
      <c r="DB447" s="54">
        <f t="shared" si="300"/>
        <v>82.445999999999998</v>
      </c>
      <c r="DC447" s="54">
        <f t="shared" si="300"/>
        <v>73.918000000000006</v>
      </c>
      <c r="DD447" s="54">
        <f t="shared" si="300"/>
        <v>63.152999999999999</v>
      </c>
      <c r="DE447" s="54">
        <f t="shared" si="300"/>
        <v>56.482999999999997</v>
      </c>
      <c r="DF447" s="54">
        <f t="shared" si="300"/>
        <v>51.133000000000003</v>
      </c>
      <c r="DG447" s="54">
        <f t="shared" si="300"/>
        <v>48.246000000000002</v>
      </c>
      <c r="DH447" s="54">
        <f t="shared" si="300"/>
        <v>43.709000000000003</v>
      </c>
      <c r="DI447" s="54">
        <f t="shared" si="300"/>
        <v>40.774000000000001</v>
      </c>
      <c r="DJ447" s="54">
        <f t="shared" si="300"/>
        <v>38.68</v>
      </c>
      <c r="DK447" s="54">
        <f t="shared" si="300"/>
        <v>34.463000000000001</v>
      </c>
      <c r="DL447" s="54">
        <f t="shared" si="300"/>
        <v>33.161000000000001</v>
      </c>
      <c r="DM447" s="54">
        <f t="shared" si="300"/>
        <v>30.765000000000001</v>
      </c>
      <c r="DN447" s="54">
        <f t="shared" si="300"/>
        <v>29.283999999999999</v>
      </c>
    </row>
    <row r="448" spans="1:119" ht="13.5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B448" s="64" t="s">
        <v>380</v>
      </c>
      <c r="CC448" s="345">
        <f>-BN103</f>
        <v>0</v>
      </c>
      <c r="CD448" s="346" t="s">
        <v>381</v>
      </c>
      <c r="CE448" s="66">
        <f>CC448*$CG$82*9.80665/1000</f>
        <v>0</v>
      </c>
      <c r="CF448" s="54" t="s">
        <v>382</v>
      </c>
      <c r="CG448" s="341">
        <f>CE446</f>
        <v>0</v>
      </c>
      <c r="CH448" s="54">
        <f>$CG448</f>
        <v>0</v>
      </c>
      <c r="CI448" s="54">
        <f t="shared" si="299"/>
        <v>0</v>
      </c>
      <c r="CJ448" s="54">
        <f t="shared" si="299"/>
        <v>0</v>
      </c>
      <c r="CK448" s="54">
        <f t="shared" si="299"/>
        <v>0</v>
      </c>
      <c r="CL448" s="54">
        <f t="shared" si="299"/>
        <v>0</v>
      </c>
      <c r="CM448" s="54">
        <f t="shared" si="299"/>
        <v>0</v>
      </c>
      <c r="CN448" s="54">
        <f t="shared" si="299"/>
        <v>0</v>
      </c>
      <c r="CO448" s="54">
        <f t="shared" si="299"/>
        <v>0</v>
      </c>
      <c r="CP448" s="54">
        <f t="shared" si="299"/>
        <v>0</v>
      </c>
      <c r="CQ448" s="54">
        <f t="shared" si="299"/>
        <v>0</v>
      </c>
      <c r="CR448" s="54">
        <f t="shared" si="299"/>
        <v>0</v>
      </c>
      <c r="CS448" s="54">
        <f t="shared" si="299"/>
        <v>0</v>
      </c>
      <c r="CT448" s="54">
        <f t="shared" si="299"/>
        <v>0</v>
      </c>
      <c r="CU448" s="54">
        <f t="shared" si="299"/>
        <v>0</v>
      </c>
      <c r="CV448" s="54">
        <f t="shared" si="299"/>
        <v>0</v>
      </c>
      <c r="CX448" s="54" t="s">
        <v>418</v>
      </c>
      <c r="CY448" s="54">
        <f t="shared" ref="CY448:DN448" si="301">CG$80</f>
        <v>0.55779999999999996</v>
      </c>
      <c r="CZ448" s="54">
        <f t="shared" si="301"/>
        <v>0.65139999999999998</v>
      </c>
      <c r="DA448" s="54">
        <f t="shared" si="301"/>
        <v>0.72219999999999995</v>
      </c>
      <c r="DB448" s="54">
        <f t="shared" si="301"/>
        <v>0.78249999999999997</v>
      </c>
      <c r="DC448" s="54">
        <f t="shared" si="301"/>
        <v>0.81259999999999999</v>
      </c>
      <c r="DD448" s="54">
        <f t="shared" si="301"/>
        <v>0.84340000000000004</v>
      </c>
      <c r="DE448" s="54">
        <f t="shared" si="301"/>
        <v>0.86929999999999996</v>
      </c>
      <c r="DF448" s="54">
        <f t="shared" si="301"/>
        <v>0.89100000000000001</v>
      </c>
      <c r="DG448" s="54">
        <f t="shared" si="301"/>
        <v>0.90920000000000001</v>
      </c>
      <c r="DH448" s="54">
        <f t="shared" si="301"/>
        <v>0.92220000000000002</v>
      </c>
      <c r="DI448" s="54">
        <f t="shared" si="301"/>
        <v>0.93189999999999995</v>
      </c>
      <c r="DJ448" s="54">
        <f t="shared" si="301"/>
        <v>0.94030000000000002</v>
      </c>
      <c r="DK448" s="54">
        <f t="shared" si="301"/>
        <v>0.94769999999999999</v>
      </c>
      <c r="DL448" s="54">
        <f t="shared" si="301"/>
        <v>0.95440000000000003</v>
      </c>
      <c r="DM448" s="54">
        <f t="shared" si="301"/>
        <v>0.96020000000000005</v>
      </c>
      <c r="DN448" s="54">
        <f t="shared" si="301"/>
        <v>0.96530000000000005</v>
      </c>
    </row>
    <row r="449" spans="1:118" ht="14.25" thickBot="1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B449" s="64" t="s">
        <v>384</v>
      </c>
      <c r="CC449" s="345" t="e">
        <f>(BM103-BM102)/0.000694444444444444</f>
        <v>#VALUE!</v>
      </c>
      <c r="CD449" s="66" t="s">
        <v>65</v>
      </c>
      <c r="CE449" s="66" t="e">
        <f>IF(CC446=0,IF(CC429&gt;0,CC449+CE432,CC449),(CC449-((CC448-CC447)/CC446)))</f>
        <v>#VALUE!</v>
      </c>
      <c r="CF449" s="54" t="s">
        <v>406</v>
      </c>
      <c r="CG449" s="341" t="e">
        <f>ABS(CE449)</f>
        <v>#VALUE!</v>
      </c>
      <c r="CH449" s="54" t="e">
        <f>$CG449</f>
        <v>#VALUE!</v>
      </c>
      <c r="CI449" s="54" t="e">
        <f t="shared" si="299"/>
        <v>#VALUE!</v>
      </c>
      <c r="CJ449" s="54" t="e">
        <f t="shared" si="299"/>
        <v>#VALUE!</v>
      </c>
      <c r="CK449" s="54" t="e">
        <f t="shared" si="299"/>
        <v>#VALUE!</v>
      </c>
      <c r="CL449" s="54" t="e">
        <f t="shared" si="299"/>
        <v>#VALUE!</v>
      </c>
      <c r="CM449" s="54" t="e">
        <f t="shared" si="299"/>
        <v>#VALUE!</v>
      </c>
      <c r="CN449" s="54" t="e">
        <f t="shared" si="299"/>
        <v>#VALUE!</v>
      </c>
      <c r="CO449" s="54" t="e">
        <f t="shared" si="299"/>
        <v>#VALUE!</v>
      </c>
      <c r="CP449" s="54" t="e">
        <f t="shared" si="299"/>
        <v>#VALUE!</v>
      </c>
      <c r="CQ449" s="54" t="e">
        <f t="shared" si="299"/>
        <v>#VALUE!</v>
      </c>
      <c r="CR449" s="54" t="e">
        <f t="shared" si="299"/>
        <v>#VALUE!</v>
      </c>
      <c r="CS449" s="54" t="e">
        <f t="shared" si="299"/>
        <v>#VALUE!</v>
      </c>
      <c r="CT449" s="54" t="e">
        <f t="shared" si="299"/>
        <v>#VALUE!</v>
      </c>
      <c r="CU449" s="54" t="e">
        <f t="shared" si="299"/>
        <v>#VALUE!</v>
      </c>
      <c r="CV449" s="54" t="e">
        <f t="shared" si="299"/>
        <v>#VALUE!</v>
      </c>
      <c r="CX449" s="54" t="s">
        <v>407</v>
      </c>
      <c r="CY449" s="54">
        <f>100-$CG$83</f>
        <v>94.33</v>
      </c>
      <c r="CZ449" s="54">
        <f t="shared" ref="CZ449:DN449" si="302">100-$CG$83</f>
        <v>94.33</v>
      </c>
      <c r="DA449" s="54">
        <f t="shared" si="302"/>
        <v>94.33</v>
      </c>
      <c r="DB449" s="54">
        <f t="shared" si="302"/>
        <v>94.33</v>
      </c>
      <c r="DC449" s="54">
        <f t="shared" si="302"/>
        <v>94.33</v>
      </c>
      <c r="DD449" s="54">
        <f t="shared" si="302"/>
        <v>94.33</v>
      </c>
      <c r="DE449" s="54">
        <f t="shared" si="302"/>
        <v>94.33</v>
      </c>
      <c r="DF449" s="54">
        <f t="shared" si="302"/>
        <v>94.33</v>
      </c>
      <c r="DG449" s="54">
        <f t="shared" si="302"/>
        <v>94.33</v>
      </c>
      <c r="DH449" s="54">
        <f t="shared" si="302"/>
        <v>94.33</v>
      </c>
      <c r="DI449" s="54">
        <f t="shared" si="302"/>
        <v>94.33</v>
      </c>
      <c r="DJ449" s="54">
        <f t="shared" si="302"/>
        <v>94.33</v>
      </c>
      <c r="DK449" s="54">
        <f t="shared" si="302"/>
        <v>94.33</v>
      </c>
      <c r="DL449" s="54">
        <f t="shared" si="302"/>
        <v>94.33</v>
      </c>
      <c r="DM449" s="54">
        <f t="shared" si="302"/>
        <v>94.33</v>
      </c>
      <c r="DN449" s="54">
        <f t="shared" si="302"/>
        <v>94.33</v>
      </c>
    </row>
    <row r="450" spans="1:118" ht="16.5" customHeight="1" thickBot="1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B450" s="359"/>
      <c r="CC450" s="360"/>
      <c r="CF450" s="54" t="s">
        <v>408</v>
      </c>
      <c r="CG450" s="347">
        <f>LN(2)/CG$78</f>
        <v>0.13862943611198905</v>
      </c>
      <c r="CH450" s="347">
        <f t="shared" ref="CH450:CV450" si="303">LN(2)/CH$78</f>
        <v>8.6643397569993161E-2</v>
      </c>
      <c r="CI450" s="347">
        <f t="shared" si="303"/>
        <v>5.5451774444795626E-2</v>
      </c>
      <c r="CJ450" s="347">
        <f t="shared" si="303"/>
        <v>3.7467415165402446E-2</v>
      </c>
      <c r="CK450" s="347">
        <f t="shared" si="303"/>
        <v>2.5672117798516494E-2</v>
      </c>
      <c r="CL450" s="347">
        <f t="shared" si="303"/>
        <v>1.8097837612531208E-2</v>
      </c>
      <c r="CM450" s="347">
        <f t="shared" si="303"/>
        <v>1.2765141446776157E-2</v>
      </c>
      <c r="CN450" s="347">
        <f t="shared" si="303"/>
        <v>9.001911435843446E-3</v>
      </c>
      <c r="CO450" s="347">
        <f t="shared" si="303"/>
        <v>6.3591484455040852E-3</v>
      </c>
      <c r="CP450" s="347">
        <f t="shared" si="303"/>
        <v>4.7475834284927756E-3</v>
      </c>
      <c r="CQ450" s="347">
        <f t="shared" si="303"/>
        <v>3.7066694147590657E-3</v>
      </c>
      <c r="CR450" s="347">
        <f t="shared" si="303"/>
        <v>2.9001974082006081E-3</v>
      </c>
      <c r="CS450" s="347">
        <f t="shared" si="303"/>
        <v>2.272613706753919E-3</v>
      </c>
      <c r="CT450" s="347">
        <f t="shared" si="303"/>
        <v>1.7773004629742187E-3</v>
      </c>
      <c r="CU450" s="347">
        <f t="shared" si="303"/>
        <v>1.3918618083533039E-3</v>
      </c>
      <c r="CV450" s="347">
        <f t="shared" si="303"/>
        <v>1.0915703630865281E-3</v>
      </c>
      <c r="CX450" s="54" t="s">
        <v>409</v>
      </c>
      <c r="CY450" s="361">
        <f>CE448</f>
        <v>0</v>
      </c>
      <c r="CZ450" s="54">
        <f>$CY450</f>
        <v>0</v>
      </c>
      <c r="DA450" s="54">
        <f t="shared" ref="DA450:DN450" si="304">$CY450</f>
        <v>0</v>
      </c>
      <c r="DB450" s="54">
        <f t="shared" si="304"/>
        <v>0</v>
      </c>
      <c r="DC450" s="54">
        <f t="shared" si="304"/>
        <v>0</v>
      </c>
      <c r="DD450" s="54">
        <f t="shared" si="304"/>
        <v>0</v>
      </c>
      <c r="DE450" s="54">
        <f t="shared" si="304"/>
        <v>0</v>
      </c>
      <c r="DF450" s="54">
        <f t="shared" si="304"/>
        <v>0</v>
      </c>
      <c r="DG450" s="54">
        <f t="shared" si="304"/>
        <v>0</v>
      </c>
      <c r="DH450" s="54">
        <f t="shared" si="304"/>
        <v>0</v>
      </c>
      <c r="DI450" s="54">
        <f t="shared" si="304"/>
        <v>0</v>
      </c>
      <c r="DJ450" s="54">
        <f t="shared" si="304"/>
        <v>0</v>
      </c>
      <c r="DK450" s="54">
        <f t="shared" si="304"/>
        <v>0</v>
      </c>
      <c r="DL450" s="54">
        <f t="shared" si="304"/>
        <v>0</v>
      </c>
      <c r="DM450" s="54">
        <f t="shared" si="304"/>
        <v>0</v>
      </c>
      <c r="DN450" s="54">
        <f t="shared" si="304"/>
        <v>0</v>
      </c>
    </row>
    <row r="451" spans="1:118" ht="16.5" customHeight="1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G451" s="347"/>
      <c r="CH451" s="347"/>
      <c r="CI451" s="347"/>
      <c r="CJ451" s="347"/>
      <c r="CK451" s="347"/>
      <c r="CL451" s="347"/>
      <c r="CM451" s="347"/>
      <c r="CN451" s="347"/>
      <c r="CO451" s="347"/>
      <c r="CP451" s="347"/>
      <c r="CQ451" s="347"/>
      <c r="CR451" s="347"/>
      <c r="CS451" s="347"/>
      <c r="CT451" s="347"/>
      <c r="CU451" s="347"/>
      <c r="CV451" s="347"/>
      <c r="CY451" s="137"/>
    </row>
    <row r="452" spans="1:118" ht="16.5" customHeight="1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G452" s="348">
        <f>(CG445+CG446)*CG447</f>
        <v>79</v>
      </c>
      <c r="CH452" s="348">
        <f t="shared" ref="CH452:CV452" si="305">(CH445+CH446)*CH447</f>
        <v>79</v>
      </c>
      <c r="CI452" s="348">
        <f t="shared" si="305"/>
        <v>79</v>
      </c>
      <c r="CJ452" s="348">
        <f t="shared" si="305"/>
        <v>79</v>
      </c>
      <c r="CK452" s="348">
        <f t="shared" si="305"/>
        <v>79</v>
      </c>
      <c r="CL452" s="348">
        <f t="shared" si="305"/>
        <v>79</v>
      </c>
      <c r="CM452" s="348">
        <f t="shared" si="305"/>
        <v>79</v>
      </c>
      <c r="CN452" s="348">
        <f t="shared" si="305"/>
        <v>79</v>
      </c>
      <c r="CO452" s="348">
        <f t="shared" si="305"/>
        <v>79</v>
      </c>
      <c r="CP452" s="348">
        <f t="shared" si="305"/>
        <v>79</v>
      </c>
      <c r="CQ452" s="348">
        <f t="shared" si="305"/>
        <v>79</v>
      </c>
      <c r="CR452" s="348">
        <f t="shared" si="305"/>
        <v>79</v>
      </c>
      <c r="CS452" s="348">
        <f t="shared" si="305"/>
        <v>79</v>
      </c>
      <c r="CT452" s="348">
        <f t="shared" si="305"/>
        <v>79</v>
      </c>
      <c r="CU452" s="348">
        <f t="shared" si="305"/>
        <v>79</v>
      </c>
      <c r="CV452" s="348">
        <f t="shared" si="305"/>
        <v>79</v>
      </c>
      <c r="CY452" s="137"/>
    </row>
    <row r="453" spans="1:118" ht="16.5" customHeight="1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G453" s="348" t="e">
        <f>CG448*CG447*(CG449-1/CG450)</f>
        <v>#VALUE!</v>
      </c>
      <c r="CH453" s="348" t="e">
        <f t="shared" ref="CH453:CV453" si="306">CH448*CH447*(CH449-1/CH450)</f>
        <v>#VALUE!</v>
      </c>
      <c r="CI453" s="348" t="e">
        <f t="shared" si="306"/>
        <v>#VALUE!</v>
      </c>
      <c r="CJ453" s="348" t="e">
        <f t="shared" si="306"/>
        <v>#VALUE!</v>
      </c>
      <c r="CK453" s="348" t="e">
        <f t="shared" si="306"/>
        <v>#VALUE!</v>
      </c>
      <c r="CL453" s="348" t="e">
        <f t="shared" si="306"/>
        <v>#VALUE!</v>
      </c>
      <c r="CM453" s="348" t="e">
        <f t="shared" si="306"/>
        <v>#VALUE!</v>
      </c>
      <c r="CN453" s="348" t="e">
        <f t="shared" si="306"/>
        <v>#VALUE!</v>
      </c>
      <c r="CO453" s="348" t="e">
        <f t="shared" si="306"/>
        <v>#VALUE!</v>
      </c>
      <c r="CP453" s="348" t="e">
        <f t="shared" si="306"/>
        <v>#VALUE!</v>
      </c>
      <c r="CQ453" s="348" t="e">
        <f t="shared" si="306"/>
        <v>#VALUE!</v>
      </c>
      <c r="CR453" s="348" t="e">
        <f t="shared" si="306"/>
        <v>#VALUE!</v>
      </c>
      <c r="CS453" s="348" t="e">
        <f t="shared" si="306"/>
        <v>#VALUE!</v>
      </c>
      <c r="CT453" s="348" t="e">
        <f t="shared" si="306"/>
        <v>#VALUE!</v>
      </c>
      <c r="CU453" s="348" t="e">
        <f t="shared" si="306"/>
        <v>#VALUE!</v>
      </c>
      <c r="CV453" s="348" t="e">
        <f t="shared" si="306"/>
        <v>#VALUE!</v>
      </c>
      <c r="CY453" s="137"/>
    </row>
    <row r="454" spans="1:118" ht="16.5" customHeight="1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G454" s="348" t="e">
        <f>((CG445+CG446)*CG447-CG444-CG448*CG447/CG450)*EXP(-CG450*CG449)</f>
        <v>#VALUE!</v>
      </c>
      <c r="CH454" s="348" t="e">
        <f t="shared" ref="CH454:CV454" si="307">((CH445+CH446)*CH447-CH444-CH448*CH447/CH450)*EXP(-CH450*CH449)</f>
        <v>#VALUE!</v>
      </c>
      <c r="CI454" s="348" t="e">
        <f t="shared" si="307"/>
        <v>#VALUE!</v>
      </c>
      <c r="CJ454" s="348" t="e">
        <f t="shared" si="307"/>
        <v>#VALUE!</v>
      </c>
      <c r="CK454" s="348" t="e">
        <f t="shared" si="307"/>
        <v>#VALUE!</v>
      </c>
      <c r="CL454" s="348" t="e">
        <f t="shared" si="307"/>
        <v>#VALUE!</v>
      </c>
      <c r="CM454" s="348" t="e">
        <f t="shared" si="307"/>
        <v>#VALUE!</v>
      </c>
      <c r="CN454" s="348" t="e">
        <f t="shared" si="307"/>
        <v>#VALUE!</v>
      </c>
      <c r="CO454" s="348" t="e">
        <f t="shared" si="307"/>
        <v>#VALUE!</v>
      </c>
      <c r="CP454" s="348" t="e">
        <f t="shared" si="307"/>
        <v>#VALUE!</v>
      </c>
      <c r="CQ454" s="348" t="e">
        <f t="shared" si="307"/>
        <v>#VALUE!</v>
      </c>
      <c r="CR454" s="348" t="e">
        <f t="shared" si="307"/>
        <v>#VALUE!</v>
      </c>
      <c r="CS454" s="348" t="e">
        <f t="shared" si="307"/>
        <v>#VALUE!</v>
      </c>
      <c r="CT454" s="348" t="e">
        <f t="shared" si="307"/>
        <v>#VALUE!</v>
      </c>
      <c r="CU454" s="348" t="e">
        <f t="shared" si="307"/>
        <v>#VALUE!</v>
      </c>
      <c r="CV454" s="348" t="e">
        <f t="shared" si="307"/>
        <v>#VALUE!</v>
      </c>
      <c r="CY454" s="137"/>
    </row>
    <row r="455" spans="1:118" ht="16.5" customHeight="1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G455" s="349" t="e">
        <f>CG452+CG453-CG454</f>
        <v>#VALUE!</v>
      </c>
      <c r="CH455" s="349" t="e">
        <f t="shared" ref="CH455:CV455" si="308">CH452+CH453-CH454</f>
        <v>#VALUE!</v>
      </c>
      <c r="CI455" s="349" t="e">
        <f t="shared" si="308"/>
        <v>#VALUE!</v>
      </c>
      <c r="CJ455" s="349" t="e">
        <f t="shared" si="308"/>
        <v>#VALUE!</v>
      </c>
      <c r="CK455" s="349" t="e">
        <f t="shared" si="308"/>
        <v>#VALUE!</v>
      </c>
      <c r="CL455" s="349" t="e">
        <f t="shared" si="308"/>
        <v>#VALUE!</v>
      </c>
      <c r="CM455" s="349" t="e">
        <f t="shared" si="308"/>
        <v>#VALUE!</v>
      </c>
      <c r="CN455" s="349" t="e">
        <f t="shared" si="308"/>
        <v>#VALUE!</v>
      </c>
      <c r="CO455" s="349" t="e">
        <f t="shared" si="308"/>
        <v>#VALUE!</v>
      </c>
      <c r="CP455" s="349" t="e">
        <f t="shared" si="308"/>
        <v>#VALUE!</v>
      </c>
      <c r="CQ455" s="349" t="e">
        <f t="shared" si="308"/>
        <v>#VALUE!</v>
      </c>
      <c r="CR455" s="349" t="e">
        <f t="shared" si="308"/>
        <v>#VALUE!</v>
      </c>
      <c r="CS455" s="349" t="e">
        <f t="shared" si="308"/>
        <v>#VALUE!</v>
      </c>
      <c r="CT455" s="349" t="e">
        <f t="shared" si="308"/>
        <v>#VALUE!</v>
      </c>
      <c r="CU455" s="349" t="e">
        <f t="shared" si="308"/>
        <v>#VALUE!</v>
      </c>
      <c r="CV455" s="349" t="e">
        <f t="shared" si="308"/>
        <v>#VALUE!</v>
      </c>
      <c r="CY455" s="137"/>
    </row>
    <row r="456" spans="1:118" ht="13.5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G456" s="350" t="s">
        <v>390</v>
      </c>
      <c r="CH456" s="351" t="s">
        <v>333</v>
      </c>
      <c r="CI456" s="351" t="s">
        <v>334</v>
      </c>
      <c r="CJ456" s="351" t="s">
        <v>335</v>
      </c>
      <c r="CK456" s="351" t="s">
        <v>336</v>
      </c>
      <c r="CL456" s="351" t="s">
        <v>337</v>
      </c>
      <c r="CM456" s="351" t="s">
        <v>338</v>
      </c>
      <c r="CN456" s="351" t="s">
        <v>339</v>
      </c>
      <c r="CO456" s="351" t="s">
        <v>340</v>
      </c>
      <c r="CP456" s="351" t="s">
        <v>341</v>
      </c>
      <c r="CQ456" s="351" t="s">
        <v>342</v>
      </c>
      <c r="CR456" s="351" t="s">
        <v>343</v>
      </c>
      <c r="CS456" s="351" t="s">
        <v>344</v>
      </c>
      <c r="CT456" s="351" t="s">
        <v>345</v>
      </c>
      <c r="CU456" s="351" t="s">
        <v>346</v>
      </c>
      <c r="CV456" s="351" t="s">
        <v>347</v>
      </c>
      <c r="CY456" s="54" t="s">
        <v>390</v>
      </c>
      <c r="CZ456" s="54" t="s">
        <v>333</v>
      </c>
      <c r="DA456" s="54" t="s">
        <v>334</v>
      </c>
      <c r="DB456" s="54" t="s">
        <v>335</v>
      </c>
      <c r="DC456" s="54" t="s">
        <v>336</v>
      </c>
      <c r="DD456" s="54" t="s">
        <v>337</v>
      </c>
      <c r="DE456" s="54" t="s">
        <v>338</v>
      </c>
      <c r="DF456" s="54" t="s">
        <v>339</v>
      </c>
      <c r="DG456" s="54" t="s">
        <v>340</v>
      </c>
      <c r="DH456" s="54" t="s">
        <v>341</v>
      </c>
      <c r="DI456" s="54" t="s">
        <v>342</v>
      </c>
      <c r="DJ456" s="54" t="s">
        <v>343</v>
      </c>
      <c r="DK456" s="54" t="s">
        <v>344</v>
      </c>
      <c r="DL456" s="54" t="s">
        <v>345</v>
      </c>
      <c r="DM456" s="54" t="s">
        <v>346</v>
      </c>
      <c r="DN456" s="54" t="s">
        <v>347</v>
      </c>
    </row>
    <row r="457" spans="1:118" ht="13.5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F457" s="54" t="s">
        <v>391</v>
      </c>
      <c r="CG457" s="352" t="e">
        <f>ROUND((CG445+CG446)*CG447+CG448*CG447*(CG449-1/CG450)-((CG445+CG446)*CG447-CG444-CG448*CG447/CG450)*EXP(-CG450*CG449),5)</f>
        <v>#VALUE!</v>
      </c>
      <c r="CH457" s="352" t="e">
        <f t="shared" ref="CH457:CV457" si="309">ROUND((CH445+CH446)*CH447+CH448*CH447*(CH449-1/CH450)-((CH445+CH446)*CH447-CH444-CH448*CH447/CH450)*EXP(-CH450*CH449),5)</f>
        <v>#VALUE!</v>
      </c>
      <c r="CI457" s="352" t="e">
        <f t="shared" si="309"/>
        <v>#VALUE!</v>
      </c>
      <c r="CJ457" s="352" t="e">
        <f t="shared" si="309"/>
        <v>#VALUE!</v>
      </c>
      <c r="CK457" s="352" t="e">
        <f t="shared" si="309"/>
        <v>#VALUE!</v>
      </c>
      <c r="CL457" s="352" t="e">
        <f t="shared" si="309"/>
        <v>#VALUE!</v>
      </c>
      <c r="CM457" s="352" t="e">
        <f t="shared" si="309"/>
        <v>#VALUE!</v>
      </c>
      <c r="CN457" s="352" t="e">
        <f t="shared" si="309"/>
        <v>#VALUE!</v>
      </c>
      <c r="CO457" s="352" t="e">
        <f t="shared" si="309"/>
        <v>#VALUE!</v>
      </c>
      <c r="CP457" s="352" t="e">
        <f t="shared" si="309"/>
        <v>#VALUE!</v>
      </c>
      <c r="CQ457" s="352" t="e">
        <f t="shared" si="309"/>
        <v>#VALUE!</v>
      </c>
      <c r="CR457" s="352" t="e">
        <f t="shared" si="309"/>
        <v>#VALUE!</v>
      </c>
      <c r="CS457" s="352" t="e">
        <f t="shared" si="309"/>
        <v>#VALUE!</v>
      </c>
      <c r="CT457" s="352" t="e">
        <f t="shared" si="309"/>
        <v>#VALUE!</v>
      </c>
      <c r="CU457" s="352" t="e">
        <f t="shared" si="309"/>
        <v>#VALUE!</v>
      </c>
      <c r="CV457" s="352" t="e">
        <f t="shared" si="309"/>
        <v>#VALUE!</v>
      </c>
      <c r="CX457" s="54" t="s">
        <v>412</v>
      </c>
      <c r="CY457" s="362">
        <f>(CY449+CY450)/CY448+CY447</f>
        <v>295.99579239870923</v>
      </c>
      <c r="CZ457" s="362">
        <f t="shared" ref="CZ457:DN457" si="310">(CZ449+CZ450)/CZ448+CZ447</f>
        <v>253.99617592876882</v>
      </c>
      <c r="DA457" s="362">
        <f t="shared" si="310"/>
        <v>224.99578814732763</v>
      </c>
      <c r="DB457" s="362">
        <f t="shared" si="310"/>
        <v>202.99552076677315</v>
      </c>
      <c r="DC457" s="362">
        <f t="shared" si="310"/>
        <v>190.00217425547623</v>
      </c>
      <c r="DD457" s="362">
        <f t="shared" si="310"/>
        <v>174.99791344557741</v>
      </c>
      <c r="DE457" s="362">
        <f t="shared" si="310"/>
        <v>164.99559634188427</v>
      </c>
      <c r="DF457" s="362">
        <f t="shared" si="310"/>
        <v>157.00280920314253</v>
      </c>
      <c r="DG457" s="362">
        <f t="shared" si="310"/>
        <v>151.99654993400793</v>
      </c>
      <c r="DH457" s="362">
        <f t="shared" si="310"/>
        <v>145.99700693992628</v>
      </c>
      <c r="DI457" s="362">
        <f t="shared" si="310"/>
        <v>141.99730722180493</v>
      </c>
      <c r="DJ457" s="362">
        <f t="shared" si="310"/>
        <v>138.99904711262363</v>
      </c>
      <c r="DK457" s="362">
        <f t="shared" si="310"/>
        <v>133.99871805423658</v>
      </c>
      <c r="DL457" s="362">
        <f t="shared" si="310"/>
        <v>131.99796563285832</v>
      </c>
      <c r="DM457" s="362">
        <f t="shared" si="310"/>
        <v>129.00495001041449</v>
      </c>
      <c r="DN457" s="362">
        <f t="shared" si="310"/>
        <v>127.00491577747849</v>
      </c>
    </row>
    <row r="458" spans="1:118" ht="13.5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319" t="str">
        <f>IF(CB458="","",CC458)</f>
        <v/>
      </c>
      <c r="CB458" s="363" t="str">
        <f>IF(COUNTIF(CY458:DN458,"×")=0,"","浮上できません")</f>
        <v/>
      </c>
      <c r="CC458" s="316">
        <v>15</v>
      </c>
      <c r="CY458" s="364" t="e">
        <f t="shared" ref="CY458:DN458" si="311">IF(CY457-CG457&gt;0,"","×")</f>
        <v>#VALUE!</v>
      </c>
      <c r="CZ458" s="364" t="e">
        <f t="shared" si="311"/>
        <v>#VALUE!</v>
      </c>
      <c r="DA458" s="364" t="e">
        <f t="shared" si="311"/>
        <v>#VALUE!</v>
      </c>
      <c r="DB458" s="364" t="e">
        <f t="shared" si="311"/>
        <v>#VALUE!</v>
      </c>
      <c r="DC458" s="364" t="e">
        <f t="shared" si="311"/>
        <v>#VALUE!</v>
      </c>
      <c r="DD458" s="364" t="e">
        <f t="shared" si="311"/>
        <v>#VALUE!</v>
      </c>
      <c r="DE458" s="364" t="e">
        <f t="shared" si="311"/>
        <v>#VALUE!</v>
      </c>
      <c r="DF458" s="364" t="e">
        <f t="shared" si="311"/>
        <v>#VALUE!</v>
      </c>
      <c r="DG458" s="364" t="e">
        <f t="shared" si="311"/>
        <v>#VALUE!</v>
      </c>
      <c r="DH458" s="364" t="e">
        <f t="shared" si="311"/>
        <v>#VALUE!</v>
      </c>
      <c r="DI458" s="364" t="e">
        <f t="shared" si="311"/>
        <v>#VALUE!</v>
      </c>
      <c r="DJ458" s="364" t="e">
        <f t="shared" si="311"/>
        <v>#VALUE!</v>
      </c>
      <c r="DK458" s="364" t="e">
        <f t="shared" si="311"/>
        <v>#VALUE!</v>
      </c>
      <c r="DL458" s="364" t="e">
        <f t="shared" si="311"/>
        <v>#VALUE!</v>
      </c>
      <c r="DM458" s="364" t="e">
        <f t="shared" si="311"/>
        <v>#VALUE!</v>
      </c>
      <c r="DN458" s="364" t="e">
        <f t="shared" si="311"/>
        <v>#VALUE!</v>
      </c>
    </row>
    <row r="459" spans="1:118" ht="13.5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F459" s="339" t="s">
        <v>468</v>
      </c>
      <c r="CG459" s="339" t="s">
        <v>469</v>
      </c>
      <c r="CH459" s="339"/>
      <c r="CI459" s="339"/>
      <c r="CJ459" s="339"/>
      <c r="CK459" s="339"/>
      <c r="CL459" s="339"/>
      <c r="CM459" s="339"/>
      <c r="CN459" s="339"/>
      <c r="CO459" s="339"/>
      <c r="CP459" s="339"/>
      <c r="CQ459" s="338"/>
      <c r="CR459" s="338"/>
      <c r="CS459" s="338"/>
      <c r="CT459" s="338"/>
      <c r="CU459" s="338"/>
      <c r="CV459" s="338"/>
      <c r="CW459" s="338"/>
    </row>
    <row r="461" spans="1:118" ht="13.5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F461" s="340" t="s">
        <v>401</v>
      </c>
      <c r="CG461" s="353" t="e">
        <f t="shared" ref="CG461:CV461" si="312">CG457</f>
        <v>#VALUE!</v>
      </c>
      <c r="CH461" s="353" t="e">
        <f t="shared" si="312"/>
        <v>#VALUE!</v>
      </c>
      <c r="CI461" s="353" t="e">
        <f t="shared" si="312"/>
        <v>#VALUE!</v>
      </c>
      <c r="CJ461" s="353" t="e">
        <f t="shared" si="312"/>
        <v>#VALUE!</v>
      </c>
      <c r="CK461" s="353" t="e">
        <f t="shared" si="312"/>
        <v>#VALUE!</v>
      </c>
      <c r="CL461" s="353" t="e">
        <f t="shared" si="312"/>
        <v>#VALUE!</v>
      </c>
      <c r="CM461" s="353" t="e">
        <f t="shared" si="312"/>
        <v>#VALUE!</v>
      </c>
      <c r="CN461" s="353" t="e">
        <f t="shared" si="312"/>
        <v>#VALUE!</v>
      </c>
      <c r="CO461" s="353" t="e">
        <f t="shared" si="312"/>
        <v>#VALUE!</v>
      </c>
      <c r="CP461" s="353" t="e">
        <f t="shared" si="312"/>
        <v>#VALUE!</v>
      </c>
      <c r="CQ461" s="353" t="e">
        <f t="shared" si="312"/>
        <v>#VALUE!</v>
      </c>
      <c r="CR461" s="353" t="e">
        <f t="shared" si="312"/>
        <v>#VALUE!</v>
      </c>
      <c r="CS461" s="353" t="e">
        <f t="shared" si="312"/>
        <v>#VALUE!</v>
      </c>
      <c r="CT461" s="353" t="e">
        <f t="shared" si="312"/>
        <v>#VALUE!</v>
      </c>
      <c r="CU461" s="353" t="e">
        <f t="shared" si="312"/>
        <v>#VALUE!</v>
      </c>
      <c r="CV461" s="353" t="e">
        <f t="shared" si="312"/>
        <v>#VALUE!</v>
      </c>
    </row>
    <row r="462" spans="1:118" ht="13.5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F462" s="54" t="s">
        <v>370</v>
      </c>
      <c r="CG462" s="54">
        <v>100</v>
      </c>
      <c r="CH462" s="54">
        <f>$CG462</f>
        <v>100</v>
      </c>
      <c r="CI462" s="54">
        <f t="shared" ref="CI462:CV466" si="313">$CG462</f>
        <v>100</v>
      </c>
      <c r="CJ462" s="54">
        <f t="shared" si="313"/>
        <v>100</v>
      </c>
      <c r="CK462" s="54">
        <f t="shared" si="313"/>
        <v>100</v>
      </c>
      <c r="CL462" s="54">
        <f t="shared" si="313"/>
        <v>100</v>
      </c>
      <c r="CM462" s="54">
        <f t="shared" si="313"/>
        <v>100</v>
      </c>
      <c r="CN462" s="54">
        <f t="shared" si="313"/>
        <v>100</v>
      </c>
      <c r="CO462" s="54">
        <f t="shared" si="313"/>
        <v>100</v>
      </c>
      <c r="CP462" s="54">
        <f t="shared" si="313"/>
        <v>100</v>
      </c>
      <c r="CQ462" s="54">
        <f t="shared" si="313"/>
        <v>100</v>
      </c>
      <c r="CR462" s="54">
        <f t="shared" si="313"/>
        <v>100</v>
      </c>
      <c r="CS462" s="54">
        <f t="shared" si="313"/>
        <v>100</v>
      </c>
      <c r="CT462" s="54">
        <f t="shared" si="313"/>
        <v>100</v>
      </c>
      <c r="CU462" s="54">
        <f t="shared" si="313"/>
        <v>100</v>
      </c>
      <c r="CV462" s="54">
        <f t="shared" si="313"/>
        <v>100</v>
      </c>
      <c r="CX462" s="339" t="s">
        <v>402</v>
      </c>
      <c r="CY462" s="339"/>
      <c r="CZ462" s="339"/>
      <c r="DA462" s="339"/>
      <c r="DB462" s="339"/>
      <c r="DC462" s="339"/>
      <c r="DD462" s="339"/>
      <c r="DE462" s="339"/>
      <c r="DF462" s="339"/>
      <c r="DG462" s="339"/>
      <c r="DH462" s="339"/>
      <c r="DI462" s="339"/>
      <c r="DJ462" s="339"/>
      <c r="DK462" s="339"/>
      <c r="DL462" s="339"/>
      <c r="DM462" s="339"/>
      <c r="DN462" s="339"/>
    </row>
    <row r="463" spans="1:118" ht="13.5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B463" s="64" t="s">
        <v>372</v>
      </c>
      <c r="CC463" s="345">
        <v>-10</v>
      </c>
      <c r="CD463" s="66" t="s">
        <v>373</v>
      </c>
      <c r="CE463" s="66">
        <f>ROUND(CC463*$CG$82*9.80665/1000,0)</f>
        <v>-101</v>
      </c>
      <c r="CF463" s="54" t="s">
        <v>374</v>
      </c>
      <c r="CG463" s="341">
        <f>CE464</f>
        <v>0</v>
      </c>
      <c r="CH463" s="54">
        <f>$CG463</f>
        <v>0</v>
      </c>
      <c r="CI463" s="54">
        <f t="shared" si="313"/>
        <v>0</v>
      </c>
      <c r="CJ463" s="54">
        <f t="shared" si="313"/>
        <v>0</v>
      </c>
      <c r="CK463" s="54">
        <f t="shared" si="313"/>
        <v>0</v>
      </c>
      <c r="CL463" s="54">
        <f t="shared" si="313"/>
        <v>0</v>
      </c>
      <c r="CM463" s="54">
        <f t="shared" si="313"/>
        <v>0</v>
      </c>
      <c r="CN463" s="54">
        <f t="shared" si="313"/>
        <v>0</v>
      </c>
      <c r="CO463" s="54">
        <f t="shared" si="313"/>
        <v>0</v>
      </c>
      <c r="CP463" s="54">
        <f t="shared" si="313"/>
        <v>0</v>
      </c>
      <c r="CQ463" s="54">
        <f t="shared" si="313"/>
        <v>0</v>
      </c>
      <c r="CR463" s="54">
        <f t="shared" si="313"/>
        <v>0</v>
      </c>
      <c r="CS463" s="54">
        <f t="shared" si="313"/>
        <v>0</v>
      </c>
      <c r="CT463" s="54">
        <f t="shared" si="313"/>
        <v>0</v>
      </c>
      <c r="CU463" s="54">
        <f t="shared" si="313"/>
        <v>0</v>
      </c>
      <c r="CV463" s="54">
        <f t="shared" si="313"/>
        <v>0</v>
      </c>
    </row>
    <row r="464" spans="1:118" ht="13.5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B464" s="354" t="s">
        <v>376</v>
      </c>
      <c r="CC464" s="355">
        <f>CC448</f>
        <v>0</v>
      </c>
      <c r="CD464" s="346" t="s">
        <v>381</v>
      </c>
      <c r="CE464" s="66">
        <f>CC464*$CG$82*9.80665/1000</f>
        <v>0</v>
      </c>
      <c r="CF464" s="54" t="s">
        <v>396</v>
      </c>
      <c r="CG464" s="54">
        <v>0.79</v>
      </c>
      <c r="CH464" s="54">
        <f>$CG464</f>
        <v>0.79</v>
      </c>
      <c r="CI464" s="54">
        <f t="shared" si="313"/>
        <v>0.79</v>
      </c>
      <c r="CJ464" s="54">
        <f t="shared" si="313"/>
        <v>0.79</v>
      </c>
      <c r="CK464" s="54">
        <f t="shared" si="313"/>
        <v>0.79</v>
      </c>
      <c r="CL464" s="54">
        <f t="shared" si="313"/>
        <v>0.79</v>
      </c>
      <c r="CM464" s="54">
        <f t="shared" si="313"/>
        <v>0.79</v>
      </c>
      <c r="CN464" s="54">
        <f t="shared" si="313"/>
        <v>0.79</v>
      </c>
      <c r="CO464" s="54">
        <f t="shared" si="313"/>
        <v>0.79</v>
      </c>
      <c r="CP464" s="54">
        <f t="shared" si="313"/>
        <v>0.79</v>
      </c>
      <c r="CQ464" s="54">
        <f t="shared" si="313"/>
        <v>0.79</v>
      </c>
      <c r="CR464" s="54">
        <f t="shared" si="313"/>
        <v>0.79</v>
      </c>
      <c r="CS464" s="54">
        <f t="shared" si="313"/>
        <v>0.79</v>
      </c>
      <c r="CT464" s="54">
        <f t="shared" si="313"/>
        <v>0.79</v>
      </c>
      <c r="CU464" s="54">
        <f t="shared" si="313"/>
        <v>0.79</v>
      </c>
      <c r="CV464" s="54">
        <f t="shared" si="313"/>
        <v>0.79</v>
      </c>
      <c r="CX464" s="358" t="s">
        <v>404</v>
      </c>
      <c r="CY464" s="54">
        <f t="shared" ref="CY464:DN464" si="314">CG$79</f>
        <v>126.88500000000001</v>
      </c>
      <c r="CZ464" s="54">
        <f t="shared" si="314"/>
        <v>109.185</v>
      </c>
      <c r="DA464" s="54">
        <f t="shared" si="314"/>
        <v>94.381</v>
      </c>
      <c r="DB464" s="54">
        <f t="shared" si="314"/>
        <v>82.445999999999998</v>
      </c>
      <c r="DC464" s="54">
        <f t="shared" si="314"/>
        <v>73.918000000000006</v>
      </c>
      <c r="DD464" s="54">
        <f t="shared" si="314"/>
        <v>63.152999999999999</v>
      </c>
      <c r="DE464" s="54">
        <f t="shared" si="314"/>
        <v>56.482999999999997</v>
      </c>
      <c r="DF464" s="54">
        <f t="shared" si="314"/>
        <v>51.133000000000003</v>
      </c>
      <c r="DG464" s="54">
        <f t="shared" si="314"/>
        <v>48.246000000000002</v>
      </c>
      <c r="DH464" s="54">
        <f t="shared" si="314"/>
        <v>43.709000000000003</v>
      </c>
      <c r="DI464" s="54">
        <f t="shared" si="314"/>
        <v>40.774000000000001</v>
      </c>
      <c r="DJ464" s="54">
        <f t="shared" si="314"/>
        <v>38.68</v>
      </c>
      <c r="DK464" s="54">
        <f t="shared" si="314"/>
        <v>34.463000000000001</v>
      </c>
      <c r="DL464" s="54">
        <f t="shared" si="314"/>
        <v>33.161000000000001</v>
      </c>
      <c r="DM464" s="54">
        <f t="shared" si="314"/>
        <v>30.765000000000001</v>
      </c>
      <c r="DN464" s="54">
        <f t="shared" si="314"/>
        <v>29.283999999999999</v>
      </c>
    </row>
    <row r="465" spans="1:119" ht="13.5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B465" s="64" t="s">
        <v>380</v>
      </c>
      <c r="CC465" s="345">
        <f>-BN104</f>
        <v>0</v>
      </c>
      <c r="CD465" s="346" t="s">
        <v>381</v>
      </c>
      <c r="CE465" s="66">
        <f>CC465*$CG$82*9.80665/1000</f>
        <v>0</v>
      </c>
      <c r="CF465" s="54" t="s">
        <v>382</v>
      </c>
      <c r="CG465" s="341">
        <f>CE463</f>
        <v>-101</v>
      </c>
      <c r="CH465" s="54">
        <f>$CG465</f>
        <v>-101</v>
      </c>
      <c r="CI465" s="54">
        <f t="shared" si="313"/>
        <v>-101</v>
      </c>
      <c r="CJ465" s="54">
        <f t="shared" si="313"/>
        <v>-101</v>
      </c>
      <c r="CK465" s="54">
        <f t="shared" si="313"/>
        <v>-101</v>
      </c>
      <c r="CL465" s="54">
        <f t="shared" si="313"/>
        <v>-101</v>
      </c>
      <c r="CM465" s="54">
        <f t="shared" si="313"/>
        <v>-101</v>
      </c>
      <c r="CN465" s="54">
        <f t="shared" si="313"/>
        <v>-101</v>
      </c>
      <c r="CO465" s="54">
        <f t="shared" si="313"/>
        <v>-101</v>
      </c>
      <c r="CP465" s="54">
        <f t="shared" si="313"/>
        <v>-101</v>
      </c>
      <c r="CQ465" s="54">
        <f t="shared" si="313"/>
        <v>-101</v>
      </c>
      <c r="CR465" s="54">
        <f t="shared" si="313"/>
        <v>-101</v>
      </c>
      <c r="CS465" s="54">
        <f t="shared" si="313"/>
        <v>-101</v>
      </c>
      <c r="CT465" s="54">
        <f t="shared" si="313"/>
        <v>-101</v>
      </c>
      <c r="CU465" s="54">
        <f t="shared" si="313"/>
        <v>-101</v>
      </c>
      <c r="CV465" s="54">
        <f t="shared" si="313"/>
        <v>-101</v>
      </c>
      <c r="CX465" s="54" t="s">
        <v>418</v>
      </c>
      <c r="CY465" s="54">
        <f t="shared" ref="CY465:DN465" si="315">CG$80</f>
        <v>0.55779999999999996</v>
      </c>
      <c r="CZ465" s="54">
        <f t="shared" si="315"/>
        <v>0.65139999999999998</v>
      </c>
      <c r="DA465" s="54">
        <f t="shared" si="315"/>
        <v>0.72219999999999995</v>
      </c>
      <c r="DB465" s="54">
        <f t="shared" si="315"/>
        <v>0.78249999999999997</v>
      </c>
      <c r="DC465" s="54">
        <f t="shared" si="315"/>
        <v>0.81259999999999999</v>
      </c>
      <c r="DD465" s="54">
        <f t="shared" si="315"/>
        <v>0.84340000000000004</v>
      </c>
      <c r="DE465" s="54">
        <f t="shared" si="315"/>
        <v>0.86929999999999996</v>
      </c>
      <c r="DF465" s="54">
        <f t="shared" si="315"/>
        <v>0.89100000000000001</v>
      </c>
      <c r="DG465" s="54">
        <f t="shared" si="315"/>
        <v>0.90920000000000001</v>
      </c>
      <c r="DH465" s="54">
        <f t="shared" si="315"/>
        <v>0.92220000000000002</v>
      </c>
      <c r="DI465" s="54">
        <f t="shared" si="315"/>
        <v>0.93189999999999995</v>
      </c>
      <c r="DJ465" s="54">
        <f t="shared" si="315"/>
        <v>0.94030000000000002</v>
      </c>
      <c r="DK465" s="54">
        <f t="shared" si="315"/>
        <v>0.94769999999999999</v>
      </c>
      <c r="DL465" s="54">
        <f t="shared" si="315"/>
        <v>0.95440000000000003</v>
      </c>
      <c r="DM465" s="54">
        <f t="shared" si="315"/>
        <v>0.96020000000000005</v>
      </c>
      <c r="DN465" s="54">
        <f t="shared" si="315"/>
        <v>0.96530000000000005</v>
      </c>
    </row>
    <row r="466" spans="1:119" ht="14.25" thickBot="1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B466" s="64" t="s">
        <v>384</v>
      </c>
      <c r="CC466" s="345">
        <f>(BM342-BM341)/0.000694444444444444</f>
        <v>0</v>
      </c>
      <c r="CD466" s="66" t="s">
        <v>65</v>
      </c>
      <c r="CE466" s="66">
        <f>IF(CC463=0,IF(CC446&gt;0,CC466+CE449,CC466),(CC466-((CC465-CC464)/CC463)))</f>
        <v>0</v>
      </c>
      <c r="CF466" s="54" t="s">
        <v>385</v>
      </c>
      <c r="CG466" s="341">
        <f>ABS(CE466)</f>
        <v>0</v>
      </c>
      <c r="CH466" s="344">
        <f>$CG466</f>
        <v>0</v>
      </c>
      <c r="CI466" s="344">
        <f t="shared" si="313"/>
        <v>0</v>
      </c>
      <c r="CJ466" s="344">
        <f t="shared" si="313"/>
        <v>0</v>
      </c>
      <c r="CK466" s="344">
        <f t="shared" si="313"/>
        <v>0</v>
      </c>
      <c r="CL466" s="344">
        <f t="shared" si="313"/>
        <v>0</v>
      </c>
      <c r="CM466" s="344">
        <f t="shared" si="313"/>
        <v>0</v>
      </c>
      <c r="CN466" s="344">
        <f t="shared" si="313"/>
        <v>0</v>
      </c>
      <c r="CO466" s="344">
        <f t="shared" si="313"/>
        <v>0</v>
      </c>
      <c r="CP466" s="344">
        <f t="shared" si="313"/>
        <v>0</v>
      </c>
      <c r="CQ466" s="344">
        <f t="shared" si="313"/>
        <v>0</v>
      </c>
      <c r="CR466" s="344">
        <f t="shared" si="313"/>
        <v>0</v>
      </c>
      <c r="CS466" s="344">
        <f t="shared" si="313"/>
        <v>0</v>
      </c>
      <c r="CT466" s="344">
        <f t="shared" si="313"/>
        <v>0</v>
      </c>
      <c r="CU466" s="344">
        <f t="shared" si="313"/>
        <v>0</v>
      </c>
      <c r="CV466" s="344">
        <f t="shared" si="313"/>
        <v>0</v>
      </c>
      <c r="CX466" s="54" t="s">
        <v>407</v>
      </c>
      <c r="CY466" s="54">
        <f>100-$CG$83</f>
        <v>94.33</v>
      </c>
      <c r="CZ466" s="54">
        <f t="shared" ref="CZ466:DN466" si="316">100-$CG$83</f>
        <v>94.33</v>
      </c>
      <c r="DA466" s="54">
        <f t="shared" si="316"/>
        <v>94.33</v>
      </c>
      <c r="DB466" s="54">
        <f t="shared" si="316"/>
        <v>94.33</v>
      </c>
      <c r="DC466" s="54">
        <f t="shared" si="316"/>
        <v>94.33</v>
      </c>
      <c r="DD466" s="54">
        <f t="shared" si="316"/>
        <v>94.33</v>
      </c>
      <c r="DE466" s="54">
        <f t="shared" si="316"/>
        <v>94.33</v>
      </c>
      <c r="DF466" s="54">
        <f t="shared" si="316"/>
        <v>94.33</v>
      </c>
      <c r="DG466" s="54">
        <f t="shared" si="316"/>
        <v>94.33</v>
      </c>
      <c r="DH466" s="54">
        <f t="shared" si="316"/>
        <v>94.33</v>
      </c>
      <c r="DI466" s="54">
        <f t="shared" si="316"/>
        <v>94.33</v>
      </c>
      <c r="DJ466" s="54">
        <f t="shared" si="316"/>
        <v>94.33</v>
      </c>
      <c r="DK466" s="54">
        <f t="shared" si="316"/>
        <v>94.33</v>
      </c>
      <c r="DL466" s="54">
        <f t="shared" si="316"/>
        <v>94.33</v>
      </c>
      <c r="DM466" s="54">
        <f t="shared" si="316"/>
        <v>94.33</v>
      </c>
      <c r="DN466" s="54">
        <f t="shared" si="316"/>
        <v>94.33</v>
      </c>
    </row>
    <row r="467" spans="1:119" ht="14.25" thickBot="1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B467" s="359"/>
      <c r="CC467" s="360"/>
      <c r="CF467" s="54" t="s">
        <v>408</v>
      </c>
      <c r="CG467" s="347">
        <f>LN(2)/CG$78</f>
        <v>0.13862943611198905</v>
      </c>
      <c r="CH467" s="347">
        <f t="shared" ref="CH467:CV467" si="317">LN(2)/CH$78</f>
        <v>8.6643397569993161E-2</v>
      </c>
      <c r="CI467" s="347">
        <f t="shared" si="317"/>
        <v>5.5451774444795626E-2</v>
      </c>
      <c r="CJ467" s="347">
        <f t="shared" si="317"/>
        <v>3.7467415165402446E-2</v>
      </c>
      <c r="CK467" s="347">
        <f t="shared" si="317"/>
        <v>2.5672117798516494E-2</v>
      </c>
      <c r="CL467" s="347">
        <f t="shared" si="317"/>
        <v>1.8097837612531208E-2</v>
      </c>
      <c r="CM467" s="347">
        <f t="shared" si="317"/>
        <v>1.2765141446776157E-2</v>
      </c>
      <c r="CN467" s="347">
        <f t="shared" si="317"/>
        <v>9.001911435843446E-3</v>
      </c>
      <c r="CO467" s="347">
        <f t="shared" si="317"/>
        <v>6.3591484455040852E-3</v>
      </c>
      <c r="CP467" s="347">
        <f t="shared" si="317"/>
        <v>4.7475834284927756E-3</v>
      </c>
      <c r="CQ467" s="347">
        <f t="shared" si="317"/>
        <v>3.7066694147590657E-3</v>
      </c>
      <c r="CR467" s="347">
        <f t="shared" si="317"/>
        <v>2.9001974082006081E-3</v>
      </c>
      <c r="CS467" s="347">
        <f t="shared" si="317"/>
        <v>2.272613706753919E-3</v>
      </c>
      <c r="CT467" s="347">
        <f t="shared" si="317"/>
        <v>1.7773004629742187E-3</v>
      </c>
      <c r="CU467" s="347">
        <f t="shared" si="317"/>
        <v>1.3918618083533039E-3</v>
      </c>
      <c r="CV467" s="347">
        <f t="shared" si="317"/>
        <v>1.0915703630865281E-3</v>
      </c>
      <c r="CX467" s="54" t="s">
        <v>409</v>
      </c>
      <c r="CY467" s="361">
        <f>CE465</f>
        <v>0</v>
      </c>
      <c r="CZ467" s="54">
        <f>$CY467</f>
        <v>0</v>
      </c>
      <c r="DA467" s="54">
        <f t="shared" ref="DA467:DN467" si="318">$CY467</f>
        <v>0</v>
      </c>
      <c r="DB467" s="54">
        <f t="shared" si="318"/>
        <v>0</v>
      </c>
      <c r="DC467" s="54">
        <f t="shared" si="318"/>
        <v>0</v>
      </c>
      <c r="DD467" s="54">
        <f t="shared" si="318"/>
        <v>0</v>
      </c>
      <c r="DE467" s="54">
        <f t="shared" si="318"/>
        <v>0</v>
      </c>
      <c r="DF467" s="54">
        <f t="shared" si="318"/>
        <v>0</v>
      </c>
      <c r="DG467" s="54">
        <f t="shared" si="318"/>
        <v>0</v>
      </c>
      <c r="DH467" s="54">
        <f t="shared" si="318"/>
        <v>0</v>
      </c>
      <c r="DI467" s="54">
        <f t="shared" si="318"/>
        <v>0</v>
      </c>
      <c r="DJ467" s="54">
        <f t="shared" si="318"/>
        <v>0</v>
      </c>
      <c r="DK467" s="54">
        <f t="shared" si="318"/>
        <v>0</v>
      </c>
      <c r="DL467" s="54">
        <f t="shared" si="318"/>
        <v>0</v>
      </c>
      <c r="DM467" s="54">
        <f t="shared" si="318"/>
        <v>0</v>
      </c>
      <c r="DN467" s="54">
        <f t="shared" si="318"/>
        <v>0</v>
      </c>
    </row>
    <row r="469" spans="1:119" ht="13.5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G469" s="348">
        <f>(CG462+CG463)*CG464</f>
        <v>79</v>
      </c>
      <c r="CH469" s="348">
        <f t="shared" ref="CH469:CV469" si="319">(CH462+CH463)*CH464</f>
        <v>79</v>
      </c>
      <c r="CI469" s="348">
        <f t="shared" si="319"/>
        <v>79</v>
      </c>
      <c r="CJ469" s="348">
        <f t="shared" si="319"/>
        <v>79</v>
      </c>
      <c r="CK469" s="348">
        <f t="shared" si="319"/>
        <v>79</v>
      </c>
      <c r="CL469" s="348">
        <f t="shared" si="319"/>
        <v>79</v>
      </c>
      <c r="CM469" s="348">
        <f t="shared" si="319"/>
        <v>79</v>
      </c>
      <c r="CN469" s="348">
        <f t="shared" si="319"/>
        <v>79</v>
      </c>
      <c r="CO469" s="348">
        <f t="shared" si="319"/>
        <v>79</v>
      </c>
      <c r="CP469" s="348">
        <f t="shared" si="319"/>
        <v>79</v>
      </c>
      <c r="CQ469" s="348">
        <f t="shared" si="319"/>
        <v>79</v>
      </c>
      <c r="CR469" s="348">
        <f t="shared" si="319"/>
        <v>79</v>
      </c>
      <c r="CS469" s="348">
        <f t="shared" si="319"/>
        <v>79</v>
      </c>
      <c r="CT469" s="348">
        <f t="shared" si="319"/>
        <v>79</v>
      </c>
      <c r="CU469" s="348">
        <f t="shared" si="319"/>
        <v>79</v>
      </c>
      <c r="CV469" s="348">
        <f t="shared" si="319"/>
        <v>79</v>
      </c>
    </row>
    <row r="470" spans="1:119" ht="13.5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G470" s="348">
        <f>CG465*CG464*(CG466-1/CG467)</f>
        <v>575.56318656265205</v>
      </c>
      <c r="CH470" s="348">
        <f t="shared" ref="CH470:CV470" si="320">CH465*CH464*(CH466-1/CH467)</f>
        <v>920.90109850024317</v>
      </c>
      <c r="CI470" s="348">
        <f t="shared" si="320"/>
        <v>1438.9079664066298</v>
      </c>
      <c r="CJ470" s="348">
        <f t="shared" si="320"/>
        <v>2129.5837902818125</v>
      </c>
      <c r="CK470" s="348">
        <f t="shared" si="320"/>
        <v>3108.0412074383207</v>
      </c>
      <c r="CL470" s="348">
        <f t="shared" si="320"/>
        <v>4408.8140090699144</v>
      </c>
      <c r="CM470" s="348">
        <f t="shared" si="320"/>
        <v>6250.6162060704</v>
      </c>
      <c r="CN470" s="348">
        <f t="shared" si="320"/>
        <v>8863.6730730648396</v>
      </c>
      <c r="CO470" s="348">
        <f t="shared" si="320"/>
        <v>12547.277467065815</v>
      </c>
      <c r="CP470" s="348">
        <f t="shared" si="320"/>
        <v>16806.445047629441</v>
      </c>
      <c r="CQ470" s="348">
        <f t="shared" si="320"/>
        <v>21526.063177443186</v>
      </c>
      <c r="CR470" s="348">
        <f t="shared" si="320"/>
        <v>27511.920317694763</v>
      </c>
      <c r="CS470" s="348">
        <f t="shared" si="320"/>
        <v>35109.354380321776</v>
      </c>
      <c r="CT470" s="348">
        <f t="shared" si="320"/>
        <v>44893.928551886856</v>
      </c>
      <c r="CU470" s="348">
        <f t="shared" si="320"/>
        <v>57326.093381640138</v>
      </c>
      <c r="CV470" s="348">
        <f t="shared" si="320"/>
        <v>73096.524693456799</v>
      </c>
    </row>
    <row r="471" spans="1:119" ht="13.5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G471" s="348" t="e">
        <f>((CG462+CG463)*CG464-CG461-CG465*CG464/CG467)*EXP(-CG467*CG466)</f>
        <v>#VALUE!</v>
      </c>
      <c r="CH471" s="348" t="e">
        <f t="shared" ref="CH471:CV471" si="321">((CH462+CH463)*CH464-CH461-CH465*CH464/CH467)*EXP(-CH467*CH466)</f>
        <v>#VALUE!</v>
      </c>
      <c r="CI471" s="348" t="e">
        <f t="shared" si="321"/>
        <v>#VALUE!</v>
      </c>
      <c r="CJ471" s="348" t="e">
        <f t="shared" si="321"/>
        <v>#VALUE!</v>
      </c>
      <c r="CK471" s="348" t="e">
        <f t="shared" si="321"/>
        <v>#VALUE!</v>
      </c>
      <c r="CL471" s="348" t="e">
        <f t="shared" si="321"/>
        <v>#VALUE!</v>
      </c>
      <c r="CM471" s="348" t="e">
        <f t="shared" si="321"/>
        <v>#VALUE!</v>
      </c>
      <c r="CN471" s="348" t="e">
        <f t="shared" si="321"/>
        <v>#VALUE!</v>
      </c>
      <c r="CO471" s="348" t="e">
        <f t="shared" si="321"/>
        <v>#VALUE!</v>
      </c>
      <c r="CP471" s="348" t="e">
        <f t="shared" si="321"/>
        <v>#VALUE!</v>
      </c>
      <c r="CQ471" s="348" t="e">
        <f t="shared" si="321"/>
        <v>#VALUE!</v>
      </c>
      <c r="CR471" s="348" t="e">
        <f t="shared" si="321"/>
        <v>#VALUE!</v>
      </c>
      <c r="CS471" s="348" t="e">
        <f t="shared" si="321"/>
        <v>#VALUE!</v>
      </c>
      <c r="CT471" s="348" t="e">
        <f t="shared" si="321"/>
        <v>#VALUE!</v>
      </c>
      <c r="CU471" s="348" t="e">
        <f t="shared" si="321"/>
        <v>#VALUE!</v>
      </c>
      <c r="CV471" s="348" t="e">
        <f t="shared" si="321"/>
        <v>#VALUE!</v>
      </c>
    </row>
    <row r="472" spans="1:119" ht="13.5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G472" s="349" t="e">
        <f>CG469+CG470-CG471</f>
        <v>#VALUE!</v>
      </c>
      <c r="CH472" s="349" t="e">
        <f t="shared" ref="CH472:CV472" si="322">CH469+CH470-CH471</f>
        <v>#VALUE!</v>
      </c>
      <c r="CI472" s="349" t="e">
        <f t="shared" si="322"/>
        <v>#VALUE!</v>
      </c>
      <c r="CJ472" s="349" t="e">
        <f t="shared" si="322"/>
        <v>#VALUE!</v>
      </c>
      <c r="CK472" s="349" t="e">
        <f t="shared" si="322"/>
        <v>#VALUE!</v>
      </c>
      <c r="CL472" s="349" t="e">
        <f t="shared" si="322"/>
        <v>#VALUE!</v>
      </c>
      <c r="CM472" s="349" t="e">
        <f t="shared" si="322"/>
        <v>#VALUE!</v>
      </c>
      <c r="CN472" s="349" t="e">
        <f t="shared" si="322"/>
        <v>#VALUE!</v>
      </c>
      <c r="CO472" s="349" t="e">
        <f t="shared" si="322"/>
        <v>#VALUE!</v>
      </c>
      <c r="CP472" s="349" t="e">
        <f t="shared" si="322"/>
        <v>#VALUE!</v>
      </c>
      <c r="CQ472" s="349" t="e">
        <f t="shared" si="322"/>
        <v>#VALUE!</v>
      </c>
      <c r="CR472" s="349" t="e">
        <f t="shared" si="322"/>
        <v>#VALUE!</v>
      </c>
      <c r="CS472" s="349" t="e">
        <f t="shared" si="322"/>
        <v>#VALUE!</v>
      </c>
      <c r="CT472" s="349" t="e">
        <f t="shared" si="322"/>
        <v>#VALUE!</v>
      </c>
      <c r="CU472" s="349" t="e">
        <f t="shared" si="322"/>
        <v>#VALUE!</v>
      </c>
      <c r="CV472" s="349" t="e">
        <f t="shared" si="322"/>
        <v>#VALUE!</v>
      </c>
    </row>
    <row r="473" spans="1:119" ht="13.5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G473" s="350" t="s">
        <v>390</v>
      </c>
      <c r="CH473" s="351" t="s">
        <v>333</v>
      </c>
      <c r="CI473" s="351" t="s">
        <v>334</v>
      </c>
      <c r="CJ473" s="351" t="s">
        <v>335</v>
      </c>
      <c r="CK473" s="351" t="s">
        <v>336</v>
      </c>
      <c r="CL473" s="351" t="s">
        <v>337</v>
      </c>
      <c r="CM473" s="351" t="s">
        <v>338</v>
      </c>
      <c r="CN473" s="351" t="s">
        <v>339</v>
      </c>
      <c r="CO473" s="351" t="s">
        <v>340</v>
      </c>
      <c r="CP473" s="351" t="s">
        <v>341</v>
      </c>
      <c r="CQ473" s="351" t="s">
        <v>342</v>
      </c>
      <c r="CR473" s="351" t="s">
        <v>343</v>
      </c>
      <c r="CS473" s="351" t="s">
        <v>344</v>
      </c>
      <c r="CT473" s="351" t="s">
        <v>345</v>
      </c>
      <c r="CU473" s="351" t="s">
        <v>346</v>
      </c>
      <c r="CV473" s="351" t="s">
        <v>347</v>
      </c>
      <c r="CY473" s="54" t="s">
        <v>390</v>
      </c>
      <c r="CZ473" s="54" t="s">
        <v>333</v>
      </c>
      <c r="DA473" s="54" t="s">
        <v>334</v>
      </c>
      <c r="DB473" s="54" t="s">
        <v>335</v>
      </c>
      <c r="DC473" s="54" t="s">
        <v>336</v>
      </c>
      <c r="DD473" s="54" t="s">
        <v>337</v>
      </c>
      <c r="DE473" s="54" t="s">
        <v>338</v>
      </c>
      <c r="DF473" s="54" t="s">
        <v>339</v>
      </c>
      <c r="DG473" s="54" t="s">
        <v>340</v>
      </c>
      <c r="DH473" s="54" t="s">
        <v>341</v>
      </c>
      <c r="DI473" s="54" t="s">
        <v>342</v>
      </c>
      <c r="DJ473" s="54" t="s">
        <v>343</v>
      </c>
      <c r="DK473" s="54" t="s">
        <v>344</v>
      </c>
      <c r="DL473" s="54" t="s">
        <v>345</v>
      </c>
      <c r="DM473" s="54" t="s">
        <v>346</v>
      </c>
      <c r="DN473" s="54" t="s">
        <v>347</v>
      </c>
    </row>
    <row r="474" spans="1:119" ht="13.5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F474" s="54" t="s">
        <v>391</v>
      </c>
      <c r="CG474" s="352" t="e">
        <f>ROUND((CG462+CG463)*CG464+CG465*CG464*(CG466-1/CG467)-((CG462+CG463)*CG464-CG461-CG465*CG464/CG467)*EXP(-CG467*CG466),5)</f>
        <v>#VALUE!</v>
      </c>
      <c r="CH474" s="352" t="e">
        <f t="shared" ref="CH474:CV474" si="323">ROUND((CH462+CH463)*CH464+CH465*CH464*(CH466-1/CH467)-((CH462+CH463)*CH464-CH461-CH465*CH464/CH467)*EXP(-CH467*CH466),5)</f>
        <v>#VALUE!</v>
      </c>
      <c r="CI474" s="352" t="e">
        <f t="shared" si="323"/>
        <v>#VALUE!</v>
      </c>
      <c r="CJ474" s="352" t="e">
        <f t="shared" si="323"/>
        <v>#VALUE!</v>
      </c>
      <c r="CK474" s="352" t="e">
        <f t="shared" si="323"/>
        <v>#VALUE!</v>
      </c>
      <c r="CL474" s="352" t="e">
        <f t="shared" si="323"/>
        <v>#VALUE!</v>
      </c>
      <c r="CM474" s="352" t="e">
        <f t="shared" si="323"/>
        <v>#VALUE!</v>
      </c>
      <c r="CN474" s="352" t="e">
        <f t="shared" si="323"/>
        <v>#VALUE!</v>
      </c>
      <c r="CO474" s="352" t="e">
        <f t="shared" si="323"/>
        <v>#VALUE!</v>
      </c>
      <c r="CP474" s="352" t="e">
        <f t="shared" si="323"/>
        <v>#VALUE!</v>
      </c>
      <c r="CQ474" s="352" t="e">
        <f t="shared" si="323"/>
        <v>#VALUE!</v>
      </c>
      <c r="CR474" s="352" t="e">
        <f t="shared" si="323"/>
        <v>#VALUE!</v>
      </c>
      <c r="CS474" s="352" t="e">
        <f t="shared" si="323"/>
        <v>#VALUE!</v>
      </c>
      <c r="CT474" s="352" t="e">
        <f t="shared" si="323"/>
        <v>#VALUE!</v>
      </c>
      <c r="CU474" s="352" t="e">
        <f t="shared" si="323"/>
        <v>#VALUE!</v>
      </c>
      <c r="CV474" s="352" t="e">
        <f t="shared" si="323"/>
        <v>#VALUE!</v>
      </c>
      <c r="CX474" s="54" t="s">
        <v>412</v>
      </c>
      <c r="CY474" s="362">
        <f>(CY466+CY467)/CY465+CY464</f>
        <v>295.99579239870923</v>
      </c>
      <c r="CZ474" s="362">
        <f t="shared" ref="CZ474:DN474" si="324">(CZ466+CZ467)/CZ465+CZ464</f>
        <v>253.99617592876882</v>
      </c>
      <c r="DA474" s="362">
        <f t="shared" si="324"/>
        <v>224.99578814732763</v>
      </c>
      <c r="DB474" s="362">
        <f t="shared" si="324"/>
        <v>202.99552076677315</v>
      </c>
      <c r="DC474" s="362">
        <f t="shared" si="324"/>
        <v>190.00217425547623</v>
      </c>
      <c r="DD474" s="362">
        <f t="shared" si="324"/>
        <v>174.99791344557741</v>
      </c>
      <c r="DE474" s="362">
        <f t="shared" si="324"/>
        <v>164.99559634188427</v>
      </c>
      <c r="DF474" s="362">
        <f t="shared" si="324"/>
        <v>157.00280920314253</v>
      </c>
      <c r="DG474" s="362">
        <f t="shared" si="324"/>
        <v>151.99654993400793</v>
      </c>
      <c r="DH474" s="362">
        <f t="shared" si="324"/>
        <v>145.99700693992628</v>
      </c>
      <c r="DI474" s="362">
        <f t="shared" si="324"/>
        <v>141.99730722180493</v>
      </c>
      <c r="DJ474" s="362">
        <f t="shared" si="324"/>
        <v>138.99904711262363</v>
      </c>
      <c r="DK474" s="362">
        <f t="shared" si="324"/>
        <v>133.99871805423658</v>
      </c>
      <c r="DL474" s="362">
        <f t="shared" si="324"/>
        <v>131.99796563285832</v>
      </c>
      <c r="DM474" s="362">
        <f t="shared" si="324"/>
        <v>129.00495001041449</v>
      </c>
      <c r="DN474" s="362">
        <f t="shared" si="324"/>
        <v>127.00491577747849</v>
      </c>
    </row>
    <row r="475" spans="1:119" ht="13.5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319" t="str">
        <f>IF(CB475="","",CC475)</f>
        <v/>
      </c>
      <c r="CB475" s="363" t="str">
        <f>IF(COUNTIF(CY475:DN475,"×")=0,"","浮上できません")</f>
        <v/>
      </c>
      <c r="CC475" s="316">
        <v>15</v>
      </c>
      <c r="CY475" s="364" t="e">
        <f t="shared" ref="CY475:DN475" si="325">IF(CY474-CG474&gt;0,"","×")</f>
        <v>#VALUE!</v>
      </c>
      <c r="CZ475" s="364" t="e">
        <f t="shared" si="325"/>
        <v>#VALUE!</v>
      </c>
      <c r="DA475" s="364" t="e">
        <f t="shared" si="325"/>
        <v>#VALUE!</v>
      </c>
      <c r="DB475" s="364" t="e">
        <f t="shared" si="325"/>
        <v>#VALUE!</v>
      </c>
      <c r="DC475" s="364" t="e">
        <f t="shared" si="325"/>
        <v>#VALUE!</v>
      </c>
      <c r="DD475" s="364" t="e">
        <f t="shared" si="325"/>
        <v>#VALUE!</v>
      </c>
      <c r="DE475" s="364" t="e">
        <f t="shared" si="325"/>
        <v>#VALUE!</v>
      </c>
      <c r="DF475" s="364" t="e">
        <f t="shared" si="325"/>
        <v>#VALUE!</v>
      </c>
      <c r="DG475" s="364" t="e">
        <f t="shared" si="325"/>
        <v>#VALUE!</v>
      </c>
      <c r="DH475" s="364" t="e">
        <f t="shared" si="325"/>
        <v>#VALUE!</v>
      </c>
      <c r="DI475" s="364" t="e">
        <f t="shared" si="325"/>
        <v>#VALUE!</v>
      </c>
      <c r="DJ475" s="364" t="e">
        <f t="shared" si="325"/>
        <v>#VALUE!</v>
      </c>
      <c r="DK475" s="364" t="e">
        <f t="shared" si="325"/>
        <v>#VALUE!</v>
      </c>
      <c r="DL475" s="364" t="e">
        <f t="shared" si="325"/>
        <v>#VALUE!</v>
      </c>
      <c r="DM475" s="364" t="e">
        <f t="shared" si="325"/>
        <v>#VALUE!</v>
      </c>
      <c r="DN475" s="364" t="e">
        <f t="shared" si="325"/>
        <v>#VALUE!</v>
      </c>
    </row>
    <row r="476" spans="1:119" ht="13.5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F476" s="338" t="s">
        <v>470</v>
      </c>
      <c r="CG476" s="338" t="s">
        <v>471</v>
      </c>
      <c r="CH476" s="338"/>
      <c r="CI476" s="338"/>
      <c r="CJ476" s="338"/>
      <c r="CK476" s="338"/>
      <c r="CL476" s="338"/>
      <c r="CM476" s="338"/>
      <c r="CN476" s="338"/>
      <c r="CO476" s="338"/>
      <c r="CP476" s="338"/>
      <c r="CQ476" s="338"/>
      <c r="CR476" s="338"/>
      <c r="CS476" s="338"/>
      <c r="CT476" s="338"/>
      <c r="CU476" s="338"/>
      <c r="CV476" s="338"/>
      <c r="CW476" s="338"/>
    </row>
    <row r="478" spans="1:119" ht="13.5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F478" s="340" t="s">
        <v>401</v>
      </c>
      <c r="CG478" s="353" t="e">
        <f>CG474</f>
        <v>#VALUE!</v>
      </c>
      <c r="CH478" s="353" t="e">
        <f t="shared" ref="CH478:CV478" si="326">CH474</f>
        <v>#VALUE!</v>
      </c>
      <c r="CI478" s="353" t="e">
        <f t="shared" si="326"/>
        <v>#VALUE!</v>
      </c>
      <c r="CJ478" s="353" t="e">
        <f t="shared" si="326"/>
        <v>#VALUE!</v>
      </c>
      <c r="CK478" s="353" t="e">
        <f t="shared" si="326"/>
        <v>#VALUE!</v>
      </c>
      <c r="CL478" s="353" t="e">
        <f t="shared" si="326"/>
        <v>#VALUE!</v>
      </c>
      <c r="CM478" s="353" t="e">
        <f t="shared" si="326"/>
        <v>#VALUE!</v>
      </c>
      <c r="CN478" s="353" t="e">
        <f t="shared" si="326"/>
        <v>#VALUE!</v>
      </c>
      <c r="CO478" s="353" t="e">
        <f t="shared" si="326"/>
        <v>#VALUE!</v>
      </c>
      <c r="CP478" s="353" t="e">
        <f t="shared" si="326"/>
        <v>#VALUE!</v>
      </c>
      <c r="CQ478" s="353" t="e">
        <f t="shared" si="326"/>
        <v>#VALUE!</v>
      </c>
      <c r="CR478" s="353" t="e">
        <f t="shared" si="326"/>
        <v>#VALUE!</v>
      </c>
      <c r="CS478" s="353" t="e">
        <f t="shared" si="326"/>
        <v>#VALUE!</v>
      </c>
      <c r="CT478" s="353" t="e">
        <f t="shared" si="326"/>
        <v>#VALUE!</v>
      </c>
      <c r="CU478" s="353" t="e">
        <f t="shared" si="326"/>
        <v>#VALUE!</v>
      </c>
      <c r="CV478" s="353" t="e">
        <f t="shared" si="326"/>
        <v>#VALUE!</v>
      </c>
    </row>
    <row r="479" spans="1:119" ht="13.5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F479" s="54" t="s">
        <v>395</v>
      </c>
      <c r="CG479" s="54">
        <v>100</v>
      </c>
      <c r="CH479" s="54">
        <f>$CG479</f>
        <v>100</v>
      </c>
      <c r="CI479" s="54">
        <f t="shared" ref="CI479:CV483" si="327">$CG479</f>
        <v>100</v>
      </c>
      <c r="CJ479" s="54">
        <f t="shared" si="327"/>
        <v>100</v>
      </c>
      <c r="CK479" s="54">
        <f t="shared" si="327"/>
        <v>100</v>
      </c>
      <c r="CL479" s="54">
        <f t="shared" si="327"/>
        <v>100</v>
      </c>
      <c r="CM479" s="54">
        <f t="shared" si="327"/>
        <v>100</v>
      </c>
      <c r="CN479" s="54">
        <f t="shared" si="327"/>
        <v>100</v>
      </c>
      <c r="CO479" s="54">
        <f t="shared" si="327"/>
        <v>100</v>
      </c>
      <c r="CP479" s="54">
        <f t="shared" si="327"/>
        <v>100</v>
      </c>
      <c r="CQ479" s="54">
        <f t="shared" si="327"/>
        <v>100</v>
      </c>
      <c r="CR479" s="54">
        <f t="shared" si="327"/>
        <v>100</v>
      </c>
      <c r="CS479" s="54">
        <f t="shared" si="327"/>
        <v>100</v>
      </c>
      <c r="CT479" s="54">
        <f t="shared" si="327"/>
        <v>100</v>
      </c>
      <c r="CU479" s="54">
        <f t="shared" si="327"/>
        <v>100</v>
      </c>
      <c r="CV479" s="54">
        <f t="shared" si="327"/>
        <v>100</v>
      </c>
      <c r="CX479" s="339" t="s">
        <v>402</v>
      </c>
      <c r="CY479" s="339"/>
      <c r="CZ479" s="339"/>
      <c r="DA479" s="339"/>
      <c r="DB479" s="339"/>
      <c r="DC479" s="339"/>
      <c r="DD479" s="339"/>
      <c r="DE479" s="339"/>
      <c r="DF479" s="339"/>
      <c r="DG479" s="339"/>
      <c r="DH479" s="339"/>
      <c r="DI479" s="339"/>
      <c r="DJ479" s="339"/>
      <c r="DK479" s="339"/>
      <c r="DL479" s="339"/>
      <c r="DM479" s="339"/>
      <c r="DN479" s="339"/>
      <c r="DO479" s="339"/>
    </row>
    <row r="480" spans="1:119" ht="13.5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B480" s="64" t="s">
        <v>372</v>
      </c>
      <c r="CC480" s="345">
        <v>0</v>
      </c>
      <c r="CD480" s="66" t="s">
        <v>373</v>
      </c>
      <c r="CE480" s="66">
        <f>ROUND(CC480*$CG$82*9.80665/1000,0)</f>
        <v>0</v>
      </c>
      <c r="CF480" s="54" t="s">
        <v>374</v>
      </c>
      <c r="CG480" s="341">
        <f>CE481</f>
        <v>0</v>
      </c>
      <c r="CH480" s="54">
        <f>$CG480</f>
        <v>0</v>
      </c>
      <c r="CI480" s="54">
        <f t="shared" si="327"/>
        <v>0</v>
      </c>
      <c r="CJ480" s="54">
        <f t="shared" si="327"/>
        <v>0</v>
      </c>
      <c r="CK480" s="54">
        <f t="shared" si="327"/>
        <v>0</v>
      </c>
      <c r="CL480" s="54">
        <f t="shared" si="327"/>
        <v>0</v>
      </c>
      <c r="CM480" s="54">
        <f t="shared" si="327"/>
        <v>0</v>
      </c>
      <c r="CN480" s="54">
        <f t="shared" si="327"/>
        <v>0</v>
      </c>
      <c r="CO480" s="54">
        <f t="shared" si="327"/>
        <v>0</v>
      </c>
      <c r="CP480" s="54">
        <f t="shared" si="327"/>
        <v>0</v>
      </c>
      <c r="CQ480" s="54">
        <f t="shared" si="327"/>
        <v>0</v>
      </c>
      <c r="CR480" s="54">
        <f t="shared" si="327"/>
        <v>0</v>
      </c>
      <c r="CS480" s="54">
        <f t="shared" si="327"/>
        <v>0</v>
      </c>
      <c r="CT480" s="54">
        <f t="shared" si="327"/>
        <v>0</v>
      </c>
      <c r="CU480" s="54">
        <f t="shared" si="327"/>
        <v>0</v>
      </c>
      <c r="CV480" s="54">
        <f t="shared" si="327"/>
        <v>0</v>
      </c>
    </row>
    <row r="481" spans="1:118" ht="16.5" customHeight="1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B481" s="354" t="s">
        <v>376</v>
      </c>
      <c r="CC481" s="355">
        <f>CC465</f>
        <v>0</v>
      </c>
      <c r="CD481" s="346" t="s">
        <v>381</v>
      </c>
      <c r="CE481" s="66">
        <f>CC481*$CG$82*9.80665/1000</f>
        <v>0</v>
      </c>
      <c r="CF481" s="54" t="s">
        <v>396</v>
      </c>
      <c r="CG481" s="54">
        <v>0.79</v>
      </c>
      <c r="CH481" s="54">
        <f>$CG481</f>
        <v>0.79</v>
      </c>
      <c r="CI481" s="54">
        <f t="shared" si="327"/>
        <v>0.79</v>
      </c>
      <c r="CJ481" s="54">
        <f t="shared" si="327"/>
        <v>0.79</v>
      </c>
      <c r="CK481" s="54">
        <f t="shared" si="327"/>
        <v>0.79</v>
      </c>
      <c r="CL481" s="54">
        <f t="shared" si="327"/>
        <v>0.79</v>
      </c>
      <c r="CM481" s="54">
        <f t="shared" si="327"/>
        <v>0.79</v>
      </c>
      <c r="CN481" s="54">
        <f t="shared" si="327"/>
        <v>0.79</v>
      </c>
      <c r="CO481" s="54">
        <f t="shared" si="327"/>
        <v>0.79</v>
      </c>
      <c r="CP481" s="54">
        <f t="shared" si="327"/>
        <v>0.79</v>
      </c>
      <c r="CQ481" s="54">
        <f t="shared" si="327"/>
        <v>0.79</v>
      </c>
      <c r="CR481" s="54">
        <f t="shared" si="327"/>
        <v>0.79</v>
      </c>
      <c r="CS481" s="54">
        <f t="shared" si="327"/>
        <v>0.79</v>
      </c>
      <c r="CT481" s="54">
        <f t="shared" si="327"/>
        <v>0.79</v>
      </c>
      <c r="CU481" s="54">
        <f t="shared" si="327"/>
        <v>0.79</v>
      </c>
      <c r="CV481" s="54">
        <f t="shared" si="327"/>
        <v>0.79</v>
      </c>
      <c r="CX481" s="358" t="s">
        <v>472</v>
      </c>
      <c r="CY481" s="54">
        <f t="shared" ref="CY481:DN481" si="328">CG$79</f>
        <v>126.88500000000001</v>
      </c>
      <c r="CZ481" s="54">
        <f t="shared" si="328"/>
        <v>109.185</v>
      </c>
      <c r="DA481" s="54">
        <f t="shared" si="328"/>
        <v>94.381</v>
      </c>
      <c r="DB481" s="54">
        <f t="shared" si="328"/>
        <v>82.445999999999998</v>
      </c>
      <c r="DC481" s="54">
        <f t="shared" si="328"/>
        <v>73.918000000000006</v>
      </c>
      <c r="DD481" s="54">
        <f t="shared" si="328"/>
        <v>63.152999999999999</v>
      </c>
      <c r="DE481" s="54">
        <f t="shared" si="328"/>
        <v>56.482999999999997</v>
      </c>
      <c r="DF481" s="54">
        <f t="shared" si="328"/>
        <v>51.133000000000003</v>
      </c>
      <c r="DG481" s="54">
        <f t="shared" si="328"/>
        <v>48.246000000000002</v>
      </c>
      <c r="DH481" s="54">
        <f t="shared" si="328"/>
        <v>43.709000000000003</v>
      </c>
      <c r="DI481" s="54">
        <f t="shared" si="328"/>
        <v>40.774000000000001</v>
      </c>
      <c r="DJ481" s="54">
        <f t="shared" si="328"/>
        <v>38.68</v>
      </c>
      <c r="DK481" s="54">
        <f t="shared" si="328"/>
        <v>34.463000000000001</v>
      </c>
      <c r="DL481" s="54">
        <f t="shared" si="328"/>
        <v>33.161000000000001</v>
      </c>
      <c r="DM481" s="54">
        <f t="shared" si="328"/>
        <v>30.765000000000001</v>
      </c>
      <c r="DN481" s="54">
        <f t="shared" si="328"/>
        <v>29.283999999999999</v>
      </c>
    </row>
    <row r="482" spans="1:118" ht="13.5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B482" s="64" t="s">
        <v>380</v>
      </c>
      <c r="CC482" s="345">
        <f>-BN105</f>
        <v>0</v>
      </c>
      <c r="CD482" s="346" t="s">
        <v>381</v>
      </c>
      <c r="CE482" s="66">
        <f>CC482*$CG$82*9.80665/1000</f>
        <v>0</v>
      </c>
      <c r="CF482" s="54" t="s">
        <v>452</v>
      </c>
      <c r="CG482" s="341">
        <f>CE480</f>
        <v>0</v>
      </c>
      <c r="CH482" s="54">
        <f>$CG482</f>
        <v>0</v>
      </c>
      <c r="CI482" s="54">
        <f t="shared" si="327"/>
        <v>0</v>
      </c>
      <c r="CJ482" s="54">
        <f t="shared" si="327"/>
        <v>0</v>
      </c>
      <c r="CK482" s="54">
        <f t="shared" si="327"/>
        <v>0</v>
      </c>
      <c r="CL482" s="54">
        <f t="shared" si="327"/>
        <v>0</v>
      </c>
      <c r="CM482" s="54">
        <f t="shared" si="327"/>
        <v>0</v>
      </c>
      <c r="CN482" s="54">
        <f t="shared" si="327"/>
        <v>0</v>
      </c>
      <c r="CO482" s="54">
        <f t="shared" si="327"/>
        <v>0</v>
      </c>
      <c r="CP482" s="54">
        <f t="shared" si="327"/>
        <v>0</v>
      </c>
      <c r="CQ482" s="54">
        <f t="shared" si="327"/>
        <v>0</v>
      </c>
      <c r="CR482" s="54">
        <f t="shared" si="327"/>
        <v>0</v>
      </c>
      <c r="CS482" s="54">
        <f t="shared" si="327"/>
        <v>0</v>
      </c>
      <c r="CT482" s="54">
        <f t="shared" si="327"/>
        <v>0</v>
      </c>
      <c r="CU482" s="54">
        <f t="shared" si="327"/>
        <v>0</v>
      </c>
      <c r="CV482" s="54">
        <f t="shared" si="327"/>
        <v>0</v>
      </c>
      <c r="CX482" s="54" t="s">
        <v>473</v>
      </c>
      <c r="CY482" s="54">
        <f t="shared" ref="CY482:DN482" si="329">CG$80</f>
        <v>0.55779999999999996</v>
      </c>
      <c r="CZ482" s="54">
        <f t="shared" si="329"/>
        <v>0.65139999999999998</v>
      </c>
      <c r="DA482" s="54">
        <f t="shared" si="329"/>
        <v>0.72219999999999995</v>
      </c>
      <c r="DB482" s="54">
        <f t="shared" si="329"/>
        <v>0.78249999999999997</v>
      </c>
      <c r="DC482" s="54">
        <f t="shared" si="329"/>
        <v>0.81259999999999999</v>
      </c>
      <c r="DD482" s="54">
        <f t="shared" si="329"/>
        <v>0.84340000000000004</v>
      </c>
      <c r="DE482" s="54">
        <f t="shared" si="329"/>
        <v>0.86929999999999996</v>
      </c>
      <c r="DF482" s="54">
        <f t="shared" si="329"/>
        <v>0.89100000000000001</v>
      </c>
      <c r="DG482" s="54">
        <f t="shared" si="329"/>
        <v>0.90920000000000001</v>
      </c>
      <c r="DH482" s="54">
        <f t="shared" si="329"/>
        <v>0.92220000000000002</v>
      </c>
      <c r="DI482" s="54">
        <f t="shared" si="329"/>
        <v>0.93189999999999995</v>
      </c>
      <c r="DJ482" s="54">
        <f t="shared" si="329"/>
        <v>0.94030000000000002</v>
      </c>
      <c r="DK482" s="54">
        <f t="shared" si="329"/>
        <v>0.94769999999999999</v>
      </c>
      <c r="DL482" s="54">
        <f t="shared" si="329"/>
        <v>0.95440000000000003</v>
      </c>
      <c r="DM482" s="54">
        <f t="shared" si="329"/>
        <v>0.96020000000000005</v>
      </c>
      <c r="DN482" s="54">
        <f t="shared" si="329"/>
        <v>0.96530000000000005</v>
      </c>
    </row>
    <row r="483" spans="1:118" ht="14.25" thickBot="1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B483" s="64" t="s">
        <v>384</v>
      </c>
      <c r="CC483" s="345" t="e">
        <f>(BM105-BM104)/0.000694444444444444</f>
        <v>#VALUE!</v>
      </c>
      <c r="CD483" s="66" t="s">
        <v>65</v>
      </c>
      <c r="CE483" s="66" t="e">
        <f>IF(CC480=0,IF(CC463&gt;0,CC483+CE466,CC483),(CC483-((CC482-CC481)/CC480)))</f>
        <v>#VALUE!</v>
      </c>
      <c r="CF483" s="54" t="s">
        <v>406</v>
      </c>
      <c r="CG483" s="341" t="e">
        <f>ABS(CE483)</f>
        <v>#VALUE!</v>
      </c>
      <c r="CH483" s="54" t="e">
        <f>$CG483</f>
        <v>#VALUE!</v>
      </c>
      <c r="CI483" s="54" t="e">
        <f t="shared" si="327"/>
        <v>#VALUE!</v>
      </c>
      <c r="CJ483" s="54" t="e">
        <f t="shared" si="327"/>
        <v>#VALUE!</v>
      </c>
      <c r="CK483" s="54" t="e">
        <f t="shared" si="327"/>
        <v>#VALUE!</v>
      </c>
      <c r="CL483" s="54" t="e">
        <f t="shared" si="327"/>
        <v>#VALUE!</v>
      </c>
      <c r="CM483" s="54" t="e">
        <f t="shared" si="327"/>
        <v>#VALUE!</v>
      </c>
      <c r="CN483" s="54" t="e">
        <f t="shared" si="327"/>
        <v>#VALUE!</v>
      </c>
      <c r="CO483" s="54" t="e">
        <f t="shared" si="327"/>
        <v>#VALUE!</v>
      </c>
      <c r="CP483" s="54" t="e">
        <f t="shared" si="327"/>
        <v>#VALUE!</v>
      </c>
      <c r="CQ483" s="54" t="e">
        <f t="shared" si="327"/>
        <v>#VALUE!</v>
      </c>
      <c r="CR483" s="54" t="e">
        <f t="shared" si="327"/>
        <v>#VALUE!</v>
      </c>
      <c r="CS483" s="54" t="e">
        <f t="shared" si="327"/>
        <v>#VALUE!</v>
      </c>
      <c r="CT483" s="54" t="e">
        <f t="shared" si="327"/>
        <v>#VALUE!</v>
      </c>
      <c r="CU483" s="54" t="e">
        <f t="shared" si="327"/>
        <v>#VALUE!</v>
      </c>
      <c r="CV483" s="54" t="e">
        <f t="shared" si="327"/>
        <v>#VALUE!</v>
      </c>
      <c r="CX483" s="54" t="s">
        <v>407</v>
      </c>
      <c r="CY483" s="54">
        <f>100-$CG$83</f>
        <v>94.33</v>
      </c>
      <c r="CZ483" s="54">
        <f t="shared" ref="CZ483:DN483" si="330">100-$CG$83</f>
        <v>94.33</v>
      </c>
      <c r="DA483" s="54">
        <f t="shared" si="330"/>
        <v>94.33</v>
      </c>
      <c r="DB483" s="54">
        <f t="shared" si="330"/>
        <v>94.33</v>
      </c>
      <c r="DC483" s="54">
        <f t="shared" si="330"/>
        <v>94.33</v>
      </c>
      <c r="DD483" s="54">
        <f t="shared" si="330"/>
        <v>94.33</v>
      </c>
      <c r="DE483" s="54">
        <f t="shared" si="330"/>
        <v>94.33</v>
      </c>
      <c r="DF483" s="54">
        <f t="shared" si="330"/>
        <v>94.33</v>
      </c>
      <c r="DG483" s="54">
        <f t="shared" si="330"/>
        <v>94.33</v>
      </c>
      <c r="DH483" s="54">
        <f t="shared" si="330"/>
        <v>94.33</v>
      </c>
      <c r="DI483" s="54">
        <f t="shared" si="330"/>
        <v>94.33</v>
      </c>
      <c r="DJ483" s="54">
        <f t="shared" si="330"/>
        <v>94.33</v>
      </c>
      <c r="DK483" s="54">
        <f t="shared" si="330"/>
        <v>94.33</v>
      </c>
      <c r="DL483" s="54">
        <f t="shared" si="330"/>
        <v>94.33</v>
      </c>
      <c r="DM483" s="54">
        <f t="shared" si="330"/>
        <v>94.33</v>
      </c>
      <c r="DN483" s="54">
        <f t="shared" si="330"/>
        <v>94.33</v>
      </c>
    </row>
    <row r="484" spans="1:118" ht="14.25" thickBot="1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B484" s="359"/>
      <c r="CC484" s="360"/>
      <c r="CF484" s="54" t="s">
        <v>397</v>
      </c>
      <c r="CG484" s="347">
        <f>LN(2)/CG$78</f>
        <v>0.13862943611198905</v>
      </c>
      <c r="CH484" s="347">
        <f t="shared" ref="CH484:CV484" si="331">LN(2)/CH$78</f>
        <v>8.6643397569993161E-2</v>
      </c>
      <c r="CI484" s="347">
        <f t="shared" si="331"/>
        <v>5.5451774444795626E-2</v>
      </c>
      <c r="CJ484" s="347">
        <f t="shared" si="331"/>
        <v>3.7467415165402446E-2</v>
      </c>
      <c r="CK484" s="347">
        <f t="shared" si="331"/>
        <v>2.5672117798516494E-2</v>
      </c>
      <c r="CL484" s="347">
        <f t="shared" si="331"/>
        <v>1.8097837612531208E-2</v>
      </c>
      <c r="CM484" s="347">
        <f t="shared" si="331"/>
        <v>1.2765141446776157E-2</v>
      </c>
      <c r="CN484" s="347">
        <f t="shared" si="331"/>
        <v>9.001911435843446E-3</v>
      </c>
      <c r="CO484" s="347">
        <f t="shared" si="331"/>
        <v>6.3591484455040852E-3</v>
      </c>
      <c r="CP484" s="347">
        <f t="shared" si="331"/>
        <v>4.7475834284927756E-3</v>
      </c>
      <c r="CQ484" s="347">
        <f t="shared" si="331"/>
        <v>3.7066694147590657E-3</v>
      </c>
      <c r="CR484" s="347">
        <f t="shared" si="331"/>
        <v>2.9001974082006081E-3</v>
      </c>
      <c r="CS484" s="347">
        <f t="shared" si="331"/>
        <v>2.272613706753919E-3</v>
      </c>
      <c r="CT484" s="347">
        <f t="shared" si="331"/>
        <v>1.7773004629742187E-3</v>
      </c>
      <c r="CU484" s="347">
        <f t="shared" si="331"/>
        <v>1.3918618083533039E-3</v>
      </c>
      <c r="CV484" s="347">
        <f t="shared" si="331"/>
        <v>1.0915703630865281E-3</v>
      </c>
      <c r="CX484" s="54" t="s">
        <v>409</v>
      </c>
      <c r="CY484" s="361">
        <f>CE482</f>
        <v>0</v>
      </c>
      <c r="CZ484" s="54">
        <f>$CY484</f>
        <v>0</v>
      </c>
      <c r="DA484" s="54">
        <f t="shared" ref="DA484:DN484" si="332">$CY484</f>
        <v>0</v>
      </c>
      <c r="DB484" s="54">
        <f t="shared" si="332"/>
        <v>0</v>
      </c>
      <c r="DC484" s="54">
        <f t="shared" si="332"/>
        <v>0</v>
      </c>
      <c r="DD484" s="54">
        <f t="shared" si="332"/>
        <v>0</v>
      </c>
      <c r="DE484" s="54">
        <f t="shared" si="332"/>
        <v>0</v>
      </c>
      <c r="DF484" s="54">
        <f t="shared" si="332"/>
        <v>0</v>
      </c>
      <c r="DG484" s="54">
        <f t="shared" si="332"/>
        <v>0</v>
      </c>
      <c r="DH484" s="54">
        <f t="shared" si="332"/>
        <v>0</v>
      </c>
      <c r="DI484" s="54">
        <f t="shared" si="332"/>
        <v>0</v>
      </c>
      <c r="DJ484" s="54">
        <f t="shared" si="332"/>
        <v>0</v>
      </c>
      <c r="DK484" s="54">
        <f t="shared" si="332"/>
        <v>0</v>
      </c>
      <c r="DL484" s="54">
        <f t="shared" si="332"/>
        <v>0</v>
      </c>
      <c r="DM484" s="54">
        <f t="shared" si="332"/>
        <v>0</v>
      </c>
      <c r="DN484" s="54">
        <f t="shared" si="332"/>
        <v>0</v>
      </c>
    </row>
    <row r="486" spans="1:118" ht="13.5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G486" s="348">
        <f>(CG479+CG480)*CG481</f>
        <v>79</v>
      </c>
      <c r="CH486" s="348">
        <f t="shared" ref="CH486:CV486" si="333">(CH479+CH480)*CH481</f>
        <v>79</v>
      </c>
      <c r="CI486" s="348">
        <f t="shared" si="333"/>
        <v>79</v>
      </c>
      <c r="CJ486" s="348">
        <f t="shared" si="333"/>
        <v>79</v>
      </c>
      <c r="CK486" s="348">
        <f t="shared" si="333"/>
        <v>79</v>
      </c>
      <c r="CL486" s="348">
        <f t="shared" si="333"/>
        <v>79</v>
      </c>
      <c r="CM486" s="348">
        <f t="shared" si="333"/>
        <v>79</v>
      </c>
      <c r="CN486" s="348">
        <f t="shared" si="333"/>
        <v>79</v>
      </c>
      <c r="CO486" s="348">
        <f t="shared" si="333"/>
        <v>79</v>
      </c>
      <c r="CP486" s="348">
        <f t="shared" si="333"/>
        <v>79</v>
      </c>
      <c r="CQ486" s="348">
        <f t="shared" si="333"/>
        <v>79</v>
      </c>
      <c r="CR486" s="348">
        <f t="shared" si="333"/>
        <v>79</v>
      </c>
      <c r="CS486" s="348">
        <f t="shared" si="333"/>
        <v>79</v>
      </c>
      <c r="CT486" s="348">
        <f t="shared" si="333"/>
        <v>79</v>
      </c>
      <c r="CU486" s="348">
        <f t="shared" si="333"/>
        <v>79</v>
      </c>
      <c r="CV486" s="348">
        <f t="shared" si="333"/>
        <v>79</v>
      </c>
    </row>
    <row r="487" spans="1:118" ht="13.5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G487" s="348" t="e">
        <f>CG482*CG481*(CG483-1/CG484)</f>
        <v>#VALUE!</v>
      </c>
      <c r="CH487" s="348" t="e">
        <f t="shared" ref="CH487:CV487" si="334">CH482*CH481*(CH483-1/CH484)</f>
        <v>#VALUE!</v>
      </c>
      <c r="CI487" s="348" t="e">
        <f t="shared" si="334"/>
        <v>#VALUE!</v>
      </c>
      <c r="CJ487" s="348" t="e">
        <f t="shared" si="334"/>
        <v>#VALUE!</v>
      </c>
      <c r="CK487" s="348" t="e">
        <f t="shared" si="334"/>
        <v>#VALUE!</v>
      </c>
      <c r="CL487" s="348" t="e">
        <f t="shared" si="334"/>
        <v>#VALUE!</v>
      </c>
      <c r="CM487" s="348" t="e">
        <f t="shared" si="334"/>
        <v>#VALUE!</v>
      </c>
      <c r="CN487" s="348" t="e">
        <f t="shared" si="334"/>
        <v>#VALUE!</v>
      </c>
      <c r="CO487" s="348" t="e">
        <f t="shared" si="334"/>
        <v>#VALUE!</v>
      </c>
      <c r="CP487" s="348" t="e">
        <f t="shared" si="334"/>
        <v>#VALUE!</v>
      </c>
      <c r="CQ487" s="348" t="e">
        <f t="shared" si="334"/>
        <v>#VALUE!</v>
      </c>
      <c r="CR487" s="348" t="e">
        <f t="shared" si="334"/>
        <v>#VALUE!</v>
      </c>
      <c r="CS487" s="348" t="e">
        <f t="shared" si="334"/>
        <v>#VALUE!</v>
      </c>
      <c r="CT487" s="348" t="e">
        <f t="shared" si="334"/>
        <v>#VALUE!</v>
      </c>
      <c r="CU487" s="348" t="e">
        <f t="shared" si="334"/>
        <v>#VALUE!</v>
      </c>
      <c r="CV487" s="348" t="e">
        <f t="shared" si="334"/>
        <v>#VALUE!</v>
      </c>
    </row>
    <row r="488" spans="1:118" ht="13.5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G488" s="348" t="e">
        <f>((CG479+CG480)*CG481-CG478-CG482*CG481/CG484)*EXP(-CG484*CG483)</f>
        <v>#VALUE!</v>
      </c>
      <c r="CH488" s="348" t="e">
        <f t="shared" ref="CH488:CV488" si="335">((CH479+CH480)*CH481-CH478-CH482*CH481/CH484)*EXP(-CH484*CH483)</f>
        <v>#VALUE!</v>
      </c>
      <c r="CI488" s="348" t="e">
        <f t="shared" si="335"/>
        <v>#VALUE!</v>
      </c>
      <c r="CJ488" s="348" t="e">
        <f t="shared" si="335"/>
        <v>#VALUE!</v>
      </c>
      <c r="CK488" s="348" t="e">
        <f t="shared" si="335"/>
        <v>#VALUE!</v>
      </c>
      <c r="CL488" s="348" t="e">
        <f t="shared" si="335"/>
        <v>#VALUE!</v>
      </c>
      <c r="CM488" s="348" t="e">
        <f t="shared" si="335"/>
        <v>#VALUE!</v>
      </c>
      <c r="CN488" s="348" t="e">
        <f t="shared" si="335"/>
        <v>#VALUE!</v>
      </c>
      <c r="CO488" s="348" t="e">
        <f t="shared" si="335"/>
        <v>#VALUE!</v>
      </c>
      <c r="CP488" s="348" t="e">
        <f t="shared" si="335"/>
        <v>#VALUE!</v>
      </c>
      <c r="CQ488" s="348" t="e">
        <f t="shared" si="335"/>
        <v>#VALUE!</v>
      </c>
      <c r="CR488" s="348" t="e">
        <f t="shared" si="335"/>
        <v>#VALUE!</v>
      </c>
      <c r="CS488" s="348" t="e">
        <f t="shared" si="335"/>
        <v>#VALUE!</v>
      </c>
      <c r="CT488" s="348" t="e">
        <f t="shared" si="335"/>
        <v>#VALUE!</v>
      </c>
      <c r="CU488" s="348" t="e">
        <f t="shared" si="335"/>
        <v>#VALUE!</v>
      </c>
      <c r="CV488" s="348" t="e">
        <f t="shared" si="335"/>
        <v>#VALUE!</v>
      </c>
    </row>
    <row r="489" spans="1:118" ht="13.5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G489" s="349" t="e">
        <f>CG486+CG487-CG488</f>
        <v>#VALUE!</v>
      </c>
      <c r="CH489" s="349" t="e">
        <f t="shared" ref="CH489:CV489" si="336">CH486+CH487-CH488</f>
        <v>#VALUE!</v>
      </c>
      <c r="CI489" s="349" t="e">
        <f t="shared" si="336"/>
        <v>#VALUE!</v>
      </c>
      <c r="CJ489" s="349" t="e">
        <f t="shared" si="336"/>
        <v>#VALUE!</v>
      </c>
      <c r="CK489" s="349" t="e">
        <f t="shared" si="336"/>
        <v>#VALUE!</v>
      </c>
      <c r="CL489" s="349" t="e">
        <f t="shared" si="336"/>
        <v>#VALUE!</v>
      </c>
      <c r="CM489" s="349" t="e">
        <f t="shared" si="336"/>
        <v>#VALUE!</v>
      </c>
      <c r="CN489" s="349" t="e">
        <f t="shared" si="336"/>
        <v>#VALUE!</v>
      </c>
      <c r="CO489" s="349" t="e">
        <f t="shared" si="336"/>
        <v>#VALUE!</v>
      </c>
      <c r="CP489" s="349" t="e">
        <f t="shared" si="336"/>
        <v>#VALUE!</v>
      </c>
      <c r="CQ489" s="349" t="e">
        <f t="shared" si="336"/>
        <v>#VALUE!</v>
      </c>
      <c r="CR489" s="349" t="e">
        <f t="shared" si="336"/>
        <v>#VALUE!</v>
      </c>
      <c r="CS489" s="349" t="e">
        <f t="shared" si="336"/>
        <v>#VALUE!</v>
      </c>
      <c r="CT489" s="349" t="e">
        <f t="shared" si="336"/>
        <v>#VALUE!</v>
      </c>
      <c r="CU489" s="349" t="e">
        <f t="shared" si="336"/>
        <v>#VALUE!</v>
      </c>
      <c r="CV489" s="349" t="e">
        <f t="shared" si="336"/>
        <v>#VALUE!</v>
      </c>
    </row>
    <row r="490" spans="1:118" ht="13.5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G490" s="350" t="s">
        <v>390</v>
      </c>
      <c r="CH490" s="351" t="s">
        <v>333</v>
      </c>
      <c r="CI490" s="351" t="s">
        <v>334</v>
      </c>
      <c r="CJ490" s="351" t="s">
        <v>335</v>
      </c>
      <c r="CK490" s="351" t="s">
        <v>336</v>
      </c>
      <c r="CL490" s="351" t="s">
        <v>337</v>
      </c>
      <c r="CM490" s="351" t="s">
        <v>338</v>
      </c>
      <c r="CN490" s="351" t="s">
        <v>339</v>
      </c>
      <c r="CO490" s="351" t="s">
        <v>340</v>
      </c>
      <c r="CP490" s="351" t="s">
        <v>341</v>
      </c>
      <c r="CQ490" s="351" t="s">
        <v>342</v>
      </c>
      <c r="CR490" s="351" t="s">
        <v>343</v>
      </c>
      <c r="CS490" s="351" t="s">
        <v>344</v>
      </c>
      <c r="CT490" s="351" t="s">
        <v>345</v>
      </c>
      <c r="CU490" s="351" t="s">
        <v>346</v>
      </c>
      <c r="CV490" s="351" t="s">
        <v>347</v>
      </c>
      <c r="CY490" s="54" t="s">
        <v>390</v>
      </c>
      <c r="CZ490" s="54" t="s">
        <v>333</v>
      </c>
      <c r="DA490" s="54" t="s">
        <v>334</v>
      </c>
      <c r="DB490" s="54" t="s">
        <v>335</v>
      </c>
      <c r="DC490" s="54" t="s">
        <v>336</v>
      </c>
      <c r="DD490" s="54" t="s">
        <v>337</v>
      </c>
      <c r="DE490" s="54" t="s">
        <v>338</v>
      </c>
      <c r="DF490" s="54" t="s">
        <v>339</v>
      </c>
      <c r="DG490" s="54" t="s">
        <v>340</v>
      </c>
      <c r="DH490" s="54" t="s">
        <v>341</v>
      </c>
      <c r="DI490" s="54" t="s">
        <v>342</v>
      </c>
      <c r="DJ490" s="54" t="s">
        <v>343</v>
      </c>
      <c r="DK490" s="54" t="s">
        <v>344</v>
      </c>
      <c r="DL490" s="54" t="s">
        <v>345</v>
      </c>
      <c r="DM490" s="54" t="s">
        <v>346</v>
      </c>
      <c r="DN490" s="54" t="s">
        <v>347</v>
      </c>
    </row>
    <row r="491" spans="1:118" ht="13.5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F491" s="54" t="s">
        <v>391</v>
      </c>
      <c r="CG491" s="352" t="e">
        <f>ROUND((CG479+CG480)*CG481+CG482*CG481*(CG483-1/CG484)-((CG479+CG480)*CG481-CG478-CG482*CG481/CG484)*EXP(-CG484*CG483),5)</f>
        <v>#VALUE!</v>
      </c>
      <c r="CH491" s="352" t="e">
        <f t="shared" ref="CH491:CV491" si="337">ROUND((CH479+CH480)*CH481+CH482*CH481*(CH483-1/CH484)-((CH479+CH480)*CH481-CH478-CH482*CH481/CH484)*EXP(-CH484*CH483),5)</f>
        <v>#VALUE!</v>
      </c>
      <c r="CI491" s="352" t="e">
        <f t="shared" si="337"/>
        <v>#VALUE!</v>
      </c>
      <c r="CJ491" s="352" t="e">
        <f t="shared" si="337"/>
        <v>#VALUE!</v>
      </c>
      <c r="CK491" s="352" t="e">
        <f t="shared" si="337"/>
        <v>#VALUE!</v>
      </c>
      <c r="CL491" s="352" t="e">
        <f t="shared" si="337"/>
        <v>#VALUE!</v>
      </c>
      <c r="CM491" s="352" t="e">
        <f t="shared" si="337"/>
        <v>#VALUE!</v>
      </c>
      <c r="CN491" s="352" t="e">
        <f t="shared" si="337"/>
        <v>#VALUE!</v>
      </c>
      <c r="CO491" s="352" t="e">
        <f t="shared" si="337"/>
        <v>#VALUE!</v>
      </c>
      <c r="CP491" s="352" t="e">
        <f t="shared" si="337"/>
        <v>#VALUE!</v>
      </c>
      <c r="CQ491" s="352" t="e">
        <f t="shared" si="337"/>
        <v>#VALUE!</v>
      </c>
      <c r="CR491" s="352" t="e">
        <f t="shared" si="337"/>
        <v>#VALUE!</v>
      </c>
      <c r="CS491" s="352" t="e">
        <f t="shared" si="337"/>
        <v>#VALUE!</v>
      </c>
      <c r="CT491" s="352" t="e">
        <f t="shared" si="337"/>
        <v>#VALUE!</v>
      </c>
      <c r="CU491" s="352" t="e">
        <f t="shared" si="337"/>
        <v>#VALUE!</v>
      </c>
      <c r="CV491" s="352" t="e">
        <f t="shared" si="337"/>
        <v>#VALUE!</v>
      </c>
      <c r="CX491" s="54" t="s">
        <v>412</v>
      </c>
      <c r="CY491" s="362">
        <f>(CY483+CY484)/CY482+CY481</f>
        <v>295.99579239870923</v>
      </c>
      <c r="CZ491" s="362">
        <f t="shared" ref="CZ491:DN491" si="338">(CZ483+CZ484)/CZ482+CZ481</f>
        <v>253.99617592876882</v>
      </c>
      <c r="DA491" s="362">
        <f t="shared" si="338"/>
        <v>224.99578814732763</v>
      </c>
      <c r="DB491" s="362">
        <f t="shared" si="338"/>
        <v>202.99552076677315</v>
      </c>
      <c r="DC491" s="362">
        <f t="shared" si="338"/>
        <v>190.00217425547623</v>
      </c>
      <c r="DD491" s="362">
        <f t="shared" si="338"/>
        <v>174.99791344557741</v>
      </c>
      <c r="DE491" s="362">
        <f t="shared" si="338"/>
        <v>164.99559634188427</v>
      </c>
      <c r="DF491" s="362">
        <f t="shared" si="338"/>
        <v>157.00280920314253</v>
      </c>
      <c r="DG491" s="362">
        <f t="shared" si="338"/>
        <v>151.99654993400793</v>
      </c>
      <c r="DH491" s="362">
        <f t="shared" si="338"/>
        <v>145.99700693992628</v>
      </c>
      <c r="DI491" s="362">
        <f t="shared" si="338"/>
        <v>141.99730722180493</v>
      </c>
      <c r="DJ491" s="362">
        <f t="shared" si="338"/>
        <v>138.99904711262363</v>
      </c>
      <c r="DK491" s="362">
        <f t="shared" si="338"/>
        <v>133.99871805423658</v>
      </c>
      <c r="DL491" s="362">
        <f t="shared" si="338"/>
        <v>131.99796563285832</v>
      </c>
      <c r="DM491" s="362">
        <f t="shared" si="338"/>
        <v>129.00495001041449</v>
      </c>
      <c r="DN491" s="362">
        <f t="shared" si="338"/>
        <v>127.00491577747849</v>
      </c>
    </row>
    <row r="492" spans="1:118" ht="13.5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319" t="str">
        <f>IF(CB492="","",CC492)</f>
        <v/>
      </c>
      <c r="CB492" s="363" t="str">
        <f>IF(COUNTIF(CY492:DN492,"×")=0,"","浮上できません")</f>
        <v/>
      </c>
      <c r="CC492" s="316">
        <v>12</v>
      </c>
      <c r="CG492" s="369"/>
      <c r="CH492" s="369"/>
      <c r="CI492" s="369"/>
      <c r="CJ492" s="369"/>
      <c r="CK492" s="369"/>
      <c r="CL492" s="369"/>
      <c r="CM492" s="369"/>
      <c r="CN492" s="369"/>
      <c r="CO492" s="369"/>
      <c r="CP492" s="369"/>
      <c r="CQ492" s="369"/>
      <c r="CR492" s="369"/>
      <c r="CS492" s="369"/>
      <c r="CT492" s="369"/>
      <c r="CU492" s="369"/>
      <c r="CV492" s="369"/>
      <c r="CY492" s="364" t="e">
        <f t="shared" ref="CY492:DN492" si="339">IF(CY491-CG491&gt;0,"","×")</f>
        <v>#VALUE!</v>
      </c>
      <c r="CZ492" s="364" t="e">
        <f t="shared" si="339"/>
        <v>#VALUE!</v>
      </c>
      <c r="DA492" s="364" t="e">
        <f t="shared" si="339"/>
        <v>#VALUE!</v>
      </c>
      <c r="DB492" s="364" t="e">
        <f t="shared" si="339"/>
        <v>#VALUE!</v>
      </c>
      <c r="DC492" s="364" t="e">
        <f t="shared" si="339"/>
        <v>#VALUE!</v>
      </c>
      <c r="DD492" s="364" t="e">
        <f t="shared" si="339"/>
        <v>#VALUE!</v>
      </c>
      <c r="DE492" s="364" t="e">
        <f t="shared" si="339"/>
        <v>#VALUE!</v>
      </c>
      <c r="DF492" s="364" t="e">
        <f t="shared" si="339"/>
        <v>#VALUE!</v>
      </c>
      <c r="DG492" s="364" t="e">
        <f t="shared" si="339"/>
        <v>#VALUE!</v>
      </c>
      <c r="DH492" s="364" t="e">
        <f t="shared" si="339"/>
        <v>#VALUE!</v>
      </c>
      <c r="DI492" s="364" t="e">
        <f t="shared" si="339"/>
        <v>#VALUE!</v>
      </c>
      <c r="DJ492" s="364" t="e">
        <f t="shared" si="339"/>
        <v>#VALUE!</v>
      </c>
      <c r="DK492" s="364" t="e">
        <f t="shared" si="339"/>
        <v>#VALUE!</v>
      </c>
      <c r="DL492" s="364" t="e">
        <f t="shared" si="339"/>
        <v>#VALUE!</v>
      </c>
      <c r="DM492" s="364" t="e">
        <f t="shared" si="339"/>
        <v>#VALUE!</v>
      </c>
      <c r="DN492" s="364" t="e">
        <f t="shared" si="339"/>
        <v>#VALUE!</v>
      </c>
    </row>
    <row r="493" spans="1:118" ht="13.5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F493" s="339" t="s">
        <v>474</v>
      </c>
      <c r="CG493" s="339" t="s">
        <v>475</v>
      </c>
      <c r="CH493" s="339"/>
      <c r="CI493" s="339"/>
      <c r="CJ493" s="339"/>
      <c r="CK493" s="339"/>
      <c r="CL493" s="339"/>
      <c r="CM493" s="339"/>
      <c r="CN493" s="339"/>
      <c r="CO493" s="339"/>
      <c r="CP493" s="339"/>
      <c r="CQ493" s="338"/>
      <c r="CR493" s="338"/>
      <c r="CS493" s="338"/>
      <c r="CT493" s="338"/>
      <c r="CU493" s="338"/>
      <c r="CV493" s="338"/>
      <c r="CW493" s="338"/>
    </row>
    <row r="495" spans="1:118" ht="13.5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F495" s="340" t="s">
        <v>401</v>
      </c>
      <c r="CG495" s="353" t="e">
        <f t="shared" ref="CG495:CV495" si="340">CG491</f>
        <v>#VALUE!</v>
      </c>
      <c r="CH495" s="353" t="e">
        <f t="shared" si="340"/>
        <v>#VALUE!</v>
      </c>
      <c r="CI495" s="353" t="e">
        <f t="shared" si="340"/>
        <v>#VALUE!</v>
      </c>
      <c r="CJ495" s="353" t="e">
        <f t="shared" si="340"/>
        <v>#VALUE!</v>
      </c>
      <c r="CK495" s="353" t="e">
        <f t="shared" si="340"/>
        <v>#VALUE!</v>
      </c>
      <c r="CL495" s="353" t="e">
        <f t="shared" si="340"/>
        <v>#VALUE!</v>
      </c>
      <c r="CM495" s="353" t="e">
        <f t="shared" si="340"/>
        <v>#VALUE!</v>
      </c>
      <c r="CN495" s="353" t="e">
        <f t="shared" si="340"/>
        <v>#VALUE!</v>
      </c>
      <c r="CO495" s="353" t="e">
        <f t="shared" si="340"/>
        <v>#VALUE!</v>
      </c>
      <c r="CP495" s="353" t="e">
        <f t="shared" si="340"/>
        <v>#VALUE!</v>
      </c>
      <c r="CQ495" s="353" t="e">
        <f t="shared" si="340"/>
        <v>#VALUE!</v>
      </c>
      <c r="CR495" s="353" t="e">
        <f t="shared" si="340"/>
        <v>#VALUE!</v>
      </c>
      <c r="CS495" s="353" t="e">
        <f t="shared" si="340"/>
        <v>#VALUE!</v>
      </c>
      <c r="CT495" s="353" t="e">
        <f t="shared" si="340"/>
        <v>#VALUE!</v>
      </c>
      <c r="CU495" s="353" t="e">
        <f t="shared" si="340"/>
        <v>#VALUE!</v>
      </c>
      <c r="CV495" s="353" t="e">
        <f t="shared" si="340"/>
        <v>#VALUE!</v>
      </c>
    </row>
    <row r="496" spans="1:118" ht="13.5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F496" s="54" t="s">
        <v>395</v>
      </c>
      <c r="CG496" s="54">
        <v>100</v>
      </c>
      <c r="CH496" s="54">
        <f>$CG496</f>
        <v>100</v>
      </c>
      <c r="CI496" s="54">
        <f t="shared" ref="CI496:CV500" si="341">$CG496</f>
        <v>100</v>
      </c>
      <c r="CJ496" s="54">
        <f t="shared" si="341"/>
        <v>100</v>
      </c>
      <c r="CK496" s="54">
        <f t="shared" si="341"/>
        <v>100</v>
      </c>
      <c r="CL496" s="54">
        <f t="shared" si="341"/>
        <v>100</v>
      </c>
      <c r="CM496" s="54">
        <f t="shared" si="341"/>
        <v>100</v>
      </c>
      <c r="CN496" s="54">
        <f t="shared" si="341"/>
        <v>100</v>
      </c>
      <c r="CO496" s="54">
        <f t="shared" si="341"/>
        <v>100</v>
      </c>
      <c r="CP496" s="54">
        <f t="shared" si="341"/>
        <v>100</v>
      </c>
      <c r="CQ496" s="54">
        <f t="shared" si="341"/>
        <v>100</v>
      </c>
      <c r="CR496" s="54">
        <f t="shared" si="341"/>
        <v>100</v>
      </c>
      <c r="CS496" s="54">
        <f t="shared" si="341"/>
        <v>100</v>
      </c>
      <c r="CT496" s="54">
        <f t="shared" si="341"/>
        <v>100</v>
      </c>
      <c r="CU496" s="54">
        <f t="shared" si="341"/>
        <v>100</v>
      </c>
      <c r="CV496" s="54">
        <f t="shared" si="341"/>
        <v>100</v>
      </c>
      <c r="CX496" s="339" t="s">
        <v>476</v>
      </c>
      <c r="CY496" s="339"/>
      <c r="CZ496" s="339"/>
      <c r="DA496" s="339"/>
      <c r="DB496" s="339"/>
      <c r="DC496" s="339"/>
      <c r="DD496" s="339"/>
      <c r="DE496" s="339"/>
      <c r="DF496" s="339"/>
      <c r="DG496" s="339"/>
      <c r="DH496" s="339"/>
      <c r="DI496" s="339"/>
      <c r="DJ496" s="339"/>
      <c r="DK496" s="339"/>
      <c r="DL496" s="339"/>
      <c r="DM496" s="339"/>
      <c r="DN496" s="339"/>
    </row>
    <row r="497" spans="1:118" ht="13.5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B497" s="64" t="s">
        <v>372</v>
      </c>
      <c r="CC497" s="345">
        <v>-10</v>
      </c>
      <c r="CD497" s="66" t="s">
        <v>477</v>
      </c>
      <c r="CE497" s="66">
        <f>ROUND(CC497*$CG$82*9.80665/1000,0)</f>
        <v>-101</v>
      </c>
      <c r="CF497" s="54" t="s">
        <v>478</v>
      </c>
      <c r="CG497" s="341">
        <f>CE498</f>
        <v>0</v>
      </c>
      <c r="CH497" s="54">
        <f>$CG497</f>
        <v>0</v>
      </c>
      <c r="CI497" s="54">
        <f t="shared" si="341"/>
        <v>0</v>
      </c>
      <c r="CJ497" s="54">
        <f t="shared" si="341"/>
        <v>0</v>
      </c>
      <c r="CK497" s="54">
        <f t="shared" si="341"/>
        <v>0</v>
      </c>
      <c r="CL497" s="54">
        <f t="shared" si="341"/>
        <v>0</v>
      </c>
      <c r="CM497" s="54">
        <f t="shared" si="341"/>
        <v>0</v>
      </c>
      <c r="CN497" s="54">
        <f t="shared" si="341"/>
        <v>0</v>
      </c>
      <c r="CO497" s="54">
        <f t="shared" si="341"/>
        <v>0</v>
      </c>
      <c r="CP497" s="54">
        <f t="shared" si="341"/>
        <v>0</v>
      </c>
      <c r="CQ497" s="54">
        <f t="shared" si="341"/>
        <v>0</v>
      </c>
      <c r="CR497" s="54">
        <f t="shared" si="341"/>
        <v>0</v>
      </c>
      <c r="CS497" s="54">
        <f t="shared" si="341"/>
        <v>0</v>
      </c>
      <c r="CT497" s="54">
        <f t="shared" si="341"/>
        <v>0</v>
      </c>
      <c r="CU497" s="54">
        <f t="shared" si="341"/>
        <v>0</v>
      </c>
      <c r="CV497" s="54">
        <f t="shared" si="341"/>
        <v>0</v>
      </c>
    </row>
    <row r="498" spans="1:118" ht="13.5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B498" s="354" t="s">
        <v>376</v>
      </c>
      <c r="CC498" s="355">
        <f>CC482</f>
        <v>0</v>
      </c>
      <c r="CD498" s="346" t="s">
        <v>479</v>
      </c>
      <c r="CE498" s="66">
        <f>CC498*$CG$82*9.80665/1000</f>
        <v>0</v>
      </c>
      <c r="CF498" s="54" t="s">
        <v>480</v>
      </c>
      <c r="CG498" s="54">
        <v>0.79</v>
      </c>
      <c r="CH498" s="54">
        <f>$CG498</f>
        <v>0.79</v>
      </c>
      <c r="CI498" s="54">
        <f t="shared" si="341"/>
        <v>0.79</v>
      </c>
      <c r="CJ498" s="54">
        <f t="shared" si="341"/>
        <v>0.79</v>
      </c>
      <c r="CK498" s="54">
        <f t="shared" si="341"/>
        <v>0.79</v>
      </c>
      <c r="CL498" s="54">
        <f t="shared" si="341"/>
        <v>0.79</v>
      </c>
      <c r="CM498" s="54">
        <f t="shared" si="341"/>
        <v>0.79</v>
      </c>
      <c r="CN498" s="54">
        <f t="shared" si="341"/>
        <v>0.79</v>
      </c>
      <c r="CO498" s="54">
        <f t="shared" si="341"/>
        <v>0.79</v>
      </c>
      <c r="CP498" s="54">
        <f t="shared" si="341"/>
        <v>0.79</v>
      </c>
      <c r="CQ498" s="54">
        <f t="shared" si="341"/>
        <v>0.79</v>
      </c>
      <c r="CR498" s="54">
        <f t="shared" si="341"/>
        <v>0.79</v>
      </c>
      <c r="CS498" s="54">
        <f t="shared" si="341"/>
        <v>0.79</v>
      </c>
      <c r="CT498" s="54">
        <f t="shared" si="341"/>
        <v>0.79</v>
      </c>
      <c r="CU498" s="54">
        <f t="shared" si="341"/>
        <v>0.79</v>
      </c>
      <c r="CV498" s="54">
        <f t="shared" si="341"/>
        <v>0.79</v>
      </c>
      <c r="CX498" s="358" t="s">
        <v>404</v>
      </c>
      <c r="CY498" s="54">
        <f t="shared" ref="CY498:DN498" si="342">CG$79</f>
        <v>126.88500000000001</v>
      </c>
      <c r="CZ498" s="54">
        <f t="shared" si="342"/>
        <v>109.185</v>
      </c>
      <c r="DA498" s="54">
        <f t="shared" si="342"/>
        <v>94.381</v>
      </c>
      <c r="DB498" s="54">
        <f t="shared" si="342"/>
        <v>82.445999999999998</v>
      </c>
      <c r="DC498" s="54">
        <f t="shared" si="342"/>
        <v>73.918000000000006</v>
      </c>
      <c r="DD498" s="54">
        <f t="shared" si="342"/>
        <v>63.152999999999999</v>
      </c>
      <c r="DE498" s="54">
        <f t="shared" si="342"/>
        <v>56.482999999999997</v>
      </c>
      <c r="DF498" s="54">
        <f t="shared" si="342"/>
        <v>51.133000000000003</v>
      </c>
      <c r="DG498" s="54">
        <f t="shared" si="342"/>
        <v>48.246000000000002</v>
      </c>
      <c r="DH498" s="54">
        <f t="shared" si="342"/>
        <v>43.709000000000003</v>
      </c>
      <c r="DI498" s="54">
        <f t="shared" si="342"/>
        <v>40.774000000000001</v>
      </c>
      <c r="DJ498" s="54">
        <f t="shared" si="342"/>
        <v>38.68</v>
      </c>
      <c r="DK498" s="54">
        <f t="shared" si="342"/>
        <v>34.463000000000001</v>
      </c>
      <c r="DL498" s="54">
        <f t="shared" si="342"/>
        <v>33.161000000000001</v>
      </c>
      <c r="DM498" s="54">
        <f t="shared" si="342"/>
        <v>30.765000000000001</v>
      </c>
      <c r="DN498" s="54">
        <f t="shared" si="342"/>
        <v>29.283999999999999</v>
      </c>
    </row>
    <row r="499" spans="1:118" ht="13.5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B499" s="64" t="s">
        <v>380</v>
      </c>
      <c r="CC499" s="356">
        <f>-BN107</f>
        <v>0</v>
      </c>
      <c r="CD499" s="346" t="s">
        <v>479</v>
      </c>
      <c r="CE499" s="66">
        <f>CC499*$CG$82*9.80665/1000</f>
        <v>0</v>
      </c>
      <c r="CF499" s="54" t="s">
        <v>481</v>
      </c>
      <c r="CG499" s="341">
        <f>CE497</f>
        <v>-101</v>
      </c>
      <c r="CH499" s="54">
        <f>$CG499</f>
        <v>-101</v>
      </c>
      <c r="CI499" s="54">
        <f t="shared" si="341"/>
        <v>-101</v>
      </c>
      <c r="CJ499" s="54">
        <f t="shared" si="341"/>
        <v>-101</v>
      </c>
      <c r="CK499" s="54">
        <f t="shared" si="341"/>
        <v>-101</v>
      </c>
      <c r="CL499" s="54">
        <f t="shared" si="341"/>
        <v>-101</v>
      </c>
      <c r="CM499" s="54">
        <f t="shared" si="341"/>
        <v>-101</v>
      </c>
      <c r="CN499" s="54">
        <f t="shared" si="341"/>
        <v>-101</v>
      </c>
      <c r="CO499" s="54">
        <f t="shared" si="341"/>
        <v>-101</v>
      </c>
      <c r="CP499" s="54">
        <f t="shared" si="341"/>
        <v>-101</v>
      </c>
      <c r="CQ499" s="54">
        <f t="shared" si="341"/>
        <v>-101</v>
      </c>
      <c r="CR499" s="54">
        <f t="shared" si="341"/>
        <v>-101</v>
      </c>
      <c r="CS499" s="54">
        <f t="shared" si="341"/>
        <v>-101</v>
      </c>
      <c r="CT499" s="54">
        <f t="shared" si="341"/>
        <v>-101</v>
      </c>
      <c r="CU499" s="54">
        <f t="shared" si="341"/>
        <v>-101</v>
      </c>
      <c r="CV499" s="54">
        <f t="shared" si="341"/>
        <v>-101</v>
      </c>
      <c r="CX499" s="54" t="s">
        <v>482</v>
      </c>
      <c r="CY499" s="54">
        <f t="shared" ref="CY499:DN499" si="343">CG$80</f>
        <v>0.55779999999999996</v>
      </c>
      <c r="CZ499" s="54">
        <f t="shared" si="343"/>
        <v>0.65139999999999998</v>
      </c>
      <c r="DA499" s="54">
        <f t="shared" si="343"/>
        <v>0.72219999999999995</v>
      </c>
      <c r="DB499" s="54">
        <f t="shared" si="343"/>
        <v>0.78249999999999997</v>
      </c>
      <c r="DC499" s="54">
        <f t="shared" si="343"/>
        <v>0.81259999999999999</v>
      </c>
      <c r="DD499" s="54">
        <f t="shared" si="343"/>
        <v>0.84340000000000004</v>
      </c>
      <c r="DE499" s="54">
        <f t="shared" si="343"/>
        <v>0.86929999999999996</v>
      </c>
      <c r="DF499" s="54">
        <f t="shared" si="343"/>
        <v>0.89100000000000001</v>
      </c>
      <c r="DG499" s="54">
        <f t="shared" si="343"/>
        <v>0.90920000000000001</v>
      </c>
      <c r="DH499" s="54">
        <f t="shared" si="343"/>
        <v>0.92220000000000002</v>
      </c>
      <c r="DI499" s="54">
        <f t="shared" si="343"/>
        <v>0.93189999999999995</v>
      </c>
      <c r="DJ499" s="54">
        <f t="shared" si="343"/>
        <v>0.94030000000000002</v>
      </c>
      <c r="DK499" s="54">
        <f t="shared" si="343"/>
        <v>0.94769999999999999</v>
      </c>
      <c r="DL499" s="54">
        <f t="shared" si="343"/>
        <v>0.95440000000000003</v>
      </c>
      <c r="DM499" s="54">
        <f t="shared" si="343"/>
        <v>0.96020000000000005</v>
      </c>
      <c r="DN499" s="54">
        <f t="shared" si="343"/>
        <v>0.96530000000000005</v>
      </c>
    </row>
    <row r="500" spans="1:118" ht="14.25" thickBot="1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B500" s="64" t="s">
        <v>384</v>
      </c>
      <c r="CC500" s="345">
        <f>(BM344-BM343)/0.000694444444444444</f>
        <v>0</v>
      </c>
      <c r="CD500" s="66" t="s">
        <v>65</v>
      </c>
      <c r="CE500" s="66">
        <f>IF(CC497=0,IF(CC480&gt;0,CC500+CE483,CC500),(CC500-((CC499-CC498)/CC497)))</f>
        <v>0</v>
      </c>
      <c r="CF500" s="54" t="s">
        <v>406</v>
      </c>
      <c r="CG500" s="341">
        <f>ABS(CE500)</f>
        <v>0</v>
      </c>
      <c r="CH500" s="54">
        <f>$CG500</f>
        <v>0</v>
      </c>
      <c r="CI500" s="54">
        <f t="shared" si="341"/>
        <v>0</v>
      </c>
      <c r="CJ500" s="54">
        <f t="shared" si="341"/>
        <v>0</v>
      </c>
      <c r="CK500" s="54">
        <f t="shared" si="341"/>
        <v>0</v>
      </c>
      <c r="CL500" s="54">
        <f t="shared" si="341"/>
        <v>0</v>
      </c>
      <c r="CM500" s="54">
        <f t="shared" si="341"/>
        <v>0</v>
      </c>
      <c r="CN500" s="54">
        <f t="shared" si="341"/>
        <v>0</v>
      </c>
      <c r="CO500" s="54">
        <f t="shared" si="341"/>
        <v>0</v>
      </c>
      <c r="CP500" s="54">
        <f t="shared" si="341"/>
        <v>0</v>
      </c>
      <c r="CQ500" s="54">
        <f t="shared" si="341"/>
        <v>0</v>
      </c>
      <c r="CR500" s="54">
        <f t="shared" si="341"/>
        <v>0</v>
      </c>
      <c r="CS500" s="54">
        <f t="shared" si="341"/>
        <v>0</v>
      </c>
      <c r="CT500" s="54">
        <f t="shared" si="341"/>
        <v>0</v>
      </c>
      <c r="CU500" s="54">
        <f t="shared" si="341"/>
        <v>0</v>
      </c>
      <c r="CV500" s="54">
        <f t="shared" si="341"/>
        <v>0</v>
      </c>
      <c r="CX500" s="54" t="s">
        <v>483</v>
      </c>
      <c r="CY500" s="54">
        <f>100-$CG$83</f>
        <v>94.33</v>
      </c>
      <c r="CZ500" s="54">
        <f t="shared" ref="CZ500:DN500" si="344">100-$CG$83</f>
        <v>94.33</v>
      </c>
      <c r="DA500" s="54">
        <f t="shared" si="344"/>
        <v>94.33</v>
      </c>
      <c r="DB500" s="54">
        <f t="shared" si="344"/>
        <v>94.33</v>
      </c>
      <c r="DC500" s="54">
        <f t="shared" si="344"/>
        <v>94.33</v>
      </c>
      <c r="DD500" s="54">
        <f t="shared" si="344"/>
        <v>94.33</v>
      </c>
      <c r="DE500" s="54">
        <f t="shared" si="344"/>
        <v>94.33</v>
      </c>
      <c r="DF500" s="54">
        <f t="shared" si="344"/>
        <v>94.33</v>
      </c>
      <c r="DG500" s="54">
        <f t="shared" si="344"/>
        <v>94.33</v>
      </c>
      <c r="DH500" s="54">
        <f t="shared" si="344"/>
        <v>94.33</v>
      </c>
      <c r="DI500" s="54">
        <f t="shared" si="344"/>
        <v>94.33</v>
      </c>
      <c r="DJ500" s="54">
        <f t="shared" si="344"/>
        <v>94.33</v>
      </c>
      <c r="DK500" s="54">
        <f t="shared" si="344"/>
        <v>94.33</v>
      </c>
      <c r="DL500" s="54">
        <f t="shared" si="344"/>
        <v>94.33</v>
      </c>
      <c r="DM500" s="54">
        <f t="shared" si="344"/>
        <v>94.33</v>
      </c>
      <c r="DN500" s="54">
        <f t="shared" si="344"/>
        <v>94.33</v>
      </c>
    </row>
    <row r="501" spans="1:118" ht="14.25" thickBot="1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B501" s="359"/>
      <c r="CC501" s="360"/>
      <c r="CF501" s="54" t="s">
        <v>397</v>
      </c>
      <c r="CG501" s="347">
        <f>LN(2)/CG$78</f>
        <v>0.13862943611198905</v>
      </c>
      <c r="CH501" s="347">
        <f t="shared" ref="CH501:CV501" si="345">LN(2)/CH$78</f>
        <v>8.6643397569993161E-2</v>
      </c>
      <c r="CI501" s="347">
        <f t="shared" si="345"/>
        <v>5.5451774444795626E-2</v>
      </c>
      <c r="CJ501" s="347">
        <f t="shared" si="345"/>
        <v>3.7467415165402446E-2</v>
      </c>
      <c r="CK501" s="347">
        <f t="shared" si="345"/>
        <v>2.5672117798516494E-2</v>
      </c>
      <c r="CL501" s="347">
        <f t="shared" si="345"/>
        <v>1.8097837612531208E-2</v>
      </c>
      <c r="CM501" s="347">
        <f t="shared" si="345"/>
        <v>1.2765141446776157E-2</v>
      </c>
      <c r="CN501" s="347">
        <f t="shared" si="345"/>
        <v>9.001911435843446E-3</v>
      </c>
      <c r="CO501" s="347">
        <f t="shared" si="345"/>
        <v>6.3591484455040852E-3</v>
      </c>
      <c r="CP501" s="347">
        <f t="shared" si="345"/>
        <v>4.7475834284927756E-3</v>
      </c>
      <c r="CQ501" s="347">
        <f t="shared" si="345"/>
        <v>3.7066694147590657E-3</v>
      </c>
      <c r="CR501" s="347">
        <f t="shared" si="345"/>
        <v>2.9001974082006081E-3</v>
      </c>
      <c r="CS501" s="347">
        <f t="shared" si="345"/>
        <v>2.272613706753919E-3</v>
      </c>
      <c r="CT501" s="347">
        <f t="shared" si="345"/>
        <v>1.7773004629742187E-3</v>
      </c>
      <c r="CU501" s="347">
        <f t="shared" si="345"/>
        <v>1.3918618083533039E-3</v>
      </c>
      <c r="CV501" s="347">
        <f t="shared" si="345"/>
        <v>1.0915703630865281E-3</v>
      </c>
      <c r="CX501" s="54" t="s">
        <v>484</v>
      </c>
      <c r="CY501" s="361">
        <f>CE499</f>
        <v>0</v>
      </c>
      <c r="CZ501" s="54">
        <f>$CY501</f>
        <v>0</v>
      </c>
      <c r="DA501" s="54">
        <f t="shared" ref="DA501:DN501" si="346">$CY501</f>
        <v>0</v>
      </c>
      <c r="DB501" s="54">
        <f t="shared" si="346"/>
        <v>0</v>
      </c>
      <c r="DC501" s="54">
        <f t="shared" si="346"/>
        <v>0</v>
      </c>
      <c r="DD501" s="54">
        <f t="shared" si="346"/>
        <v>0</v>
      </c>
      <c r="DE501" s="54">
        <f t="shared" si="346"/>
        <v>0</v>
      </c>
      <c r="DF501" s="54">
        <f t="shared" si="346"/>
        <v>0</v>
      </c>
      <c r="DG501" s="54">
        <f t="shared" si="346"/>
        <v>0</v>
      </c>
      <c r="DH501" s="54">
        <f t="shared" si="346"/>
        <v>0</v>
      </c>
      <c r="DI501" s="54">
        <f t="shared" si="346"/>
        <v>0</v>
      </c>
      <c r="DJ501" s="54">
        <f t="shared" si="346"/>
        <v>0</v>
      </c>
      <c r="DK501" s="54">
        <f t="shared" si="346"/>
        <v>0</v>
      </c>
      <c r="DL501" s="54">
        <f t="shared" si="346"/>
        <v>0</v>
      </c>
      <c r="DM501" s="54">
        <f t="shared" si="346"/>
        <v>0</v>
      </c>
      <c r="DN501" s="54">
        <f t="shared" si="346"/>
        <v>0</v>
      </c>
    </row>
    <row r="503" spans="1:118" ht="13.5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G503" s="348">
        <f>(CG496+CG497)*CG498</f>
        <v>79</v>
      </c>
      <c r="CH503" s="348">
        <f t="shared" ref="CH503:CV503" si="347">(CH496+CH497)*CH498</f>
        <v>79</v>
      </c>
      <c r="CI503" s="348">
        <f t="shared" si="347"/>
        <v>79</v>
      </c>
      <c r="CJ503" s="348">
        <f t="shared" si="347"/>
        <v>79</v>
      </c>
      <c r="CK503" s="348">
        <f t="shared" si="347"/>
        <v>79</v>
      </c>
      <c r="CL503" s="348">
        <f t="shared" si="347"/>
        <v>79</v>
      </c>
      <c r="CM503" s="348">
        <f t="shared" si="347"/>
        <v>79</v>
      </c>
      <c r="CN503" s="348">
        <f t="shared" si="347"/>
        <v>79</v>
      </c>
      <c r="CO503" s="348">
        <f t="shared" si="347"/>
        <v>79</v>
      </c>
      <c r="CP503" s="348">
        <f t="shared" si="347"/>
        <v>79</v>
      </c>
      <c r="CQ503" s="348">
        <f t="shared" si="347"/>
        <v>79</v>
      </c>
      <c r="CR503" s="348">
        <f t="shared" si="347"/>
        <v>79</v>
      </c>
      <c r="CS503" s="348">
        <f t="shared" si="347"/>
        <v>79</v>
      </c>
      <c r="CT503" s="348">
        <f t="shared" si="347"/>
        <v>79</v>
      </c>
      <c r="CU503" s="348">
        <f t="shared" si="347"/>
        <v>79</v>
      </c>
      <c r="CV503" s="348">
        <f t="shared" si="347"/>
        <v>79</v>
      </c>
    </row>
    <row r="504" spans="1:118" ht="13.5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G504" s="348">
        <f>CG499*CG498*(CG500-1/CG501)</f>
        <v>575.56318656265205</v>
      </c>
      <c r="CH504" s="348">
        <f t="shared" ref="CH504:CV504" si="348">CH499*CH498*(CH500-1/CH501)</f>
        <v>920.90109850024317</v>
      </c>
      <c r="CI504" s="348">
        <f t="shared" si="348"/>
        <v>1438.9079664066298</v>
      </c>
      <c r="CJ504" s="348">
        <f t="shared" si="348"/>
        <v>2129.5837902818125</v>
      </c>
      <c r="CK504" s="348">
        <f t="shared" si="348"/>
        <v>3108.0412074383207</v>
      </c>
      <c r="CL504" s="348">
        <f t="shared" si="348"/>
        <v>4408.8140090699144</v>
      </c>
      <c r="CM504" s="348">
        <f t="shared" si="348"/>
        <v>6250.6162060704</v>
      </c>
      <c r="CN504" s="348">
        <f t="shared" si="348"/>
        <v>8863.6730730648396</v>
      </c>
      <c r="CO504" s="348">
        <f t="shared" si="348"/>
        <v>12547.277467065815</v>
      </c>
      <c r="CP504" s="348">
        <f t="shared" si="348"/>
        <v>16806.445047629441</v>
      </c>
      <c r="CQ504" s="348">
        <f t="shared" si="348"/>
        <v>21526.063177443186</v>
      </c>
      <c r="CR504" s="348">
        <f t="shared" si="348"/>
        <v>27511.920317694763</v>
      </c>
      <c r="CS504" s="348">
        <f t="shared" si="348"/>
        <v>35109.354380321776</v>
      </c>
      <c r="CT504" s="348">
        <f t="shared" si="348"/>
        <v>44893.928551886856</v>
      </c>
      <c r="CU504" s="348">
        <f t="shared" si="348"/>
        <v>57326.093381640138</v>
      </c>
      <c r="CV504" s="348">
        <f t="shared" si="348"/>
        <v>73096.524693456799</v>
      </c>
    </row>
    <row r="505" spans="1:118" ht="13.5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G505" s="348" t="e">
        <f>((CG496+CG497)*CG498-CG495-CG499*CG498/CG501)*EXP(-CG501*CG500)</f>
        <v>#VALUE!</v>
      </c>
      <c r="CH505" s="348" t="e">
        <f t="shared" ref="CH505:CV505" si="349">((CH496+CH497)*CH498-CH495-CH499*CH498/CH501)*EXP(-CH501*CH500)</f>
        <v>#VALUE!</v>
      </c>
      <c r="CI505" s="348" t="e">
        <f t="shared" si="349"/>
        <v>#VALUE!</v>
      </c>
      <c r="CJ505" s="348" t="e">
        <f t="shared" si="349"/>
        <v>#VALUE!</v>
      </c>
      <c r="CK505" s="348" t="e">
        <f t="shared" si="349"/>
        <v>#VALUE!</v>
      </c>
      <c r="CL505" s="348" t="e">
        <f t="shared" si="349"/>
        <v>#VALUE!</v>
      </c>
      <c r="CM505" s="348" t="e">
        <f t="shared" si="349"/>
        <v>#VALUE!</v>
      </c>
      <c r="CN505" s="348" t="e">
        <f t="shared" si="349"/>
        <v>#VALUE!</v>
      </c>
      <c r="CO505" s="348" t="e">
        <f t="shared" si="349"/>
        <v>#VALUE!</v>
      </c>
      <c r="CP505" s="348" t="e">
        <f t="shared" si="349"/>
        <v>#VALUE!</v>
      </c>
      <c r="CQ505" s="348" t="e">
        <f t="shared" si="349"/>
        <v>#VALUE!</v>
      </c>
      <c r="CR505" s="348" t="e">
        <f t="shared" si="349"/>
        <v>#VALUE!</v>
      </c>
      <c r="CS505" s="348" t="e">
        <f t="shared" si="349"/>
        <v>#VALUE!</v>
      </c>
      <c r="CT505" s="348" t="e">
        <f t="shared" si="349"/>
        <v>#VALUE!</v>
      </c>
      <c r="CU505" s="348" t="e">
        <f t="shared" si="349"/>
        <v>#VALUE!</v>
      </c>
      <c r="CV505" s="348" t="e">
        <f t="shared" si="349"/>
        <v>#VALUE!</v>
      </c>
    </row>
    <row r="506" spans="1:118" ht="13.5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G506" s="349" t="e">
        <f>CG503+CG504-CG505</f>
        <v>#VALUE!</v>
      </c>
      <c r="CH506" s="349" t="e">
        <f t="shared" ref="CH506:CV506" si="350">CH503+CH504-CH505</f>
        <v>#VALUE!</v>
      </c>
      <c r="CI506" s="349" t="e">
        <f t="shared" si="350"/>
        <v>#VALUE!</v>
      </c>
      <c r="CJ506" s="349" t="e">
        <f t="shared" si="350"/>
        <v>#VALUE!</v>
      </c>
      <c r="CK506" s="349" t="e">
        <f t="shared" si="350"/>
        <v>#VALUE!</v>
      </c>
      <c r="CL506" s="349" t="e">
        <f t="shared" si="350"/>
        <v>#VALUE!</v>
      </c>
      <c r="CM506" s="349" t="e">
        <f t="shared" si="350"/>
        <v>#VALUE!</v>
      </c>
      <c r="CN506" s="349" t="e">
        <f t="shared" si="350"/>
        <v>#VALUE!</v>
      </c>
      <c r="CO506" s="349" t="e">
        <f t="shared" si="350"/>
        <v>#VALUE!</v>
      </c>
      <c r="CP506" s="349" t="e">
        <f t="shared" si="350"/>
        <v>#VALUE!</v>
      </c>
      <c r="CQ506" s="349" t="e">
        <f t="shared" si="350"/>
        <v>#VALUE!</v>
      </c>
      <c r="CR506" s="349" t="e">
        <f t="shared" si="350"/>
        <v>#VALUE!</v>
      </c>
      <c r="CS506" s="349" t="e">
        <f t="shared" si="350"/>
        <v>#VALUE!</v>
      </c>
      <c r="CT506" s="349" t="e">
        <f t="shared" si="350"/>
        <v>#VALUE!</v>
      </c>
      <c r="CU506" s="349" t="e">
        <f t="shared" si="350"/>
        <v>#VALUE!</v>
      </c>
      <c r="CV506" s="349" t="e">
        <f t="shared" si="350"/>
        <v>#VALUE!</v>
      </c>
    </row>
    <row r="507" spans="1:118" ht="13.5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G507" s="350" t="s">
        <v>390</v>
      </c>
      <c r="CH507" s="351" t="s">
        <v>333</v>
      </c>
      <c r="CI507" s="351" t="s">
        <v>334</v>
      </c>
      <c r="CJ507" s="351" t="s">
        <v>335</v>
      </c>
      <c r="CK507" s="351" t="s">
        <v>336</v>
      </c>
      <c r="CL507" s="351" t="s">
        <v>337</v>
      </c>
      <c r="CM507" s="351" t="s">
        <v>338</v>
      </c>
      <c r="CN507" s="351" t="s">
        <v>339</v>
      </c>
      <c r="CO507" s="351" t="s">
        <v>340</v>
      </c>
      <c r="CP507" s="351" t="s">
        <v>341</v>
      </c>
      <c r="CQ507" s="351" t="s">
        <v>342</v>
      </c>
      <c r="CR507" s="351" t="s">
        <v>343</v>
      </c>
      <c r="CS507" s="351" t="s">
        <v>344</v>
      </c>
      <c r="CT507" s="351" t="s">
        <v>345</v>
      </c>
      <c r="CU507" s="351" t="s">
        <v>346</v>
      </c>
      <c r="CV507" s="351" t="s">
        <v>347</v>
      </c>
      <c r="CY507" s="54" t="s">
        <v>390</v>
      </c>
      <c r="CZ507" s="54" t="s">
        <v>333</v>
      </c>
      <c r="DA507" s="54" t="s">
        <v>334</v>
      </c>
      <c r="DB507" s="54" t="s">
        <v>335</v>
      </c>
      <c r="DC507" s="54" t="s">
        <v>336</v>
      </c>
      <c r="DD507" s="54" t="s">
        <v>337</v>
      </c>
      <c r="DE507" s="54" t="s">
        <v>338</v>
      </c>
      <c r="DF507" s="54" t="s">
        <v>339</v>
      </c>
      <c r="DG507" s="54" t="s">
        <v>340</v>
      </c>
      <c r="DH507" s="54" t="s">
        <v>341</v>
      </c>
      <c r="DI507" s="54" t="s">
        <v>342</v>
      </c>
      <c r="DJ507" s="54" t="s">
        <v>343</v>
      </c>
      <c r="DK507" s="54" t="s">
        <v>344</v>
      </c>
      <c r="DL507" s="54" t="s">
        <v>345</v>
      </c>
      <c r="DM507" s="54" t="s">
        <v>346</v>
      </c>
      <c r="DN507" s="54" t="s">
        <v>347</v>
      </c>
    </row>
    <row r="508" spans="1:118" ht="13.5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F508" s="54" t="s">
        <v>391</v>
      </c>
      <c r="CG508" s="352" t="e">
        <f>ROUND((CG496+CG497)*CG498+CG499*CG498*(CG500-1/CG501)-((CG496+CG497)*CG498-CG495-CG499*CG498/CG501)*EXP(-CG501*CG500),5)</f>
        <v>#VALUE!</v>
      </c>
      <c r="CH508" s="352" t="e">
        <f t="shared" ref="CH508:CV508" si="351">ROUND((CH496+CH497)*CH498+CH499*CH498*(CH500-1/CH501)-((CH496+CH497)*CH498-CH495-CH499*CH498/CH501)*EXP(-CH501*CH500),5)</f>
        <v>#VALUE!</v>
      </c>
      <c r="CI508" s="352" t="e">
        <f t="shared" si="351"/>
        <v>#VALUE!</v>
      </c>
      <c r="CJ508" s="352" t="e">
        <f t="shared" si="351"/>
        <v>#VALUE!</v>
      </c>
      <c r="CK508" s="352" t="e">
        <f t="shared" si="351"/>
        <v>#VALUE!</v>
      </c>
      <c r="CL508" s="352" t="e">
        <f t="shared" si="351"/>
        <v>#VALUE!</v>
      </c>
      <c r="CM508" s="352" t="e">
        <f t="shared" si="351"/>
        <v>#VALUE!</v>
      </c>
      <c r="CN508" s="352" t="e">
        <f t="shared" si="351"/>
        <v>#VALUE!</v>
      </c>
      <c r="CO508" s="352" t="e">
        <f t="shared" si="351"/>
        <v>#VALUE!</v>
      </c>
      <c r="CP508" s="352" t="e">
        <f t="shared" si="351"/>
        <v>#VALUE!</v>
      </c>
      <c r="CQ508" s="352" t="e">
        <f t="shared" si="351"/>
        <v>#VALUE!</v>
      </c>
      <c r="CR508" s="352" t="e">
        <f t="shared" si="351"/>
        <v>#VALUE!</v>
      </c>
      <c r="CS508" s="352" t="e">
        <f t="shared" si="351"/>
        <v>#VALUE!</v>
      </c>
      <c r="CT508" s="352" t="e">
        <f t="shared" si="351"/>
        <v>#VALUE!</v>
      </c>
      <c r="CU508" s="352" t="e">
        <f t="shared" si="351"/>
        <v>#VALUE!</v>
      </c>
      <c r="CV508" s="352" t="e">
        <f t="shared" si="351"/>
        <v>#VALUE!</v>
      </c>
      <c r="CX508" s="54" t="s">
        <v>412</v>
      </c>
      <c r="CY508" s="362">
        <f>(CY500+CY501)/CY499+CY498</f>
        <v>295.99579239870923</v>
      </c>
      <c r="CZ508" s="362">
        <f t="shared" ref="CZ508:DN508" si="352">(CZ500+CZ501)/CZ499+CZ498</f>
        <v>253.99617592876882</v>
      </c>
      <c r="DA508" s="362">
        <f t="shared" si="352"/>
        <v>224.99578814732763</v>
      </c>
      <c r="DB508" s="362">
        <f t="shared" si="352"/>
        <v>202.99552076677315</v>
      </c>
      <c r="DC508" s="362">
        <f t="shared" si="352"/>
        <v>190.00217425547623</v>
      </c>
      <c r="DD508" s="362">
        <f t="shared" si="352"/>
        <v>174.99791344557741</v>
      </c>
      <c r="DE508" s="362">
        <f t="shared" si="352"/>
        <v>164.99559634188427</v>
      </c>
      <c r="DF508" s="362">
        <f t="shared" si="352"/>
        <v>157.00280920314253</v>
      </c>
      <c r="DG508" s="362">
        <f t="shared" si="352"/>
        <v>151.99654993400793</v>
      </c>
      <c r="DH508" s="362">
        <f t="shared" si="352"/>
        <v>145.99700693992628</v>
      </c>
      <c r="DI508" s="362">
        <f t="shared" si="352"/>
        <v>141.99730722180493</v>
      </c>
      <c r="DJ508" s="362">
        <f t="shared" si="352"/>
        <v>138.99904711262363</v>
      </c>
      <c r="DK508" s="362">
        <f t="shared" si="352"/>
        <v>133.99871805423658</v>
      </c>
      <c r="DL508" s="362">
        <f t="shared" si="352"/>
        <v>131.99796563285832</v>
      </c>
      <c r="DM508" s="362">
        <f t="shared" si="352"/>
        <v>129.00495001041449</v>
      </c>
      <c r="DN508" s="362">
        <f t="shared" si="352"/>
        <v>127.00491577747849</v>
      </c>
    </row>
    <row r="509" spans="1:118" ht="13.5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319" t="str">
        <f>IF(CB509="","",CC509)</f>
        <v/>
      </c>
      <c r="CB509" s="363" t="str">
        <f>IF(COUNTIF(CY509:DN509,"×")=0,"","浮上できません")</f>
        <v/>
      </c>
      <c r="CC509" s="316">
        <v>12</v>
      </c>
      <c r="CG509" s="369"/>
      <c r="CH509" s="369"/>
      <c r="CI509" s="369"/>
      <c r="CJ509" s="369"/>
      <c r="CK509" s="369"/>
      <c r="CL509" s="369"/>
      <c r="CM509" s="369"/>
      <c r="CN509" s="369"/>
      <c r="CO509" s="369"/>
      <c r="CP509" s="369"/>
      <c r="CQ509" s="369"/>
      <c r="CR509" s="369"/>
      <c r="CS509" s="369"/>
      <c r="CT509" s="369"/>
      <c r="CU509" s="369"/>
      <c r="CV509" s="369"/>
      <c r="CY509" s="364" t="e">
        <f t="shared" ref="CY509:DN509" si="353">IF(CY508-CG508&gt;0,"","×")</f>
        <v>#VALUE!</v>
      </c>
      <c r="CZ509" s="364" t="e">
        <f t="shared" si="353"/>
        <v>#VALUE!</v>
      </c>
      <c r="DA509" s="364" t="e">
        <f t="shared" si="353"/>
        <v>#VALUE!</v>
      </c>
      <c r="DB509" s="364" t="e">
        <f t="shared" si="353"/>
        <v>#VALUE!</v>
      </c>
      <c r="DC509" s="364" t="e">
        <f t="shared" si="353"/>
        <v>#VALUE!</v>
      </c>
      <c r="DD509" s="364" t="e">
        <f t="shared" si="353"/>
        <v>#VALUE!</v>
      </c>
      <c r="DE509" s="364" t="e">
        <f t="shared" si="353"/>
        <v>#VALUE!</v>
      </c>
      <c r="DF509" s="364" t="e">
        <f t="shared" si="353"/>
        <v>#VALUE!</v>
      </c>
      <c r="DG509" s="364" t="e">
        <f t="shared" si="353"/>
        <v>#VALUE!</v>
      </c>
      <c r="DH509" s="364" t="e">
        <f t="shared" si="353"/>
        <v>#VALUE!</v>
      </c>
      <c r="DI509" s="364" t="e">
        <f t="shared" si="353"/>
        <v>#VALUE!</v>
      </c>
      <c r="DJ509" s="364" t="e">
        <f t="shared" si="353"/>
        <v>#VALUE!</v>
      </c>
      <c r="DK509" s="364" t="e">
        <f t="shared" si="353"/>
        <v>#VALUE!</v>
      </c>
      <c r="DL509" s="364" t="e">
        <f t="shared" si="353"/>
        <v>#VALUE!</v>
      </c>
      <c r="DM509" s="364" t="e">
        <f t="shared" si="353"/>
        <v>#VALUE!</v>
      </c>
      <c r="DN509" s="364" t="e">
        <f t="shared" si="353"/>
        <v>#VALUE!</v>
      </c>
    </row>
    <row r="510" spans="1:118" ht="13.5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F510" s="338" t="s">
        <v>485</v>
      </c>
      <c r="CG510" s="338" t="s">
        <v>486</v>
      </c>
      <c r="CH510" s="338"/>
      <c r="CI510" s="338"/>
      <c r="CJ510" s="338"/>
      <c r="CK510" s="338"/>
      <c r="CL510" s="338"/>
      <c r="CM510" s="338"/>
      <c r="CN510" s="338"/>
      <c r="CO510" s="338"/>
      <c r="CP510" s="338"/>
      <c r="CQ510" s="338"/>
      <c r="CR510" s="338"/>
      <c r="CS510" s="338"/>
      <c r="CT510" s="338"/>
      <c r="CU510" s="338"/>
      <c r="CV510" s="338"/>
      <c r="CW510" s="338"/>
    </row>
    <row r="512" spans="1:118" ht="16.5" customHeight="1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F512" s="340" t="s">
        <v>487</v>
      </c>
      <c r="CG512" s="353" t="e">
        <f>CG508</f>
        <v>#VALUE!</v>
      </c>
      <c r="CH512" s="353" t="e">
        <f t="shared" ref="CH512:CV512" si="354">CH508</f>
        <v>#VALUE!</v>
      </c>
      <c r="CI512" s="353" t="e">
        <f t="shared" si="354"/>
        <v>#VALUE!</v>
      </c>
      <c r="CJ512" s="353" t="e">
        <f t="shared" si="354"/>
        <v>#VALUE!</v>
      </c>
      <c r="CK512" s="353" t="e">
        <f t="shared" si="354"/>
        <v>#VALUE!</v>
      </c>
      <c r="CL512" s="353" t="e">
        <f t="shared" si="354"/>
        <v>#VALUE!</v>
      </c>
      <c r="CM512" s="353" t="e">
        <f t="shared" si="354"/>
        <v>#VALUE!</v>
      </c>
      <c r="CN512" s="353" t="e">
        <f t="shared" si="354"/>
        <v>#VALUE!</v>
      </c>
      <c r="CO512" s="353" t="e">
        <f t="shared" si="354"/>
        <v>#VALUE!</v>
      </c>
      <c r="CP512" s="353" t="e">
        <f t="shared" si="354"/>
        <v>#VALUE!</v>
      </c>
      <c r="CQ512" s="353" t="e">
        <f t="shared" si="354"/>
        <v>#VALUE!</v>
      </c>
      <c r="CR512" s="353" t="e">
        <f t="shared" si="354"/>
        <v>#VALUE!</v>
      </c>
      <c r="CS512" s="353" t="e">
        <f t="shared" si="354"/>
        <v>#VALUE!</v>
      </c>
      <c r="CT512" s="353" t="e">
        <f t="shared" si="354"/>
        <v>#VALUE!</v>
      </c>
      <c r="CU512" s="353" t="e">
        <f t="shared" si="354"/>
        <v>#VALUE!</v>
      </c>
      <c r="CV512" s="353" t="e">
        <f t="shared" si="354"/>
        <v>#VALUE!</v>
      </c>
    </row>
    <row r="513" spans="1:118" ht="13.5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F513" s="54" t="s">
        <v>395</v>
      </c>
      <c r="CG513" s="54">
        <v>100</v>
      </c>
      <c r="CH513" s="54">
        <f>$CG513</f>
        <v>100</v>
      </c>
      <c r="CI513" s="54">
        <f t="shared" ref="CI513:CV517" si="355">$CG513</f>
        <v>100</v>
      </c>
      <c r="CJ513" s="54">
        <f t="shared" si="355"/>
        <v>100</v>
      </c>
      <c r="CK513" s="54">
        <f t="shared" si="355"/>
        <v>100</v>
      </c>
      <c r="CL513" s="54">
        <f t="shared" si="355"/>
        <v>100</v>
      </c>
      <c r="CM513" s="54">
        <f t="shared" si="355"/>
        <v>100</v>
      </c>
      <c r="CN513" s="54">
        <f t="shared" si="355"/>
        <v>100</v>
      </c>
      <c r="CO513" s="54">
        <f t="shared" si="355"/>
        <v>100</v>
      </c>
      <c r="CP513" s="54">
        <f t="shared" si="355"/>
        <v>100</v>
      </c>
      <c r="CQ513" s="54">
        <f t="shared" si="355"/>
        <v>100</v>
      </c>
      <c r="CR513" s="54">
        <f t="shared" si="355"/>
        <v>100</v>
      </c>
      <c r="CS513" s="54">
        <f t="shared" si="355"/>
        <v>100</v>
      </c>
      <c r="CT513" s="54">
        <f t="shared" si="355"/>
        <v>100</v>
      </c>
      <c r="CU513" s="54">
        <f t="shared" si="355"/>
        <v>100</v>
      </c>
      <c r="CV513" s="54">
        <f t="shared" si="355"/>
        <v>100</v>
      </c>
      <c r="CX513" s="339" t="s">
        <v>402</v>
      </c>
      <c r="CY513" s="339"/>
      <c r="CZ513" s="339"/>
      <c r="DA513" s="339"/>
      <c r="DB513" s="339"/>
      <c r="DC513" s="339"/>
      <c r="DD513" s="339"/>
      <c r="DE513" s="339"/>
      <c r="DF513" s="339"/>
      <c r="DG513" s="339"/>
      <c r="DH513" s="339"/>
      <c r="DI513" s="339"/>
      <c r="DJ513" s="339"/>
      <c r="DK513" s="339"/>
      <c r="DL513" s="339"/>
      <c r="DM513" s="339"/>
      <c r="DN513" s="339"/>
    </row>
    <row r="514" spans="1:118" ht="13.5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B514" s="64" t="s">
        <v>372</v>
      </c>
      <c r="CC514" s="345">
        <v>0</v>
      </c>
      <c r="CD514" s="66" t="s">
        <v>373</v>
      </c>
      <c r="CE514" s="66">
        <f>ROUND(CC514*$CG$82*9.80665/1000,0)</f>
        <v>0</v>
      </c>
      <c r="CF514" s="54" t="s">
        <v>374</v>
      </c>
      <c r="CG514" s="341">
        <f>CE515</f>
        <v>0</v>
      </c>
      <c r="CH514" s="54">
        <f>$CG514</f>
        <v>0</v>
      </c>
      <c r="CI514" s="54">
        <f t="shared" si="355"/>
        <v>0</v>
      </c>
      <c r="CJ514" s="54">
        <f t="shared" si="355"/>
        <v>0</v>
      </c>
      <c r="CK514" s="54">
        <f t="shared" si="355"/>
        <v>0</v>
      </c>
      <c r="CL514" s="54">
        <f t="shared" si="355"/>
        <v>0</v>
      </c>
      <c r="CM514" s="54">
        <f t="shared" si="355"/>
        <v>0</v>
      </c>
      <c r="CN514" s="54">
        <f t="shared" si="355"/>
        <v>0</v>
      </c>
      <c r="CO514" s="54">
        <f t="shared" si="355"/>
        <v>0</v>
      </c>
      <c r="CP514" s="54">
        <f t="shared" si="355"/>
        <v>0</v>
      </c>
      <c r="CQ514" s="54">
        <f t="shared" si="355"/>
        <v>0</v>
      </c>
      <c r="CR514" s="54">
        <f t="shared" si="355"/>
        <v>0</v>
      </c>
      <c r="CS514" s="54">
        <f t="shared" si="355"/>
        <v>0</v>
      </c>
      <c r="CT514" s="54">
        <f t="shared" si="355"/>
        <v>0</v>
      </c>
      <c r="CU514" s="54">
        <f t="shared" si="355"/>
        <v>0</v>
      </c>
      <c r="CV514" s="54">
        <f t="shared" si="355"/>
        <v>0</v>
      </c>
    </row>
    <row r="515" spans="1:118" ht="13.5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B515" s="354" t="s">
        <v>376</v>
      </c>
      <c r="CC515" s="355">
        <f>CC499</f>
        <v>0</v>
      </c>
      <c r="CD515" s="346" t="s">
        <v>381</v>
      </c>
      <c r="CE515" s="66">
        <f>CC515*$CG$82*9.80665/1000</f>
        <v>0</v>
      </c>
      <c r="CF515" s="54" t="s">
        <v>396</v>
      </c>
      <c r="CG515" s="54">
        <v>0.79</v>
      </c>
      <c r="CH515" s="54">
        <f>$CG515</f>
        <v>0.79</v>
      </c>
      <c r="CI515" s="54">
        <f t="shared" si="355"/>
        <v>0.79</v>
      </c>
      <c r="CJ515" s="54">
        <f t="shared" si="355"/>
        <v>0.79</v>
      </c>
      <c r="CK515" s="54">
        <f t="shared" si="355"/>
        <v>0.79</v>
      </c>
      <c r="CL515" s="54">
        <f t="shared" si="355"/>
        <v>0.79</v>
      </c>
      <c r="CM515" s="54">
        <f t="shared" si="355"/>
        <v>0.79</v>
      </c>
      <c r="CN515" s="54">
        <f t="shared" si="355"/>
        <v>0.79</v>
      </c>
      <c r="CO515" s="54">
        <f t="shared" si="355"/>
        <v>0.79</v>
      </c>
      <c r="CP515" s="54">
        <f t="shared" si="355"/>
        <v>0.79</v>
      </c>
      <c r="CQ515" s="54">
        <f t="shared" si="355"/>
        <v>0.79</v>
      </c>
      <c r="CR515" s="54">
        <f t="shared" si="355"/>
        <v>0.79</v>
      </c>
      <c r="CS515" s="54">
        <f t="shared" si="355"/>
        <v>0.79</v>
      </c>
      <c r="CT515" s="54">
        <f t="shared" si="355"/>
        <v>0.79</v>
      </c>
      <c r="CU515" s="54">
        <f t="shared" si="355"/>
        <v>0.79</v>
      </c>
      <c r="CV515" s="54">
        <f t="shared" si="355"/>
        <v>0.79</v>
      </c>
      <c r="CX515" s="358" t="s">
        <v>404</v>
      </c>
      <c r="CY515" s="54">
        <f t="shared" ref="CY515:DN515" si="356">CG$79</f>
        <v>126.88500000000001</v>
      </c>
      <c r="CZ515" s="54">
        <f t="shared" si="356"/>
        <v>109.185</v>
      </c>
      <c r="DA515" s="54">
        <f t="shared" si="356"/>
        <v>94.381</v>
      </c>
      <c r="DB515" s="54">
        <f t="shared" si="356"/>
        <v>82.445999999999998</v>
      </c>
      <c r="DC515" s="54">
        <f t="shared" si="356"/>
        <v>73.918000000000006</v>
      </c>
      <c r="DD515" s="54">
        <f t="shared" si="356"/>
        <v>63.152999999999999</v>
      </c>
      <c r="DE515" s="54">
        <f t="shared" si="356"/>
        <v>56.482999999999997</v>
      </c>
      <c r="DF515" s="54">
        <f t="shared" si="356"/>
        <v>51.133000000000003</v>
      </c>
      <c r="DG515" s="54">
        <f t="shared" si="356"/>
        <v>48.246000000000002</v>
      </c>
      <c r="DH515" s="54">
        <f t="shared" si="356"/>
        <v>43.709000000000003</v>
      </c>
      <c r="DI515" s="54">
        <f t="shared" si="356"/>
        <v>40.774000000000001</v>
      </c>
      <c r="DJ515" s="54">
        <f t="shared" si="356"/>
        <v>38.68</v>
      </c>
      <c r="DK515" s="54">
        <f t="shared" si="356"/>
        <v>34.463000000000001</v>
      </c>
      <c r="DL515" s="54">
        <f t="shared" si="356"/>
        <v>33.161000000000001</v>
      </c>
      <c r="DM515" s="54">
        <f t="shared" si="356"/>
        <v>30.765000000000001</v>
      </c>
      <c r="DN515" s="54">
        <f t="shared" si="356"/>
        <v>29.283999999999999</v>
      </c>
    </row>
    <row r="516" spans="1:118" ht="13.5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B516" s="64" t="s">
        <v>380</v>
      </c>
      <c r="CC516" s="345">
        <f>-BN107</f>
        <v>0</v>
      </c>
      <c r="CD516" s="346" t="s">
        <v>381</v>
      </c>
      <c r="CE516" s="66">
        <f>CC516*$CG$82*9.80665/1000</f>
        <v>0</v>
      </c>
      <c r="CF516" s="54" t="s">
        <v>382</v>
      </c>
      <c r="CG516" s="341">
        <f>CE514</f>
        <v>0</v>
      </c>
      <c r="CH516" s="54">
        <f>$CG516</f>
        <v>0</v>
      </c>
      <c r="CI516" s="54">
        <f t="shared" si="355"/>
        <v>0</v>
      </c>
      <c r="CJ516" s="54">
        <f t="shared" si="355"/>
        <v>0</v>
      </c>
      <c r="CK516" s="54">
        <f t="shared" si="355"/>
        <v>0</v>
      </c>
      <c r="CL516" s="54">
        <f t="shared" si="355"/>
        <v>0</v>
      </c>
      <c r="CM516" s="54">
        <f t="shared" si="355"/>
        <v>0</v>
      </c>
      <c r="CN516" s="54">
        <f t="shared" si="355"/>
        <v>0</v>
      </c>
      <c r="CO516" s="54">
        <f t="shared" si="355"/>
        <v>0</v>
      </c>
      <c r="CP516" s="54">
        <f t="shared" si="355"/>
        <v>0</v>
      </c>
      <c r="CQ516" s="54">
        <f t="shared" si="355"/>
        <v>0</v>
      </c>
      <c r="CR516" s="54">
        <f t="shared" si="355"/>
        <v>0</v>
      </c>
      <c r="CS516" s="54">
        <f t="shared" si="355"/>
        <v>0</v>
      </c>
      <c r="CT516" s="54">
        <f t="shared" si="355"/>
        <v>0</v>
      </c>
      <c r="CU516" s="54">
        <f t="shared" si="355"/>
        <v>0</v>
      </c>
      <c r="CV516" s="54">
        <f t="shared" si="355"/>
        <v>0</v>
      </c>
      <c r="CX516" s="54" t="s">
        <v>418</v>
      </c>
      <c r="CY516" s="54">
        <f t="shared" ref="CY516:DN516" si="357">CG$80</f>
        <v>0.55779999999999996</v>
      </c>
      <c r="CZ516" s="54">
        <f t="shared" si="357"/>
        <v>0.65139999999999998</v>
      </c>
      <c r="DA516" s="54">
        <f t="shared" si="357"/>
        <v>0.72219999999999995</v>
      </c>
      <c r="DB516" s="54">
        <f t="shared" si="357"/>
        <v>0.78249999999999997</v>
      </c>
      <c r="DC516" s="54">
        <f t="shared" si="357"/>
        <v>0.81259999999999999</v>
      </c>
      <c r="DD516" s="54">
        <f t="shared" si="357"/>
        <v>0.84340000000000004</v>
      </c>
      <c r="DE516" s="54">
        <f t="shared" si="357"/>
        <v>0.86929999999999996</v>
      </c>
      <c r="DF516" s="54">
        <f t="shared" si="357"/>
        <v>0.89100000000000001</v>
      </c>
      <c r="DG516" s="54">
        <f t="shared" si="357"/>
        <v>0.90920000000000001</v>
      </c>
      <c r="DH516" s="54">
        <f t="shared" si="357"/>
        <v>0.92220000000000002</v>
      </c>
      <c r="DI516" s="54">
        <f t="shared" si="357"/>
        <v>0.93189999999999995</v>
      </c>
      <c r="DJ516" s="54">
        <f t="shared" si="357"/>
        <v>0.94030000000000002</v>
      </c>
      <c r="DK516" s="54">
        <f t="shared" si="357"/>
        <v>0.94769999999999999</v>
      </c>
      <c r="DL516" s="54">
        <f t="shared" si="357"/>
        <v>0.95440000000000003</v>
      </c>
      <c r="DM516" s="54">
        <f t="shared" si="357"/>
        <v>0.96020000000000005</v>
      </c>
      <c r="DN516" s="54">
        <f t="shared" si="357"/>
        <v>0.96530000000000005</v>
      </c>
    </row>
    <row r="517" spans="1:118" ht="14.25" thickBot="1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B517" s="64" t="s">
        <v>384</v>
      </c>
      <c r="CC517" s="345" t="e">
        <f>(BM107-BM106)/0.000694444444444444</f>
        <v>#VALUE!</v>
      </c>
      <c r="CD517" s="66" t="s">
        <v>65</v>
      </c>
      <c r="CE517" s="66" t="e">
        <f>IF(CC514=0,IF(CC497&gt;0,CC517+CE500,CC517),(CC517-((CC516-CC515)/CC514)))</f>
        <v>#VALUE!</v>
      </c>
      <c r="CF517" s="54" t="s">
        <v>406</v>
      </c>
      <c r="CG517" s="341" t="e">
        <f>ABS(CE517)</f>
        <v>#VALUE!</v>
      </c>
      <c r="CH517" s="54" t="e">
        <f>$CG517</f>
        <v>#VALUE!</v>
      </c>
      <c r="CI517" s="54" t="e">
        <f t="shared" si="355"/>
        <v>#VALUE!</v>
      </c>
      <c r="CJ517" s="54" t="e">
        <f t="shared" si="355"/>
        <v>#VALUE!</v>
      </c>
      <c r="CK517" s="54" t="e">
        <f t="shared" si="355"/>
        <v>#VALUE!</v>
      </c>
      <c r="CL517" s="54" t="e">
        <f t="shared" si="355"/>
        <v>#VALUE!</v>
      </c>
      <c r="CM517" s="54" t="e">
        <f t="shared" si="355"/>
        <v>#VALUE!</v>
      </c>
      <c r="CN517" s="54" t="e">
        <f t="shared" si="355"/>
        <v>#VALUE!</v>
      </c>
      <c r="CO517" s="54" t="e">
        <f t="shared" si="355"/>
        <v>#VALUE!</v>
      </c>
      <c r="CP517" s="54" t="e">
        <f t="shared" si="355"/>
        <v>#VALUE!</v>
      </c>
      <c r="CQ517" s="54" t="e">
        <f t="shared" si="355"/>
        <v>#VALUE!</v>
      </c>
      <c r="CR517" s="54" t="e">
        <f t="shared" si="355"/>
        <v>#VALUE!</v>
      </c>
      <c r="CS517" s="54" t="e">
        <f t="shared" si="355"/>
        <v>#VALUE!</v>
      </c>
      <c r="CT517" s="54" t="e">
        <f t="shared" si="355"/>
        <v>#VALUE!</v>
      </c>
      <c r="CU517" s="54" t="e">
        <f t="shared" si="355"/>
        <v>#VALUE!</v>
      </c>
      <c r="CV517" s="54" t="e">
        <f t="shared" si="355"/>
        <v>#VALUE!</v>
      </c>
      <c r="CX517" s="54" t="s">
        <v>415</v>
      </c>
      <c r="CY517" s="54">
        <f>100-$CG$83</f>
        <v>94.33</v>
      </c>
      <c r="CZ517" s="54">
        <f t="shared" ref="CZ517:DN517" si="358">100-$CG$83</f>
        <v>94.33</v>
      </c>
      <c r="DA517" s="54">
        <f t="shared" si="358"/>
        <v>94.33</v>
      </c>
      <c r="DB517" s="54">
        <f t="shared" si="358"/>
        <v>94.33</v>
      </c>
      <c r="DC517" s="54">
        <f t="shared" si="358"/>
        <v>94.33</v>
      </c>
      <c r="DD517" s="54">
        <f t="shared" si="358"/>
        <v>94.33</v>
      </c>
      <c r="DE517" s="54">
        <f t="shared" si="358"/>
        <v>94.33</v>
      </c>
      <c r="DF517" s="54">
        <f t="shared" si="358"/>
        <v>94.33</v>
      </c>
      <c r="DG517" s="54">
        <f t="shared" si="358"/>
        <v>94.33</v>
      </c>
      <c r="DH517" s="54">
        <f t="shared" si="358"/>
        <v>94.33</v>
      </c>
      <c r="DI517" s="54">
        <f t="shared" si="358"/>
        <v>94.33</v>
      </c>
      <c r="DJ517" s="54">
        <f t="shared" si="358"/>
        <v>94.33</v>
      </c>
      <c r="DK517" s="54">
        <f t="shared" si="358"/>
        <v>94.33</v>
      </c>
      <c r="DL517" s="54">
        <f t="shared" si="358"/>
        <v>94.33</v>
      </c>
      <c r="DM517" s="54">
        <f t="shared" si="358"/>
        <v>94.33</v>
      </c>
      <c r="DN517" s="54">
        <f t="shared" si="358"/>
        <v>94.33</v>
      </c>
    </row>
    <row r="518" spans="1:118" ht="14.25" thickBot="1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B518" s="359"/>
      <c r="CC518" s="360"/>
      <c r="CF518" s="54" t="s">
        <v>408</v>
      </c>
      <c r="CG518" s="347">
        <f>LN(2)/CG$78</f>
        <v>0.13862943611198905</v>
      </c>
      <c r="CH518" s="347">
        <f t="shared" ref="CH518:CV518" si="359">LN(2)/CH$78</f>
        <v>8.6643397569993161E-2</v>
      </c>
      <c r="CI518" s="347">
        <f t="shared" si="359"/>
        <v>5.5451774444795626E-2</v>
      </c>
      <c r="CJ518" s="347">
        <f t="shared" si="359"/>
        <v>3.7467415165402446E-2</v>
      </c>
      <c r="CK518" s="347">
        <f t="shared" si="359"/>
        <v>2.5672117798516494E-2</v>
      </c>
      <c r="CL518" s="347">
        <f t="shared" si="359"/>
        <v>1.8097837612531208E-2</v>
      </c>
      <c r="CM518" s="347">
        <f t="shared" si="359"/>
        <v>1.2765141446776157E-2</v>
      </c>
      <c r="CN518" s="347">
        <f t="shared" si="359"/>
        <v>9.001911435843446E-3</v>
      </c>
      <c r="CO518" s="347">
        <f t="shared" si="359"/>
        <v>6.3591484455040852E-3</v>
      </c>
      <c r="CP518" s="347">
        <f t="shared" si="359"/>
        <v>4.7475834284927756E-3</v>
      </c>
      <c r="CQ518" s="347">
        <f t="shared" si="359"/>
        <v>3.7066694147590657E-3</v>
      </c>
      <c r="CR518" s="347">
        <f t="shared" si="359"/>
        <v>2.9001974082006081E-3</v>
      </c>
      <c r="CS518" s="347">
        <f t="shared" si="359"/>
        <v>2.272613706753919E-3</v>
      </c>
      <c r="CT518" s="347">
        <f t="shared" si="359"/>
        <v>1.7773004629742187E-3</v>
      </c>
      <c r="CU518" s="347">
        <f t="shared" si="359"/>
        <v>1.3918618083533039E-3</v>
      </c>
      <c r="CV518" s="347">
        <f t="shared" si="359"/>
        <v>1.0915703630865281E-3</v>
      </c>
      <c r="CX518" s="54" t="s">
        <v>409</v>
      </c>
      <c r="CY518" s="361">
        <f>CE516</f>
        <v>0</v>
      </c>
      <c r="CZ518" s="54">
        <f>$CY518</f>
        <v>0</v>
      </c>
      <c r="DA518" s="54">
        <f t="shared" ref="DA518:DN518" si="360">$CY518</f>
        <v>0</v>
      </c>
      <c r="DB518" s="54">
        <f t="shared" si="360"/>
        <v>0</v>
      </c>
      <c r="DC518" s="54">
        <f t="shared" si="360"/>
        <v>0</v>
      </c>
      <c r="DD518" s="54">
        <f t="shared" si="360"/>
        <v>0</v>
      </c>
      <c r="DE518" s="54">
        <f t="shared" si="360"/>
        <v>0</v>
      </c>
      <c r="DF518" s="54">
        <f t="shared" si="360"/>
        <v>0</v>
      </c>
      <c r="DG518" s="54">
        <f t="shared" si="360"/>
        <v>0</v>
      </c>
      <c r="DH518" s="54">
        <f t="shared" si="360"/>
        <v>0</v>
      </c>
      <c r="DI518" s="54">
        <f t="shared" si="360"/>
        <v>0</v>
      </c>
      <c r="DJ518" s="54">
        <f t="shared" si="360"/>
        <v>0</v>
      </c>
      <c r="DK518" s="54">
        <f t="shared" si="360"/>
        <v>0</v>
      </c>
      <c r="DL518" s="54">
        <f t="shared" si="360"/>
        <v>0</v>
      </c>
      <c r="DM518" s="54">
        <f t="shared" si="360"/>
        <v>0</v>
      </c>
      <c r="DN518" s="54">
        <f t="shared" si="360"/>
        <v>0</v>
      </c>
    </row>
    <row r="520" spans="1:118" ht="13.5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G520" s="348">
        <f>(CG513+CG514)*CG515</f>
        <v>79</v>
      </c>
      <c r="CH520" s="348">
        <f t="shared" ref="CH520:CV520" si="361">(CH513+CH514)*CH515</f>
        <v>79</v>
      </c>
      <c r="CI520" s="348">
        <f t="shared" si="361"/>
        <v>79</v>
      </c>
      <c r="CJ520" s="348">
        <f t="shared" si="361"/>
        <v>79</v>
      </c>
      <c r="CK520" s="348">
        <f t="shared" si="361"/>
        <v>79</v>
      </c>
      <c r="CL520" s="348">
        <f t="shared" si="361"/>
        <v>79</v>
      </c>
      <c r="CM520" s="348">
        <f t="shared" si="361"/>
        <v>79</v>
      </c>
      <c r="CN520" s="348">
        <f t="shared" si="361"/>
        <v>79</v>
      </c>
      <c r="CO520" s="348">
        <f t="shared" si="361"/>
        <v>79</v>
      </c>
      <c r="CP520" s="348">
        <f t="shared" si="361"/>
        <v>79</v>
      </c>
      <c r="CQ520" s="348">
        <f t="shared" si="361"/>
        <v>79</v>
      </c>
      <c r="CR520" s="348">
        <f t="shared" si="361"/>
        <v>79</v>
      </c>
      <c r="CS520" s="348">
        <f t="shared" si="361"/>
        <v>79</v>
      </c>
      <c r="CT520" s="348">
        <f t="shared" si="361"/>
        <v>79</v>
      </c>
      <c r="CU520" s="348">
        <f t="shared" si="361"/>
        <v>79</v>
      </c>
      <c r="CV520" s="348">
        <f t="shared" si="361"/>
        <v>79</v>
      </c>
    </row>
    <row r="521" spans="1:118" ht="13.5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G521" s="348" t="e">
        <f>CG516*CG515*(CG517-1/CG518)</f>
        <v>#VALUE!</v>
      </c>
      <c r="CH521" s="348" t="e">
        <f t="shared" ref="CH521:CV521" si="362">CH516*CH515*(CH517-1/CH518)</f>
        <v>#VALUE!</v>
      </c>
      <c r="CI521" s="348" t="e">
        <f t="shared" si="362"/>
        <v>#VALUE!</v>
      </c>
      <c r="CJ521" s="348" t="e">
        <f t="shared" si="362"/>
        <v>#VALUE!</v>
      </c>
      <c r="CK521" s="348" t="e">
        <f t="shared" si="362"/>
        <v>#VALUE!</v>
      </c>
      <c r="CL521" s="348" t="e">
        <f t="shared" si="362"/>
        <v>#VALUE!</v>
      </c>
      <c r="CM521" s="348" t="e">
        <f t="shared" si="362"/>
        <v>#VALUE!</v>
      </c>
      <c r="CN521" s="348" t="e">
        <f t="shared" si="362"/>
        <v>#VALUE!</v>
      </c>
      <c r="CO521" s="348" t="e">
        <f t="shared" si="362"/>
        <v>#VALUE!</v>
      </c>
      <c r="CP521" s="348" t="e">
        <f t="shared" si="362"/>
        <v>#VALUE!</v>
      </c>
      <c r="CQ521" s="348" t="e">
        <f t="shared" si="362"/>
        <v>#VALUE!</v>
      </c>
      <c r="CR521" s="348" t="e">
        <f t="shared" si="362"/>
        <v>#VALUE!</v>
      </c>
      <c r="CS521" s="348" t="e">
        <f t="shared" si="362"/>
        <v>#VALUE!</v>
      </c>
      <c r="CT521" s="348" t="e">
        <f t="shared" si="362"/>
        <v>#VALUE!</v>
      </c>
      <c r="CU521" s="348" t="e">
        <f t="shared" si="362"/>
        <v>#VALUE!</v>
      </c>
      <c r="CV521" s="348" t="e">
        <f t="shared" si="362"/>
        <v>#VALUE!</v>
      </c>
    </row>
    <row r="522" spans="1:118" ht="13.5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G522" s="348" t="e">
        <f>((CG513+CG514)*CG515-CG512-CG516*CG515/CG518)*EXP(-CG518*CG517)</f>
        <v>#VALUE!</v>
      </c>
      <c r="CH522" s="348" t="e">
        <f t="shared" ref="CH522:CV522" si="363">((CH513+CH514)*CH515-CH512-CH516*CH515/CH518)*EXP(-CH518*CH517)</f>
        <v>#VALUE!</v>
      </c>
      <c r="CI522" s="348" t="e">
        <f t="shared" si="363"/>
        <v>#VALUE!</v>
      </c>
      <c r="CJ522" s="348" t="e">
        <f t="shared" si="363"/>
        <v>#VALUE!</v>
      </c>
      <c r="CK522" s="348" t="e">
        <f t="shared" si="363"/>
        <v>#VALUE!</v>
      </c>
      <c r="CL522" s="348" t="e">
        <f t="shared" si="363"/>
        <v>#VALUE!</v>
      </c>
      <c r="CM522" s="348" t="e">
        <f t="shared" si="363"/>
        <v>#VALUE!</v>
      </c>
      <c r="CN522" s="348" t="e">
        <f t="shared" si="363"/>
        <v>#VALUE!</v>
      </c>
      <c r="CO522" s="348" t="e">
        <f t="shared" si="363"/>
        <v>#VALUE!</v>
      </c>
      <c r="CP522" s="348" t="e">
        <f t="shared" si="363"/>
        <v>#VALUE!</v>
      </c>
      <c r="CQ522" s="348" t="e">
        <f t="shared" si="363"/>
        <v>#VALUE!</v>
      </c>
      <c r="CR522" s="348" t="e">
        <f t="shared" si="363"/>
        <v>#VALUE!</v>
      </c>
      <c r="CS522" s="348" t="e">
        <f t="shared" si="363"/>
        <v>#VALUE!</v>
      </c>
      <c r="CT522" s="348" t="e">
        <f t="shared" si="363"/>
        <v>#VALUE!</v>
      </c>
      <c r="CU522" s="348" t="e">
        <f t="shared" si="363"/>
        <v>#VALUE!</v>
      </c>
      <c r="CV522" s="348" t="e">
        <f t="shared" si="363"/>
        <v>#VALUE!</v>
      </c>
    </row>
    <row r="523" spans="1:118" ht="13.5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G523" s="349" t="e">
        <f>CG520+CG521-CG522</f>
        <v>#VALUE!</v>
      </c>
      <c r="CH523" s="349" t="e">
        <f t="shared" ref="CH523:CV523" si="364">CH520+CH521-CH522</f>
        <v>#VALUE!</v>
      </c>
      <c r="CI523" s="349" t="e">
        <f t="shared" si="364"/>
        <v>#VALUE!</v>
      </c>
      <c r="CJ523" s="349" t="e">
        <f t="shared" si="364"/>
        <v>#VALUE!</v>
      </c>
      <c r="CK523" s="349" t="e">
        <f t="shared" si="364"/>
        <v>#VALUE!</v>
      </c>
      <c r="CL523" s="349" t="e">
        <f t="shared" si="364"/>
        <v>#VALUE!</v>
      </c>
      <c r="CM523" s="349" t="e">
        <f t="shared" si="364"/>
        <v>#VALUE!</v>
      </c>
      <c r="CN523" s="349" t="e">
        <f t="shared" si="364"/>
        <v>#VALUE!</v>
      </c>
      <c r="CO523" s="349" t="e">
        <f t="shared" si="364"/>
        <v>#VALUE!</v>
      </c>
      <c r="CP523" s="349" t="e">
        <f t="shared" si="364"/>
        <v>#VALUE!</v>
      </c>
      <c r="CQ523" s="349" t="e">
        <f t="shared" si="364"/>
        <v>#VALUE!</v>
      </c>
      <c r="CR523" s="349" t="e">
        <f t="shared" si="364"/>
        <v>#VALUE!</v>
      </c>
      <c r="CS523" s="349" t="e">
        <f t="shared" si="364"/>
        <v>#VALUE!</v>
      </c>
      <c r="CT523" s="349" t="e">
        <f t="shared" si="364"/>
        <v>#VALUE!</v>
      </c>
      <c r="CU523" s="349" t="e">
        <f t="shared" si="364"/>
        <v>#VALUE!</v>
      </c>
      <c r="CV523" s="349" t="e">
        <f t="shared" si="364"/>
        <v>#VALUE!</v>
      </c>
    </row>
    <row r="524" spans="1:118" ht="13.5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G524" s="350" t="s">
        <v>390</v>
      </c>
      <c r="CH524" s="351" t="s">
        <v>333</v>
      </c>
      <c r="CI524" s="351" t="s">
        <v>334</v>
      </c>
      <c r="CJ524" s="351" t="s">
        <v>335</v>
      </c>
      <c r="CK524" s="351" t="s">
        <v>336</v>
      </c>
      <c r="CL524" s="351" t="s">
        <v>337</v>
      </c>
      <c r="CM524" s="351" t="s">
        <v>338</v>
      </c>
      <c r="CN524" s="351" t="s">
        <v>339</v>
      </c>
      <c r="CO524" s="351" t="s">
        <v>340</v>
      </c>
      <c r="CP524" s="351" t="s">
        <v>341</v>
      </c>
      <c r="CQ524" s="351" t="s">
        <v>342</v>
      </c>
      <c r="CR524" s="351" t="s">
        <v>343</v>
      </c>
      <c r="CS524" s="351" t="s">
        <v>344</v>
      </c>
      <c r="CT524" s="351" t="s">
        <v>345</v>
      </c>
      <c r="CU524" s="351" t="s">
        <v>346</v>
      </c>
      <c r="CV524" s="351" t="s">
        <v>347</v>
      </c>
      <c r="CY524" s="54" t="s">
        <v>390</v>
      </c>
      <c r="CZ524" s="54" t="s">
        <v>333</v>
      </c>
      <c r="DA524" s="54" t="s">
        <v>334</v>
      </c>
      <c r="DB524" s="54" t="s">
        <v>335</v>
      </c>
      <c r="DC524" s="54" t="s">
        <v>336</v>
      </c>
      <c r="DD524" s="54" t="s">
        <v>337</v>
      </c>
      <c r="DE524" s="54" t="s">
        <v>338</v>
      </c>
      <c r="DF524" s="54" t="s">
        <v>339</v>
      </c>
      <c r="DG524" s="54" t="s">
        <v>340</v>
      </c>
      <c r="DH524" s="54" t="s">
        <v>341</v>
      </c>
      <c r="DI524" s="54" t="s">
        <v>342</v>
      </c>
      <c r="DJ524" s="54" t="s">
        <v>343</v>
      </c>
      <c r="DK524" s="54" t="s">
        <v>344</v>
      </c>
      <c r="DL524" s="54" t="s">
        <v>345</v>
      </c>
      <c r="DM524" s="54" t="s">
        <v>346</v>
      </c>
      <c r="DN524" s="54" t="s">
        <v>347</v>
      </c>
    </row>
    <row r="525" spans="1:118" ht="13.5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F525" s="54" t="s">
        <v>391</v>
      </c>
      <c r="CG525" s="352" t="e">
        <f>ROUND((CG513+CG514)*CG515+CG516*CG515*(CG517-1/CG518)-((CG513+CG514)*CG515-CG512-CG516*CG515/CG518)*EXP(-CG518*CG517),5)</f>
        <v>#VALUE!</v>
      </c>
      <c r="CH525" s="352" t="e">
        <f t="shared" ref="CH525:CV525" si="365">ROUND((CH513+CH514)*CH515+CH516*CH515*(CH517-1/CH518)-((CH513+CH514)*CH515-CH512-CH516*CH515/CH518)*EXP(-CH518*CH517),5)</f>
        <v>#VALUE!</v>
      </c>
      <c r="CI525" s="352" t="e">
        <f t="shared" si="365"/>
        <v>#VALUE!</v>
      </c>
      <c r="CJ525" s="352" t="e">
        <f t="shared" si="365"/>
        <v>#VALUE!</v>
      </c>
      <c r="CK525" s="352" t="e">
        <f t="shared" si="365"/>
        <v>#VALUE!</v>
      </c>
      <c r="CL525" s="352" t="e">
        <f t="shared" si="365"/>
        <v>#VALUE!</v>
      </c>
      <c r="CM525" s="352" t="e">
        <f t="shared" si="365"/>
        <v>#VALUE!</v>
      </c>
      <c r="CN525" s="352" t="e">
        <f t="shared" si="365"/>
        <v>#VALUE!</v>
      </c>
      <c r="CO525" s="352" t="e">
        <f t="shared" si="365"/>
        <v>#VALUE!</v>
      </c>
      <c r="CP525" s="352" t="e">
        <f t="shared" si="365"/>
        <v>#VALUE!</v>
      </c>
      <c r="CQ525" s="352" t="e">
        <f t="shared" si="365"/>
        <v>#VALUE!</v>
      </c>
      <c r="CR525" s="352" t="e">
        <f t="shared" si="365"/>
        <v>#VALUE!</v>
      </c>
      <c r="CS525" s="352" t="e">
        <f t="shared" si="365"/>
        <v>#VALUE!</v>
      </c>
      <c r="CT525" s="352" t="e">
        <f t="shared" si="365"/>
        <v>#VALUE!</v>
      </c>
      <c r="CU525" s="352" t="e">
        <f t="shared" si="365"/>
        <v>#VALUE!</v>
      </c>
      <c r="CV525" s="352" t="e">
        <f t="shared" si="365"/>
        <v>#VALUE!</v>
      </c>
      <c r="CX525" s="54" t="s">
        <v>412</v>
      </c>
      <c r="CY525" s="362">
        <f>(CY517+CY518)/CY516+CY515</f>
        <v>295.99579239870923</v>
      </c>
      <c r="CZ525" s="362">
        <f t="shared" ref="CZ525:DN525" si="366">(CZ517+CZ518)/CZ516+CZ515</f>
        <v>253.99617592876882</v>
      </c>
      <c r="DA525" s="362">
        <f t="shared" si="366"/>
        <v>224.99578814732763</v>
      </c>
      <c r="DB525" s="362">
        <f t="shared" si="366"/>
        <v>202.99552076677315</v>
      </c>
      <c r="DC525" s="362">
        <f t="shared" si="366"/>
        <v>190.00217425547623</v>
      </c>
      <c r="DD525" s="362">
        <f t="shared" si="366"/>
        <v>174.99791344557741</v>
      </c>
      <c r="DE525" s="362">
        <f t="shared" si="366"/>
        <v>164.99559634188427</v>
      </c>
      <c r="DF525" s="362">
        <f t="shared" si="366"/>
        <v>157.00280920314253</v>
      </c>
      <c r="DG525" s="362">
        <f t="shared" si="366"/>
        <v>151.99654993400793</v>
      </c>
      <c r="DH525" s="362">
        <f t="shared" si="366"/>
        <v>145.99700693992628</v>
      </c>
      <c r="DI525" s="362">
        <f t="shared" si="366"/>
        <v>141.99730722180493</v>
      </c>
      <c r="DJ525" s="362">
        <f t="shared" si="366"/>
        <v>138.99904711262363</v>
      </c>
      <c r="DK525" s="362">
        <f t="shared" si="366"/>
        <v>133.99871805423658</v>
      </c>
      <c r="DL525" s="362">
        <f t="shared" si="366"/>
        <v>131.99796563285832</v>
      </c>
      <c r="DM525" s="362">
        <f t="shared" si="366"/>
        <v>129.00495001041449</v>
      </c>
      <c r="DN525" s="362">
        <f t="shared" si="366"/>
        <v>127.00491577747849</v>
      </c>
    </row>
    <row r="526" spans="1:118" ht="13.5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319" t="str">
        <f>IF(CB526="","",CC526)</f>
        <v/>
      </c>
      <c r="CB526" s="363" t="str">
        <f>IF(COUNTIF(CY526:DN526,"×")=0,"","浮上できません")</f>
        <v/>
      </c>
      <c r="CC526" s="316">
        <v>9</v>
      </c>
      <c r="CG526" s="369"/>
      <c r="CH526" s="369"/>
      <c r="CI526" s="369"/>
      <c r="CJ526" s="369"/>
      <c r="CK526" s="369"/>
      <c r="CL526" s="369"/>
      <c r="CM526" s="369"/>
      <c r="CN526" s="369"/>
      <c r="CO526" s="369"/>
      <c r="CP526" s="369"/>
      <c r="CQ526" s="369"/>
      <c r="CR526" s="369"/>
      <c r="CS526" s="369"/>
      <c r="CT526" s="369"/>
      <c r="CU526" s="369"/>
      <c r="CV526" s="369"/>
      <c r="CY526" s="364" t="e">
        <f t="shared" ref="CY526:DN526" si="367">IF(CY525-CG525&gt;0,"","×")</f>
        <v>#VALUE!</v>
      </c>
      <c r="CZ526" s="364" t="e">
        <f t="shared" si="367"/>
        <v>#VALUE!</v>
      </c>
      <c r="DA526" s="364" t="e">
        <f t="shared" si="367"/>
        <v>#VALUE!</v>
      </c>
      <c r="DB526" s="364" t="e">
        <f t="shared" si="367"/>
        <v>#VALUE!</v>
      </c>
      <c r="DC526" s="364" t="e">
        <f t="shared" si="367"/>
        <v>#VALUE!</v>
      </c>
      <c r="DD526" s="364" t="e">
        <f t="shared" si="367"/>
        <v>#VALUE!</v>
      </c>
      <c r="DE526" s="364" t="e">
        <f t="shared" si="367"/>
        <v>#VALUE!</v>
      </c>
      <c r="DF526" s="364" t="e">
        <f t="shared" si="367"/>
        <v>#VALUE!</v>
      </c>
      <c r="DG526" s="364" t="e">
        <f t="shared" si="367"/>
        <v>#VALUE!</v>
      </c>
      <c r="DH526" s="364" t="e">
        <f t="shared" si="367"/>
        <v>#VALUE!</v>
      </c>
      <c r="DI526" s="364" t="e">
        <f t="shared" si="367"/>
        <v>#VALUE!</v>
      </c>
      <c r="DJ526" s="364" t="e">
        <f t="shared" si="367"/>
        <v>#VALUE!</v>
      </c>
      <c r="DK526" s="364" t="e">
        <f t="shared" si="367"/>
        <v>#VALUE!</v>
      </c>
      <c r="DL526" s="364" t="e">
        <f t="shared" si="367"/>
        <v>#VALUE!</v>
      </c>
      <c r="DM526" s="364" t="e">
        <f t="shared" si="367"/>
        <v>#VALUE!</v>
      </c>
      <c r="DN526" s="364" t="e">
        <f t="shared" si="367"/>
        <v>#VALUE!</v>
      </c>
    </row>
    <row r="527" spans="1:118" ht="13.5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F527" s="339" t="s">
        <v>488</v>
      </c>
      <c r="CG527" s="339" t="s">
        <v>489</v>
      </c>
      <c r="CH527" s="339"/>
      <c r="CI527" s="339"/>
      <c r="CJ527" s="339"/>
      <c r="CK527" s="339"/>
      <c r="CL527" s="339"/>
      <c r="CM527" s="339"/>
      <c r="CN527" s="339"/>
      <c r="CO527" s="339"/>
      <c r="CP527" s="339"/>
      <c r="CQ527" s="338"/>
      <c r="CR527" s="338"/>
      <c r="CS527" s="338"/>
      <c r="CT527" s="338"/>
      <c r="CU527" s="338"/>
      <c r="CV527" s="338"/>
      <c r="CW527" s="338"/>
    </row>
    <row r="529" spans="1:118" ht="13.5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F529" s="340" t="s">
        <v>401</v>
      </c>
      <c r="CG529" s="353" t="e">
        <f>CG525</f>
        <v>#VALUE!</v>
      </c>
      <c r="CH529" s="353" t="e">
        <f t="shared" ref="CH529:CV529" si="368">CH525</f>
        <v>#VALUE!</v>
      </c>
      <c r="CI529" s="353" t="e">
        <f t="shared" si="368"/>
        <v>#VALUE!</v>
      </c>
      <c r="CJ529" s="353" t="e">
        <f t="shared" si="368"/>
        <v>#VALUE!</v>
      </c>
      <c r="CK529" s="353" t="e">
        <f t="shared" si="368"/>
        <v>#VALUE!</v>
      </c>
      <c r="CL529" s="353" t="e">
        <f t="shared" si="368"/>
        <v>#VALUE!</v>
      </c>
      <c r="CM529" s="353" t="e">
        <f t="shared" si="368"/>
        <v>#VALUE!</v>
      </c>
      <c r="CN529" s="353" t="e">
        <f t="shared" si="368"/>
        <v>#VALUE!</v>
      </c>
      <c r="CO529" s="353" t="e">
        <f t="shared" si="368"/>
        <v>#VALUE!</v>
      </c>
      <c r="CP529" s="353" t="e">
        <f t="shared" si="368"/>
        <v>#VALUE!</v>
      </c>
      <c r="CQ529" s="353" t="e">
        <f t="shared" si="368"/>
        <v>#VALUE!</v>
      </c>
      <c r="CR529" s="353" t="e">
        <f t="shared" si="368"/>
        <v>#VALUE!</v>
      </c>
      <c r="CS529" s="353" t="e">
        <f t="shared" si="368"/>
        <v>#VALUE!</v>
      </c>
      <c r="CT529" s="353" t="e">
        <f t="shared" si="368"/>
        <v>#VALUE!</v>
      </c>
      <c r="CU529" s="353" t="e">
        <f t="shared" si="368"/>
        <v>#VALUE!</v>
      </c>
      <c r="CV529" s="353" t="e">
        <f t="shared" si="368"/>
        <v>#VALUE!</v>
      </c>
    </row>
    <row r="530" spans="1:118" ht="13.5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F530" s="54" t="s">
        <v>395</v>
      </c>
      <c r="CG530" s="54">
        <v>100</v>
      </c>
      <c r="CH530" s="54">
        <f>$CG530</f>
        <v>100</v>
      </c>
      <c r="CI530" s="54">
        <f t="shared" ref="CI530:CV534" si="369">$CG530</f>
        <v>100</v>
      </c>
      <c r="CJ530" s="54">
        <f t="shared" si="369"/>
        <v>100</v>
      </c>
      <c r="CK530" s="54">
        <f t="shared" si="369"/>
        <v>100</v>
      </c>
      <c r="CL530" s="54">
        <f t="shared" si="369"/>
        <v>100</v>
      </c>
      <c r="CM530" s="54">
        <f t="shared" si="369"/>
        <v>100</v>
      </c>
      <c r="CN530" s="54">
        <f t="shared" si="369"/>
        <v>100</v>
      </c>
      <c r="CO530" s="54">
        <f t="shared" si="369"/>
        <v>100</v>
      </c>
      <c r="CP530" s="54">
        <f t="shared" si="369"/>
        <v>100</v>
      </c>
      <c r="CQ530" s="54">
        <f t="shared" si="369"/>
        <v>100</v>
      </c>
      <c r="CR530" s="54">
        <f t="shared" si="369"/>
        <v>100</v>
      </c>
      <c r="CS530" s="54">
        <f t="shared" si="369"/>
        <v>100</v>
      </c>
      <c r="CT530" s="54">
        <f t="shared" si="369"/>
        <v>100</v>
      </c>
      <c r="CU530" s="54">
        <f t="shared" si="369"/>
        <v>100</v>
      </c>
      <c r="CV530" s="54">
        <f t="shared" si="369"/>
        <v>100</v>
      </c>
      <c r="CX530" s="339" t="s">
        <v>490</v>
      </c>
      <c r="CY530" s="339"/>
      <c r="CZ530" s="339"/>
      <c r="DA530" s="339"/>
      <c r="DB530" s="339"/>
      <c r="DC530" s="339"/>
      <c r="DD530" s="339"/>
      <c r="DE530" s="339"/>
      <c r="DF530" s="339"/>
      <c r="DG530" s="339"/>
      <c r="DH530" s="339"/>
      <c r="DI530" s="339"/>
      <c r="DJ530" s="339"/>
      <c r="DK530" s="339"/>
      <c r="DL530" s="339"/>
      <c r="DM530" s="339"/>
      <c r="DN530" s="339"/>
    </row>
    <row r="531" spans="1:118" ht="13.5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B531" s="64" t="s">
        <v>372</v>
      </c>
      <c r="CC531" s="345">
        <v>-10</v>
      </c>
      <c r="CD531" s="66" t="s">
        <v>491</v>
      </c>
      <c r="CE531" s="66">
        <f>ROUND(CC531*$CG$82*9.80665/1000,0)</f>
        <v>-101</v>
      </c>
      <c r="CF531" s="54" t="s">
        <v>492</v>
      </c>
      <c r="CG531" s="341">
        <f>CE532</f>
        <v>0</v>
      </c>
      <c r="CH531" s="54">
        <f>$CG531</f>
        <v>0</v>
      </c>
      <c r="CI531" s="54">
        <f t="shared" si="369"/>
        <v>0</v>
      </c>
      <c r="CJ531" s="54">
        <f t="shared" si="369"/>
        <v>0</v>
      </c>
      <c r="CK531" s="54">
        <f t="shared" si="369"/>
        <v>0</v>
      </c>
      <c r="CL531" s="54">
        <f t="shared" si="369"/>
        <v>0</v>
      </c>
      <c r="CM531" s="54">
        <f t="shared" si="369"/>
        <v>0</v>
      </c>
      <c r="CN531" s="54">
        <f t="shared" si="369"/>
        <v>0</v>
      </c>
      <c r="CO531" s="54">
        <f t="shared" si="369"/>
        <v>0</v>
      </c>
      <c r="CP531" s="54">
        <f t="shared" si="369"/>
        <v>0</v>
      </c>
      <c r="CQ531" s="54">
        <f t="shared" si="369"/>
        <v>0</v>
      </c>
      <c r="CR531" s="54">
        <f t="shared" si="369"/>
        <v>0</v>
      </c>
      <c r="CS531" s="54">
        <f t="shared" si="369"/>
        <v>0</v>
      </c>
      <c r="CT531" s="54">
        <f t="shared" si="369"/>
        <v>0</v>
      </c>
      <c r="CU531" s="54">
        <f t="shared" si="369"/>
        <v>0</v>
      </c>
      <c r="CV531" s="54">
        <f t="shared" si="369"/>
        <v>0</v>
      </c>
    </row>
    <row r="532" spans="1:118" ht="13.5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B532" s="354" t="s">
        <v>376</v>
      </c>
      <c r="CC532" s="355">
        <f>CC516</f>
        <v>0</v>
      </c>
      <c r="CD532" s="346" t="s">
        <v>381</v>
      </c>
      <c r="CE532" s="66">
        <f>CC532*$CG$82*9.80665/1000</f>
        <v>0</v>
      </c>
      <c r="CF532" s="54" t="s">
        <v>396</v>
      </c>
      <c r="CG532" s="54">
        <v>0.79</v>
      </c>
      <c r="CH532" s="54">
        <f>$CG532</f>
        <v>0.79</v>
      </c>
      <c r="CI532" s="54">
        <f t="shared" si="369"/>
        <v>0.79</v>
      </c>
      <c r="CJ532" s="54">
        <f t="shared" si="369"/>
        <v>0.79</v>
      </c>
      <c r="CK532" s="54">
        <f t="shared" si="369"/>
        <v>0.79</v>
      </c>
      <c r="CL532" s="54">
        <f t="shared" si="369"/>
        <v>0.79</v>
      </c>
      <c r="CM532" s="54">
        <f t="shared" si="369"/>
        <v>0.79</v>
      </c>
      <c r="CN532" s="54">
        <f t="shared" si="369"/>
        <v>0.79</v>
      </c>
      <c r="CO532" s="54">
        <f t="shared" si="369"/>
        <v>0.79</v>
      </c>
      <c r="CP532" s="54">
        <f t="shared" si="369"/>
        <v>0.79</v>
      </c>
      <c r="CQ532" s="54">
        <f t="shared" si="369"/>
        <v>0.79</v>
      </c>
      <c r="CR532" s="54">
        <f t="shared" si="369"/>
        <v>0.79</v>
      </c>
      <c r="CS532" s="54">
        <f t="shared" si="369"/>
        <v>0.79</v>
      </c>
      <c r="CT532" s="54">
        <f t="shared" si="369"/>
        <v>0.79</v>
      </c>
      <c r="CU532" s="54">
        <f t="shared" si="369"/>
        <v>0.79</v>
      </c>
      <c r="CV532" s="54">
        <f t="shared" si="369"/>
        <v>0.79</v>
      </c>
      <c r="CX532" s="358" t="s">
        <v>404</v>
      </c>
      <c r="CY532" s="54">
        <f t="shared" ref="CY532:DN532" si="370">CG$79</f>
        <v>126.88500000000001</v>
      </c>
      <c r="CZ532" s="54">
        <f t="shared" si="370"/>
        <v>109.185</v>
      </c>
      <c r="DA532" s="54">
        <f t="shared" si="370"/>
        <v>94.381</v>
      </c>
      <c r="DB532" s="54">
        <f t="shared" si="370"/>
        <v>82.445999999999998</v>
      </c>
      <c r="DC532" s="54">
        <f t="shared" si="370"/>
        <v>73.918000000000006</v>
      </c>
      <c r="DD532" s="54">
        <f t="shared" si="370"/>
        <v>63.152999999999999</v>
      </c>
      <c r="DE532" s="54">
        <f t="shared" si="370"/>
        <v>56.482999999999997</v>
      </c>
      <c r="DF532" s="54">
        <f t="shared" si="370"/>
        <v>51.133000000000003</v>
      </c>
      <c r="DG532" s="54">
        <f t="shared" si="370"/>
        <v>48.246000000000002</v>
      </c>
      <c r="DH532" s="54">
        <f t="shared" si="370"/>
        <v>43.709000000000003</v>
      </c>
      <c r="DI532" s="54">
        <f t="shared" si="370"/>
        <v>40.774000000000001</v>
      </c>
      <c r="DJ532" s="54">
        <f t="shared" si="370"/>
        <v>38.68</v>
      </c>
      <c r="DK532" s="54">
        <f t="shared" si="370"/>
        <v>34.463000000000001</v>
      </c>
      <c r="DL532" s="54">
        <f t="shared" si="370"/>
        <v>33.161000000000001</v>
      </c>
      <c r="DM532" s="54">
        <f t="shared" si="370"/>
        <v>30.765000000000001</v>
      </c>
      <c r="DN532" s="54">
        <f t="shared" si="370"/>
        <v>29.283999999999999</v>
      </c>
    </row>
    <row r="533" spans="1:118" ht="13.5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B533" s="64" t="s">
        <v>380</v>
      </c>
      <c r="CC533" s="345">
        <f>-BN108</f>
        <v>0</v>
      </c>
      <c r="CD533" s="346" t="s">
        <v>381</v>
      </c>
      <c r="CE533" s="66">
        <f>CC533*$CG$82*9.80665/1000</f>
        <v>0</v>
      </c>
      <c r="CF533" s="54" t="s">
        <v>493</v>
      </c>
      <c r="CG533" s="341">
        <f>CE531</f>
        <v>-101</v>
      </c>
      <c r="CH533" s="54">
        <f>$CG533</f>
        <v>-101</v>
      </c>
      <c r="CI533" s="54">
        <f t="shared" si="369"/>
        <v>-101</v>
      </c>
      <c r="CJ533" s="54">
        <f t="shared" si="369"/>
        <v>-101</v>
      </c>
      <c r="CK533" s="54">
        <f t="shared" si="369"/>
        <v>-101</v>
      </c>
      <c r="CL533" s="54">
        <f t="shared" si="369"/>
        <v>-101</v>
      </c>
      <c r="CM533" s="54">
        <f t="shared" si="369"/>
        <v>-101</v>
      </c>
      <c r="CN533" s="54">
        <f t="shared" si="369"/>
        <v>-101</v>
      </c>
      <c r="CO533" s="54">
        <f t="shared" si="369"/>
        <v>-101</v>
      </c>
      <c r="CP533" s="54">
        <f t="shared" si="369"/>
        <v>-101</v>
      </c>
      <c r="CQ533" s="54">
        <f t="shared" si="369"/>
        <v>-101</v>
      </c>
      <c r="CR533" s="54">
        <f t="shared" si="369"/>
        <v>-101</v>
      </c>
      <c r="CS533" s="54">
        <f t="shared" si="369"/>
        <v>-101</v>
      </c>
      <c r="CT533" s="54">
        <f t="shared" si="369"/>
        <v>-101</v>
      </c>
      <c r="CU533" s="54">
        <f t="shared" si="369"/>
        <v>-101</v>
      </c>
      <c r="CV533" s="54">
        <f t="shared" si="369"/>
        <v>-101</v>
      </c>
      <c r="CX533" s="54" t="s">
        <v>418</v>
      </c>
      <c r="CY533" s="54">
        <f t="shared" ref="CY533:DN533" si="371">CG$80</f>
        <v>0.55779999999999996</v>
      </c>
      <c r="CZ533" s="54">
        <f t="shared" si="371"/>
        <v>0.65139999999999998</v>
      </c>
      <c r="DA533" s="54">
        <f t="shared" si="371"/>
        <v>0.72219999999999995</v>
      </c>
      <c r="DB533" s="54">
        <f t="shared" si="371"/>
        <v>0.78249999999999997</v>
      </c>
      <c r="DC533" s="54">
        <f t="shared" si="371"/>
        <v>0.81259999999999999</v>
      </c>
      <c r="DD533" s="54">
        <f t="shared" si="371"/>
        <v>0.84340000000000004</v>
      </c>
      <c r="DE533" s="54">
        <f t="shared" si="371"/>
        <v>0.86929999999999996</v>
      </c>
      <c r="DF533" s="54">
        <f t="shared" si="371"/>
        <v>0.89100000000000001</v>
      </c>
      <c r="DG533" s="54">
        <f t="shared" si="371"/>
        <v>0.90920000000000001</v>
      </c>
      <c r="DH533" s="54">
        <f t="shared" si="371"/>
        <v>0.92220000000000002</v>
      </c>
      <c r="DI533" s="54">
        <f t="shared" si="371"/>
        <v>0.93189999999999995</v>
      </c>
      <c r="DJ533" s="54">
        <f t="shared" si="371"/>
        <v>0.94030000000000002</v>
      </c>
      <c r="DK533" s="54">
        <f t="shared" si="371"/>
        <v>0.94769999999999999</v>
      </c>
      <c r="DL533" s="54">
        <f t="shared" si="371"/>
        <v>0.95440000000000003</v>
      </c>
      <c r="DM533" s="54">
        <f t="shared" si="371"/>
        <v>0.96020000000000005</v>
      </c>
      <c r="DN533" s="54">
        <f t="shared" si="371"/>
        <v>0.96530000000000005</v>
      </c>
    </row>
    <row r="534" spans="1:118" ht="14.25" thickBot="1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B534" s="64" t="s">
        <v>384</v>
      </c>
      <c r="CC534" s="345">
        <f>(BM346-BM345)/0.000694444444444444</f>
        <v>0</v>
      </c>
      <c r="CD534" s="66" t="s">
        <v>65</v>
      </c>
      <c r="CE534" s="66">
        <f>IF(CC531=0,IF(CC514&gt;0,CC534+CE517,CC534),(CC534-((CC533-CC532)/CC531)))</f>
        <v>0</v>
      </c>
      <c r="CF534" s="54" t="s">
        <v>406</v>
      </c>
      <c r="CG534" s="341">
        <f>ABS(CE534)</f>
        <v>0</v>
      </c>
      <c r="CH534" s="54">
        <f>$CG534</f>
        <v>0</v>
      </c>
      <c r="CI534" s="54">
        <f t="shared" si="369"/>
        <v>0</v>
      </c>
      <c r="CJ534" s="54">
        <f t="shared" si="369"/>
        <v>0</v>
      </c>
      <c r="CK534" s="54">
        <f t="shared" si="369"/>
        <v>0</v>
      </c>
      <c r="CL534" s="54">
        <f t="shared" si="369"/>
        <v>0</v>
      </c>
      <c r="CM534" s="54">
        <f t="shared" si="369"/>
        <v>0</v>
      </c>
      <c r="CN534" s="54">
        <f t="shared" si="369"/>
        <v>0</v>
      </c>
      <c r="CO534" s="54">
        <f t="shared" si="369"/>
        <v>0</v>
      </c>
      <c r="CP534" s="54">
        <f t="shared" si="369"/>
        <v>0</v>
      </c>
      <c r="CQ534" s="54">
        <f t="shared" si="369"/>
        <v>0</v>
      </c>
      <c r="CR534" s="54">
        <f t="shared" si="369"/>
        <v>0</v>
      </c>
      <c r="CS534" s="54">
        <f t="shared" si="369"/>
        <v>0</v>
      </c>
      <c r="CT534" s="54">
        <f t="shared" si="369"/>
        <v>0</v>
      </c>
      <c r="CU534" s="54">
        <f t="shared" si="369"/>
        <v>0</v>
      </c>
      <c r="CV534" s="54">
        <f t="shared" si="369"/>
        <v>0</v>
      </c>
      <c r="CX534" s="54" t="s">
        <v>407</v>
      </c>
      <c r="CY534" s="54">
        <f>100-$CG$83</f>
        <v>94.33</v>
      </c>
      <c r="CZ534" s="54">
        <f t="shared" ref="CZ534:DN534" si="372">100-$CG$83</f>
        <v>94.33</v>
      </c>
      <c r="DA534" s="54">
        <f t="shared" si="372"/>
        <v>94.33</v>
      </c>
      <c r="DB534" s="54">
        <f t="shared" si="372"/>
        <v>94.33</v>
      </c>
      <c r="DC534" s="54">
        <f t="shared" si="372"/>
        <v>94.33</v>
      </c>
      <c r="DD534" s="54">
        <f t="shared" si="372"/>
        <v>94.33</v>
      </c>
      <c r="DE534" s="54">
        <f t="shared" si="372"/>
        <v>94.33</v>
      </c>
      <c r="DF534" s="54">
        <f t="shared" si="372"/>
        <v>94.33</v>
      </c>
      <c r="DG534" s="54">
        <f t="shared" si="372"/>
        <v>94.33</v>
      </c>
      <c r="DH534" s="54">
        <f t="shared" si="372"/>
        <v>94.33</v>
      </c>
      <c r="DI534" s="54">
        <f t="shared" si="372"/>
        <v>94.33</v>
      </c>
      <c r="DJ534" s="54">
        <f t="shared" si="372"/>
        <v>94.33</v>
      </c>
      <c r="DK534" s="54">
        <f t="shared" si="372"/>
        <v>94.33</v>
      </c>
      <c r="DL534" s="54">
        <f t="shared" si="372"/>
        <v>94.33</v>
      </c>
      <c r="DM534" s="54">
        <f t="shared" si="372"/>
        <v>94.33</v>
      </c>
      <c r="DN534" s="54">
        <f t="shared" si="372"/>
        <v>94.33</v>
      </c>
    </row>
    <row r="535" spans="1:118" ht="14.25" thickBot="1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B535" s="359"/>
      <c r="CC535" s="360"/>
      <c r="CF535" s="54" t="s">
        <v>408</v>
      </c>
      <c r="CG535" s="347">
        <f>LN(2)/CG$78</f>
        <v>0.13862943611198905</v>
      </c>
      <c r="CH535" s="347">
        <f t="shared" ref="CH535:CV535" si="373">LN(2)/CH$78</f>
        <v>8.6643397569993161E-2</v>
      </c>
      <c r="CI535" s="347">
        <f t="shared" si="373"/>
        <v>5.5451774444795626E-2</v>
      </c>
      <c r="CJ535" s="347">
        <f t="shared" si="373"/>
        <v>3.7467415165402446E-2</v>
      </c>
      <c r="CK535" s="347">
        <f t="shared" si="373"/>
        <v>2.5672117798516494E-2</v>
      </c>
      <c r="CL535" s="347">
        <f t="shared" si="373"/>
        <v>1.8097837612531208E-2</v>
      </c>
      <c r="CM535" s="347">
        <f t="shared" si="373"/>
        <v>1.2765141446776157E-2</v>
      </c>
      <c r="CN535" s="347">
        <f t="shared" si="373"/>
        <v>9.001911435843446E-3</v>
      </c>
      <c r="CO535" s="347">
        <f t="shared" si="373"/>
        <v>6.3591484455040852E-3</v>
      </c>
      <c r="CP535" s="347">
        <f t="shared" si="373"/>
        <v>4.7475834284927756E-3</v>
      </c>
      <c r="CQ535" s="347">
        <f t="shared" si="373"/>
        <v>3.7066694147590657E-3</v>
      </c>
      <c r="CR535" s="347">
        <f t="shared" si="373"/>
        <v>2.9001974082006081E-3</v>
      </c>
      <c r="CS535" s="347">
        <f t="shared" si="373"/>
        <v>2.272613706753919E-3</v>
      </c>
      <c r="CT535" s="347">
        <f t="shared" si="373"/>
        <v>1.7773004629742187E-3</v>
      </c>
      <c r="CU535" s="347">
        <f t="shared" si="373"/>
        <v>1.3918618083533039E-3</v>
      </c>
      <c r="CV535" s="347">
        <f t="shared" si="373"/>
        <v>1.0915703630865281E-3</v>
      </c>
      <c r="CX535" s="54" t="s">
        <v>409</v>
      </c>
      <c r="CY535" s="361">
        <f>CE533</f>
        <v>0</v>
      </c>
      <c r="CZ535" s="54">
        <f>$CY535</f>
        <v>0</v>
      </c>
      <c r="DA535" s="54">
        <f t="shared" ref="DA535:DN535" si="374">$CY535</f>
        <v>0</v>
      </c>
      <c r="DB535" s="54">
        <f t="shared" si="374"/>
        <v>0</v>
      </c>
      <c r="DC535" s="54">
        <f t="shared" si="374"/>
        <v>0</v>
      </c>
      <c r="DD535" s="54">
        <f t="shared" si="374"/>
        <v>0</v>
      </c>
      <c r="DE535" s="54">
        <f t="shared" si="374"/>
        <v>0</v>
      </c>
      <c r="DF535" s="54">
        <f t="shared" si="374"/>
        <v>0</v>
      </c>
      <c r="DG535" s="54">
        <f t="shared" si="374"/>
        <v>0</v>
      </c>
      <c r="DH535" s="54">
        <f t="shared" si="374"/>
        <v>0</v>
      </c>
      <c r="DI535" s="54">
        <f t="shared" si="374"/>
        <v>0</v>
      </c>
      <c r="DJ535" s="54">
        <f t="shared" si="374"/>
        <v>0</v>
      </c>
      <c r="DK535" s="54">
        <f t="shared" si="374"/>
        <v>0</v>
      </c>
      <c r="DL535" s="54">
        <f t="shared" si="374"/>
        <v>0</v>
      </c>
      <c r="DM535" s="54">
        <f t="shared" si="374"/>
        <v>0</v>
      </c>
      <c r="DN535" s="54">
        <f t="shared" si="374"/>
        <v>0</v>
      </c>
    </row>
    <row r="537" spans="1:118" ht="13.5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G537" s="348">
        <f>(CG530+CG531)*CG532</f>
        <v>79</v>
      </c>
      <c r="CH537" s="348">
        <f t="shared" ref="CH537:CV537" si="375">(CH530+CH531)*CH532</f>
        <v>79</v>
      </c>
      <c r="CI537" s="348">
        <f t="shared" si="375"/>
        <v>79</v>
      </c>
      <c r="CJ537" s="348">
        <f t="shared" si="375"/>
        <v>79</v>
      </c>
      <c r="CK537" s="348">
        <f t="shared" si="375"/>
        <v>79</v>
      </c>
      <c r="CL537" s="348">
        <f t="shared" si="375"/>
        <v>79</v>
      </c>
      <c r="CM537" s="348">
        <f t="shared" si="375"/>
        <v>79</v>
      </c>
      <c r="CN537" s="348">
        <f t="shared" si="375"/>
        <v>79</v>
      </c>
      <c r="CO537" s="348">
        <f t="shared" si="375"/>
        <v>79</v>
      </c>
      <c r="CP537" s="348">
        <f t="shared" si="375"/>
        <v>79</v>
      </c>
      <c r="CQ537" s="348">
        <f t="shared" si="375"/>
        <v>79</v>
      </c>
      <c r="CR537" s="348">
        <f t="shared" si="375"/>
        <v>79</v>
      </c>
      <c r="CS537" s="348">
        <f t="shared" si="375"/>
        <v>79</v>
      </c>
      <c r="CT537" s="348">
        <f t="shared" si="375"/>
        <v>79</v>
      </c>
      <c r="CU537" s="348">
        <f t="shared" si="375"/>
        <v>79</v>
      </c>
      <c r="CV537" s="348">
        <f t="shared" si="375"/>
        <v>79</v>
      </c>
    </row>
    <row r="538" spans="1:118" ht="13.5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G538" s="348">
        <f>CG533*CG532*(CG534-1/CG535)</f>
        <v>575.56318656265205</v>
      </c>
      <c r="CH538" s="348">
        <f t="shared" ref="CH538:CV538" si="376">CH533*CH532*(CH534-1/CH535)</f>
        <v>920.90109850024317</v>
      </c>
      <c r="CI538" s="348">
        <f t="shared" si="376"/>
        <v>1438.9079664066298</v>
      </c>
      <c r="CJ538" s="348">
        <f t="shared" si="376"/>
        <v>2129.5837902818125</v>
      </c>
      <c r="CK538" s="348">
        <f t="shared" si="376"/>
        <v>3108.0412074383207</v>
      </c>
      <c r="CL538" s="348">
        <f t="shared" si="376"/>
        <v>4408.8140090699144</v>
      </c>
      <c r="CM538" s="348">
        <f t="shared" si="376"/>
        <v>6250.6162060704</v>
      </c>
      <c r="CN538" s="348">
        <f t="shared" si="376"/>
        <v>8863.6730730648396</v>
      </c>
      <c r="CO538" s="348">
        <f t="shared" si="376"/>
        <v>12547.277467065815</v>
      </c>
      <c r="CP538" s="348">
        <f t="shared" si="376"/>
        <v>16806.445047629441</v>
      </c>
      <c r="CQ538" s="348">
        <f t="shared" si="376"/>
        <v>21526.063177443186</v>
      </c>
      <c r="CR538" s="348">
        <f t="shared" si="376"/>
        <v>27511.920317694763</v>
      </c>
      <c r="CS538" s="348">
        <f t="shared" si="376"/>
        <v>35109.354380321776</v>
      </c>
      <c r="CT538" s="348">
        <f t="shared" si="376"/>
        <v>44893.928551886856</v>
      </c>
      <c r="CU538" s="348">
        <f t="shared" si="376"/>
        <v>57326.093381640138</v>
      </c>
      <c r="CV538" s="348">
        <f t="shared" si="376"/>
        <v>73096.524693456799</v>
      </c>
    </row>
    <row r="539" spans="1:118" ht="13.5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G539" s="348" t="e">
        <f>((CG530+CG531)*CG532-CG529-CG533*CG532/CG535)*EXP(-CG535*CG534)</f>
        <v>#VALUE!</v>
      </c>
      <c r="CH539" s="348" t="e">
        <f t="shared" ref="CH539:CV539" si="377">((CH530+CH531)*CH532-CH529-CH533*CH532/CH535)*EXP(-CH535*CH534)</f>
        <v>#VALUE!</v>
      </c>
      <c r="CI539" s="348" t="e">
        <f t="shared" si="377"/>
        <v>#VALUE!</v>
      </c>
      <c r="CJ539" s="348" t="e">
        <f t="shared" si="377"/>
        <v>#VALUE!</v>
      </c>
      <c r="CK539" s="348" t="e">
        <f t="shared" si="377"/>
        <v>#VALUE!</v>
      </c>
      <c r="CL539" s="348" t="e">
        <f t="shared" si="377"/>
        <v>#VALUE!</v>
      </c>
      <c r="CM539" s="348" t="e">
        <f t="shared" si="377"/>
        <v>#VALUE!</v>
      </c>
      <c r="CN539" s="348" t="e">
        <f t="shared" si="377"/>
        <v>#VALUE!</v>
      </c>
      <c r="CO539" s="348" t="e">
        <f t="shared" si="377"/>
        <v>#VALUE!</v>
      </c>
      <c r="CP539" s="348" t="e">
        <f t="shared" si="377"/>
        <v>#VALUE!</v>
      </c>
      <c r="CQ539" s="348" t="e">
        <f t="shared" si="377"/>
        <v>#VALUE!</v>
      </c>
      <c r="CR539" s="348" t="e">
        <f t="shared" si="377"/>
        <v>#VALUE!</v>
      </c>
      <c r="CS539" s="348" t="e">
        <f t="shared" si="377"/>
        <v>#VALUE!</v>
      </c>
      <c r="CT539" s="348" t="e">
        <f t="shared" si="377"/>
        <v>#VALUE!</v>
      </c>
      <c r="CU539" s="348" t="e">
        <f t="shared" si="377"/>
        <v>#VALUE!</v>
      </c>
      <c r="CV539" s="348" t="e">
        <f t="shared" si="377"/>
        <v>#VALUE!</v>
      </c>
    </row>
    <row r="540" spans="1:118" ht="13.5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G540" s="349" t="e">
        <f>CG537+CG538-CG539</f>
        <v>#VALUE!</v>
      </c>
      <c r="CH540" s="349" t="e">
        <f t="shared" ref="CH540:CV540" si="378">CH537+CH538-CH539</f>
        <v>#VALUE!</v>
      </c>
      <c r="CI540" s="349" t="e">
        <f t="shared" si="378"/>
        <v>#VALUE!</v>
      </c>
      <c r="CJ540" s="349" t="e">
        <f t="shared" si="378"/>
        <v>#VALUE!</v>
      </c>
      <c r="CK540" s="349" t="e">
        <f t="shared" si="378"/>
        <v>#VALUE!</v>
      </c>
      <c r="CL540" s="349" t="e">
        <f t="shared" si="378"/>
        <v>#VALUE!</v>
      </c>
      <c r="CM540" s="349" t="e">
        <f t="shared" si="378"/>
        <v>#VALUE!</v>
      </c>
      <c r="CN540" s="349" t="e">
        <f t="shared" si="378"/>
        <v>#VALUE!</v>
      </c>
      <c r="CO540" s="349" t="e">
        <f t="shared" si="378"/>
        <v>#VALUE!</v>
      </c>
      <c r="CP540" s="349" t="e">
        <f t="shared" si="378"/>
        <v>#VALUE!</v>
      </c>
      <c r="CQ540" s="349" t="e">
        <f t="shared" si="378"/>
        <v>#VALUE!</v>
      </c>
      <c r="CR540" s="349" t="e">
        <f t="shared" si="378"/>
        <v>#VALUE!</v>
      </c>
      <c r="CS540" s="349" t="e">
        <f t="shared" si="378"/>
        <v>#VALUE!</v>
      </c>
      <c r="CT540" s="349" t="e">
        <f t="shared" si="378"/>
        <v>#VALUE!</v>
      </c>
      <c r="CU540" s="349" t="e">
        <f t="shared" si="378"/>
        <v>#VALUE!</v>
      </c>
      <c r="CV540" s="349" t="e">
        <f t="shared" si="378"/>
        <v>#VALUE!</v>
      </c>
    </row>
    <row r="541" spans="1:118" ht="13.5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G541" s="350" t="s">
        <v>390</v>
      </c>
      <c r="CH541" s="351" t="s">
        <v>333</v>
      </c>
      <c r="CI541" s="351" t="s">
        <v>334</v>
      </c>
      <c r="CJ541" s="351" t="s">
        <v>335</v>
      </c>
      <c r="CK541" s="351" t="s">
        <v>336</v>
      </c>
      <c r="CL541" s="351" t="s">
        <v>337</v>
      </c>
      <c r="CM541" s="351" t="s">
        <v>338</v>
      </c>
      <c r="CN541" s="351" t="s">
        <v>339</v>
      </c>
      <c r="CO541" s="351" t="s">
        <v>340</v>
      </c>
      <c r="CP541" s="351" t="s">
        <v>341</v>
      </c>
      <c r="CQ541" s="351" t="s">
        <v>342</v>
      </c>
      <c r="CR541" s="351" t="s">
        <v>343</v>
      </c>
      <c r="CS541" s="351" t="s">
        <v>344</v>
      </c>
      <c r="CT541" s="351" t="s">
        <v>345</v>
      </c>
      <c r="CU541" s="351" t="s">
        <v>346</v>
      </c>
      <c r="CV541" s="351" t="s">
        <v>347</v>
      </c>
      <c r="CY541" s="54" t="s">
        <v>390</v>
      </c>
      <c r="CZ541" s="54" t="s">
        <v>333</v>
      </c>
      <c r="DA541" s="54" t="s">
        <v>334</v>
      </c>
      <c r="DB541" s="54" t="s">
        <v>335</v>
      </c>
      <c r="DC541" s="54" t="s">
        <v>336</v>
      </c>
      <c r="DD541" s="54" t="s">
        <v>337</v>
      </c>
      <c r="DE541" s="54" t="s">
        <v>338</v>
      </c>
      <c r="DF541" s="54" t="s">
        <v>339</v>
      </c>
      <c r="DG541" s="54" t="s">
        <v>340</v>
      </c>
      <c r="DH541" s="54" t="s">
        <v>341</v>
      </c>
      <c r="DI541" s="54" t="s">
        <v>342</v>
      </c>
      <c r="DJ541" s="54" t="s">
        <v>343</v>
      </c>
      <c r="DK541" s="54" t="s">
        <v>344</v>
      </c>
      <c r="DL541" s="54" t="s">
        <v>345</v>
      </c>
      <c r="DM541" s="54" t="s">
        <v>346</v>
      </c>
      <c r="DN541" s="54" t="s">
        <v>347</v>
      </c>
    </row>
    <row r="542" spans="1:118" ht="13.5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F542" s="54" t="s">
        <v>391</v>
      </c>
      <c r="CG542" s="352" t="e">
        <f>ROUND((CG530+CG531)*CG532+CG533*CG532*(CG534-1/CG535)-((CG530+CG531)*CG532-CG529-CG533*CG532/CG535)*EXP(-CG535*CG534),5)</f>
        <v>#VALUE!</v>
      </c>
      <c r="CH542" s="352" t="e">
        <f t="shared" ref="CH542:CV542" si="379">ROUND((CH530+CH531)*CH532+CH533*CH532*(CH534-1/CH535)-((CH530+CH531)*CH532-CH529-CH533*CH532/CH535)*EXP(-CH535*CH534),5)</f>
        <v>#VALUE!</v>
      </c>
      <c r="CI542" s="352" t="e">
        <f t="shared" si="379"/>
        <v>#VALUE!</v>
      </c>
      <c r="CJ542" s="352" t="e">
        <f t="shared" si="379"/>
        <v>#VALUE!</v>
      </c>
      <c r="CK542" s="352" t="e">
        <f t="shared" si="379"/>
        <v>#VALUE!</v>
      </c>
      <c r="CL542" s="352" t="e">
        <f t="shared" si="379"/>
        <v>#VALUE!</v>
      </c>
      <c r="CM542" s="352" t="e">
        <f t="shared" si="379"/>
        <v>#VALUE!</v>
      </c>
      <c r="CN542" s="352" t="e">
        <f t="shared" si="379"/>
        <v>#VALUE!</v>
      </c>
      <c r="CO542" s="352" t="e">
        <f t="shared" si="379"/>
        <v>#VALUE!</v>
      </c>
      <c r="CP542" s="352" t="e">
        <f t="shared" si="379"/>
        <v>#VALUE!</v>
      </c>
      <c r="CQ542" s="352" t="e">
        <f t="shared" si="379"/>
        <v>#VALUE!</v>
      </c>
      <c r="CR542" s="352" t="e">
        <f t="shared" si="379"/>
        <v>#VALUE!</v>
      </c>
      <c r="CS542" s="352" t="e">
        <f t="shared" si="379"/>
        <v>#VALUE!</v>
      </c>
      <c r="CT542" s="352" t="e">
        <f t="shared" si="379"/>
        <v>#VALUE!</v>
      </c>
      <c r="CU542" s="352" t="e">
        <f t="shared" si="379"/>
        <v>#VALUE!</v>
      </c>
      <c r="CV542" s="352" t="e">
        <f t="shared" si="379"/>
        <v>#VALUE!</v>
      </c>
      <c r="CX542" s="54" t="s">
        <v>412</v>
      </c>
      <c r="CY542" s="362">
        <f>(CY534+CY535)/CY533+CY532</f>
        <v>295.99579239870923</v>
      </c>
      <c r="CZ542" s="362">
        <f t="shared" ref="CZ542:DN542" si="380">(CZ534+CZ535)/CZ533+CZ532</f>
        <v>253.99617592876882</v>
      </c>
      <c r="DA542" s="362">
        <f t="shared" si="380"/>
        <v>224.99578814732763</v>
      </c>
      <c r="DB542" s="362">
        <f t="shared" si="380"/>
        <v>202.99552076677315</v>
      </c>
      <c r="DC542" s="362">
        <f t="shared" si="380"/>
        <v>190.00217425547623</v>
      </c>
      <c r="DD542" s="362">
        <f t="shared" si="380"/>
        <v>174.99791344557741</v>
      </c>
      <c r="DE542" s="362">
        <f t="shared" si="380"/>
        <v>164.99559634188427</v>
      </c>
      <c r="DF542" s="362">
        <f t="shared" si="380"/>
        <v>157.00280920314253</v>
      </c>
      <c r="DG542" s="362">
        <f t="shared" si="380"/>
        <v>151.99654993400793</v>
      </c>
      <c r="DH542" s="362">
        <f t="shared" si="380"/>
        <v>145.99700693992628</v>
      </c>
      <c r="DI542" s="362">
        <f t="shared" si="380"/>
        <v>141.99730722180493</v>
      </c>
      <c r="DJ542" s="362">
        <f t="shared" si="380"/>
        <v>138.99904711262363</v>
      </c>
      <c r="DK542" s="362">
        <f t="shared" si="380"/>
        <v>133.99871805423658</v>
      </c>
      <c r="DL542" s="362">
        <f t="shared" si="380"/>
        <v>131.99796563285832</v>
      </c>
      <c r="DM542" s="362">
        <f t="shared" si="380"/>
        <v>129.00495001041449</v>
      </c>
      <c r="DN542" s="362">
        <f t="shared" si="380"/>
        <v>127.00491577747849</v>
      </c>
    </row>
    <row r="543" spans="1:118" ht="13.5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319" t="str">
        <f>IF(CB543="","",CC543)</f>
        <v/>
      </c>
      <c r="CB543" s="363" t="str">
        <f>IF(COUNTIF(CY543:DN543,"×")=0,"","浮上できません")</f>
        <v/>
      </c>
      <c r="CC543" s="316">
        <v>9</v>
      </c>
      <c r="CG543" s="369"/>
      <c r="CH543" s="369"/>
      <c r="CI543" s="369"/>
      <c r="CJ543" s="369"/>
      <c r="CK543" s="369"/>
      <c r="CL543" s="369"/>
      <c r="CM543" s="369"/>
      <c r="CN543" s="369"/>
      <c r="CO543" s="369"/>
      <c r="CP543" s="369"/>
      <c r="CQ543" s="369"/>
      <c r="CR543" s="369"/>
      <c r="CS543" s="369"/>
      <c r="CT543" s="369"/>
      <c r="CU543" s="369"/>
      <c r="CV543" s="369"/>
      <c r="CY543" s="364" t="e">
        <f t="shared" ref="CY543:DN543" si="381">IF(CY542-CG542&gt;0,"","×")</f>
        <v>#VALUE!</v>
      </c>
      <c r="CZ543" s="364" t="e">
        <f t="shared" si="381"/>
        <v>#VALUE!</v>
      </c>
      <c r="DA543" s="364" t="e">
        <f t="shared" si="381"/>
        <v>#VALUE!</v>
      </c>
      <c r="DB543" s="364" t="e">
        <f t="shared" si="381"/>
        <v>#VALUE!</v>
      </c>
      <c r="DC543" s="364" t="e">
        <f t="shared" si="381"/>
        <v>#VALUE!</v>
      </c>
      <c r="DD543" s="364" t="e">
        <f t="shared" si="381"/>
        <v>#VALUE!</v>
      </c>
      <c r="DE543" s="364" t="e">
        <f t="shared" si="381"/>
        <v>#VALUE!</v>
      </c>
      <c r="DF543" s="364" t="e">
        <f t="shared" si="381"/>
        <v>#VALUE!</v>
      </c>
      <c r="DG543" s="364" t="e">
        <f t="shared" si="381"/>
        <v>#VALUE!</v>
      </c>
      <c r="DH543" s="364" t="e">
        <f t="shared" si="381"/>
        <v>#VALUE!</v>
      </c>
      <c r="DI543" s="364" t="e">
        <f t="shared" si="381"/>
        <v>#VALUE!</v>
      </c>
      <c r="DJ543" s="364" t="e">
        <f t="shared" si="381"/>
        <v>#VALUE!</v>
      </c>
      <c r="DK543" s="364" t="e">
        <f t="shared" si="381"/>
        <v>#VALUE!</v>
      </c>
      <c r="DL543" s="364" t="e">
        <f t="shared" si="381"/>
        <v>#VALUE!</v>
      </c>
      <c r="DM543" s="364" t="e">
        <f t="shared" si="381"/>
        <v>#VALUE!</v>
      </c>
      <c r="DN543" s="364" t="e">
        <f t="shared" si="381"/>
        <v>#VALUE!</v>
      </c>
    </row>
    <row r="544" spans="1:118" ht="13.5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F544" s="338" t="s">
        <v>494</v>
      </c>
      <c r="CG544" s="338" t="s">
        <v>495</v>
      </c>
      <c r="CH544" s="338"/>
      <c r="CI544" s="338"/>
      <c r="CJ544" s="338"/>
      <c r="CK544" s="338"/>
      <c r="CL544" s="338"/>
      <c r="CM544" s="338"/>
      <c r="CN544" s="338"/>
      <c r="CO544" s="338"/>
      <c r="CP544" s="338"/>
      <c r="CQ544" s="338"/>
      <c r="CR544" s="338"/>
      <c r="CS544" s="338"/>
      <c r="CT544" s="338"/>
      <c r="CU544" s="338"/>
      <c r="CV544" s="338"/>
      <c r="CW544" s="338"/>
    </row>
    <row r="546" spans="1:119" ht="13.5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F546" s="340" t="s">
        <v>401</v>
      </c>
      <c r="CG546" s="353" t="e">
        <f>CG542</f>
        <v>#VALUE!</v>
      </c>
      <c r="CH546" s="353" t="e">
        <f t="shared" ref="CH546:CV546" si="382">CH542</f>
        <v>#VALUE!</v>
      </c>
      <c r="CI546" s="353" t="e">
        <f t="shared" si="382"/>
        <v>#VALUE!</v>
      </c>
      <c r="CJ546" s="353" t="e">
        <f t="shared" si="382"/>
        <v>#VALUE!</v>
      </c>
      <c r="CK546" s="353" t="e">
        <f t="shared" si="382"/>
        <v>#VALUE!</v>
      </c>
      <c r="CL546" s="353" t="e">
        <f t="shared" si="382"/>
        <v>#VALUE!</v>
      </c>
      <c r="CM546" s="353" t="e">
        <f t="shared" si="382"/>
        <v>#VALUE!</v>
      </c>
      <c r="CN546" s="353" t="e">
        <f t="shared" si="382"/>
        <v>#VALUE!</v>
      </c>
      <c r="CO546" s="353" t="e">
        <f t="shared" si="382"/>
        <v>#VALUE!</v>
      </c>
      <c r="CP546" s="353" t="e">
        <f t="shared" si="382"/>
        <v>#VALUE!</v>
      </c>
      <c r="CQ546" s="353" t="e">
        <f t="shared" si="382"/>
        <v>#VALUE!</v>
      </c>
      <c r="CR546" s="353" t="e">
        <f t="shared" si="382"/>
        <v>#VALUE!</v>
      </c>
      <c r="CS546" s="353" t="e">
        <f t="shared" si="382"/>
        <v>#VALUE!</v>
      </c>
      <c r="CT546" s="353" t="e">
        <f t="shared" si="382"/>
        <v>#VALUE!</v>
      </c>
      <c r="CU546" s="353" t="e">
        <f t="shared" si="382"/>
        <v>#VALUE!</v>
      </c>
      <c r="CV546" s="353" t="e">
        <f t="shared" si="382"/>
        <v>#VALUE!</v>
      </c>
    </row>
    <row r="547" spans="1:119" ht="13.5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F547" s="54" t="s">
        <v>395</v>
      </c>
      <c r="CG547" s="54">
        <v>100</v>
      </c>
      <c r="CH547" s="54">
        <f>$CG547</f>
        <v>100</v>
      </c>
      <c r="CI547" s="54">
        <f t="shared" ref="CI547:CV551" si="383">$CG547</f>
        <v>100</v>
      </c>
      <c r="CJ547" s="54">
        <f t="shared" si="383"/>
        <v>100</v>
      </c>
      <c r="CK547" s="54">
        <f t="shared" si="383"/>
        <v>100</v>
      </c>
      <c r="CL547" s="54">
        <f t="shared" si="383"/>
        <v>100</v>
      </c>
      <c r="CM547" s="54">
        <f t="shared" si="383"/>
        <v>100</v>
      </c>
      <c r="CN547" s="54">
        <f t="shared" si="383"/>
        <v>100</v>
      </c>
      <c r="CO547" s="54">
        <f t="shared" si="383"/>
        <v>100</v>
      </c>
      <c r="CP547" s="54">
        <f t="shared" si="383"/>
        <v>100</v>
      </c>
      <c r="CQ547" s="54">
        <f t="shared" si="383"/>
        <v>100</v>
      </c>
      <c r="CR547" s="54">
        <f t="shared" si="383"/>
        <v>100</v>
      </c>
      <c r="CS547" s="54">
        <f t="shared" si="383"/>
        <v>100</v>
      </c>
      <c r="CT547" s="54">
        <f t="shared" si="383"/>
        <v>100</v>
      </c>
      <c r="CU547" s="54">
        <f t="shared" si="383"/>
        <v>100</v>
      </c>
      <c r="CV547" s="54">
        <f t="shared" si="383"/>
        <v>100</v>
      </c>
      <c r="CX547" s="339" t="s">
        <v>402</v>
      </c>
      <c r="CY547" s="339"/>
      <c r="CZ547" s="339"/>
      <c r="DA547" s="339"/>
      <c r="DB547" s="339"/>
      <c r="DC547" s="339"/>
      <c r="DD547" s="339"/>
      <c r="DE547" s="339"/>
      <c r="DF547" s="339"/>
      <c r="DG547" s="339"/>
      <c r="DH547" s="339"/>
      <c r="DI547" s="339"/>
      <c r="DJ547" s="339"/>
      <c r="DK547" s="339"/>
      <c r="DL547" s="339"/>
      <c r="DM547" s="339"/>
      <c r="DN547" s="339"/>
      <c r="DO547" s="339"/>
    </row>
    <row r="548" spans="1:119" ht="13.5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B548" s="64" t="s">
        <v>372</v>
      </c>
      <c r="CC548" s="345">
        <v>0</v>
      </c>
      <c r="CD548" s="66" t="s">
        <v>373</v>
      </c>
      <c r="CE548" s="66">
        <f>ROUND(CC548*$CG$82*9.80665/1000,0)</f>
        <v>0</v>
      </c>
      <c r="CF548" s="54" t="s">
        <v>374</v>
      </c>
      <c r="CG548" s="341">
        <f>CE549</f>
        <v>0</v>
      </c>
      <c r="CH548" s="54">
        <f>$CG548</f>
        <v>0</v>
      </c>
      <c r="CI548" s="54">
        <f t="shared" si="383"/>
        <v>0</v>
      </c>
      <c r="CJ548" s="54">
        <f t="shared" si="383"/>
        <v>0</v>
      </c>
      <c r="CK548" s="54">
        <f t="shared" si="383"/>
        <v>0</v>
      </c>
      <c r="CL548" s="54">
        <f t="shared" si="383"/>
        <v>0</v>
      </c>
      <c r="CM548" s="54">
        <f t="shared" si="383"/>
        <v>0</v>
      </c>
      <c r="CN548" s="54">
        <f t="shared" si="383"/>
        <v>0</v>
      </c>
      <c r="CO548" s="54">
        <f t="shared" si="383"/>
        <v>0</v>
      </c>
      <c r="CP548" s="54">
        <f t="shared" si="383"/>
        <v>0</v>
      </c>
      <c r="CQ548" s="54">
        <f t="shared" si="383"/>
        <v>0</v>
      </c>
      <c r="CR548" s="54">
        <f t="shared" si="383"/>
        <v>0</v>
      </c>
      <c r="CS548" s="54">
        <f t="shared" si="383"/>
        <v>0</v>
      </c>
      <c r="CT548" s="54">
        <f t="shared" si="383"/>
        <v>0</v>
      </c>
      <c r="CU548" s="54">
        <f t="shared" si="383"/>
        <v>0</v>
      </c>
      <c r="CV548" s="54">
        <f t="shared" si="383"/>
        <v>0</v>
      </c>
    </row>
    <row r="549" spans="1:119" ht="13.5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B549" s="354" t="s">
        <v>376</v>
      </c>
      <c r="CC549" s="355">
        <f>CC533</f>
        <v>0</v>
      </c>
      <c r="CD549" s="346" t="s">
        <v>381</v>
      </c>
      <c r="CE549" s="66">
        <f>CC549*$CG$82*9.80665/1000</f>
        <v>0</v>
      </c>
      <c r="CF549" s="54" t="s">
        <v>396</v>
      </c>
      <c r="CG549" s="54">
        <v>0.79</v>
      </c>
      <c r="CH549" s="54">
        <f>$CG549</f>
        <v>0.79</v>
      </c>
      <c r="CI549" s="54">
        <f t="shared" si="383"/>
        <v>0.79</v>
      </c>
      <c r="CJ549" s="54">
        <f t="shared" si="383"/>
        <v>0.79</v>
      </c>
      <c r="CK549" s="54">
        <f t="shared" si="383"/>
        <v>0.79</v>
      </c>
      <c r="CL549" s="54">
        <f t="shared" si="383"/>
        <v>0.79</v>
      </c>
      <c r="CM549" s="54">
        <f t="shared" si="383"/>
        <v>0.79</v>
      </c>
      <c r="CN549" s="54">
        <f t="shared" si="383"/>
        <v>0.79</v>
      </c>
      <c r="CO549" s="54">
        <f t="shared" si="383"/>
        <v>0.79</v>
      </c>
      <c r="CP549" s="54">
        <f t="shared" si="383"/>
        <v>0.79</v>
      </c>
      <c r="CQ549" s="54">
        <f t="shared" si="383"/>
        <v>0.79</v>
      </c>
      <c r="CR549" s="54">
        <f t="shared" si="383"/>
        <v>0.79</v>
      </c>
      <c r="CS549" s="54">
        <f t="shared" si="383"/>
        <v>0.79</v>
      </c>
      <c r="CT549" s="54">
        <f t="shared" si="383"/>
        <v>0.79</v>
      </c>
      <c r="CU549" s="54">
        <f t="shared" si="383"/>
        <v>0.79</v>
      </c>
      <c r="CV549" s="54">
        <f t="shared" si="383"/>
        <v>0.79</v>
      </c>
      <c r="CX549" s="358" t="s">
        <v>404</v>
      </c>
      <c r="CY549" s="54">
        <f t="shared" ref="CY549:DN549" si="384">CG$79</f>
        <v>126.88500000000001</v>
      </c>
      <c r="CZ549" s="54">
        <f t="shared" si="384"/>
        <v>109.185</v>
      </c>
      <c r="DA549" s="54">
        <f t="shared" si="384"/>
        <v>94.381</v>
      </c>
      <c r="DB549" s="54">
        <f t="shared" si="384"/>
        <v>82.445999999999998</v>
      </c>
      <c r="DC549" s="54">
        <f t="shared" si="384"/>
        <v>73.918000000000006</v>
      </c>
      <c r="DD549" s="54">
        <f t="shared" si="384"/>
        <v>63.152999999999999</v>
      </c>
      <c r="DE549" s="54">
        <f t="shared" si="384"/>
        <v>56.482999999999997</v>
      </c>
      <c r="DF549" s="54">
        <f t="shared" si="384"/>
        <v>51.133000000000003</v>
      </c>
      <c r="DG549" s="54">
        <f t="shared" si="384"/>
        <v>48.246000000000002</v>
      </c>
      <c r="DH549" s="54">
        <f t="shared" si="384"/>
        <v>43.709000000000003</v>
      </c>
      <c r="DI549" s="54">
        <f t="shared" si="384"/>
        <v>40.774000000000001</v>
      </c>
      <c r="DJ549" s="54">
        <f t="shared" si="384"/>
        <v>38.68</v>
      </c>
      <c r="DK549" s="54">
        <f t="shared" si="384"/>
        <v>34.463000000000001</v>
      </c>
      <c r="DL549" s="54">
        <f t="shared" si="384"/>
        <v>33.161000000000001</v>
      </c>
      <c r="DM549" s="54">
        <f t="shared" si="384"/>
        <v>30.765000000000001</v>
      </c>
      <c r="DN549" s="54">
        <f t="shared" si="384"/>
        <v>29.283999999999999</v>
      </c>
    </row>
    <row r="550" spans="1:119" ht="13.5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B550" s="64" t="s">
        <v>380</v>
      </c>
      <c r="CC550" s="345">
        <f>-BN109</f>
        <v>0</v>
      </c>
      <c r="CD550" s="346" t="s">
        <v>381</v>
      </c>
      <c r="CE550" s="66">
        <f>CC550*$CG$82*9.80665/1000</f>
        <v>0</v>
      </c>
      <c r="CF550" s="54" t="s">
        <v>382</v>
      </c>
      <c r="CG550" s="341">
        <f>CE548</f>
        <v>0</v>
      </c>
      <c r="CH550" s="54">
        <f>$CG550</f>
        <v>0</v>
      </c>
      <c r="CI550" s="54">
        <f t="shared" si="383"/>
        <v>0</v>
      </c>
      <c r="CJ550" s="54">
        <f t="shared" si="383"/>
        <v>0</v>
      </c>
      <c r="CK550" s="54">
        <f t="shared" si="383"/>
        <v>0</v>
      </c>
      <c r="CL550" s="54">
        <f t="shared" si="383"/>
        <v>0</v>
      </c>
      <c r="CM550" s="54">
        <f t="shared" si="383"/>
        <v>0</v>
      </c>
      <c r="CN550" s="54">
        <f t="shared" si="383"/>
        <v>0</v>
      </c>
      <c r="CO550" s="54">
        <f t="shared" si="383"/>
        <v>0</v>
      </c>
      <c r="CP550" s="54">
        <f t="shared" si="383"/>
        <v>0</v>
      </c>
      <c r="CQ550" s="54">
        <f t="shared" si="383"/>
        <v>0</v>
      </c>
      <c r="CR550" s="54">
        <f t="shared" si="383"/>
        <v>0</v>
      </c>
      <c r="CS550" s="54">
        <f t="shared" si="383"/>
        <v>0</v>
      </c>
      <c r="CT550" s="54">
        <f t="shared" si="383"/>
        <v>0</v>
      </c>
      <c r="CU550" s="54">
        <f t="shared" si="383"/>
        <v>0</v>
      </c>
      <c r="CV550" s="54">
        <f t="shared" si="383"/>
        <v>0</v>
      </c>
      <c r="CX550" s="54" t="s">
        <v>418</v>
      </c>
      <c r="CY550" s="54">
        <f t="shared" ref="CY550:DN550" si="385">CG$80</f>
        <v>0.55779999999999996</v>
      </c>
      <c r="CZ550" s="54">
        <f t="shared" si="385"/>
        <v>0.65139999999999998</v>
      </c>
      <c r="DA550" s="54">
        <f t="shared" si="385"/>
        <v>0.72219999999999995</v>
      </c>
      <c r="DB550" s="54">
        <f t="shared" si="385"/>
        <v>0.78249999999999997</v>
      </c>
      <c r="DC550" s="54">
        <f t="shared" si="385"/>
        <v>0.81259999999999999</v>
      </c>
      <c r="DD550" s="54">
        <f t="shared" si="385"/>
        <v>0.84340000000000004</v>
      </c>
      <c r="DE550" s="54">
        <f t="shared" si="385"/>
        <v>0.86929999999999996</v>
      </c>
      <c r="DF550" s="54">
        <f t="shared" si="385"/>
        <v>0.89100000000000001</v>
      </c>
      <c r="DG550" s="54">
        <f t="shared" si="385"/>
        <v>0.90920000000000001</v>
      </c>
      <c r="DH550" s="54">
        <f t="shared" si="385"/>
        <v>0.92220000000000002</v>
      </c>
      <c r="DI550" s="54">
        <f t="shared" si="385"/>
        <v>0.93189999999999995</v>
      </c>
      <c r="DJ550" s="54">
        <f t="shared" si="385"/>
        <v>0.94030000000000002</v>
      </c>
      <c r="DK550" s="54">
        <f t="shared" si="385"/>
        <v>0.94769999999999999</v>
      </c>
      <c r="DL550" s="54">
        <f t="shared" si="385"/>
        <v>0.95440000000000003</v>
      </c>
      <c r="DM550" s="54">
        <f t="shared" si="385"/>
        <v>0.96020000000000005</v>
      </c>
      <c r="DN550" s="54">
        <f t="shared" si="385"/>
        <v>0.96530000000000005</v>
      </c>
    </row>
    <row r="551" spans="1:119" ht="14.25" thickBot="1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B551" s="64" t="s">
        <v>384</v>
      </c>
      <c r="CC551" s="345" t="e">
        <f>(BM109-BM108)/0.000694444444444444</f>
        <v>#VALUE!</v>
      </c>
      <c r="CD551" s="66" t="s">
        <v>65</v>
      </c>
      <c r="CE551" s="66" t="e">
        <f>IF(CC548=0,IF(CC531&gt;0,CC551+CE534,CC551),(CC551-((CC550-CC549)/CC548)))</f>
        <v>#VALUE!</v>
      </c>
      <c r="CF551" s="54" t="s">
        <v>385</v>
      </c>
      <c r="CG551" s="341" t="e">
        <f>ABS(CE551)</f>
        <v>#VALUE!</v>
      </c>
      <c r="CH551" s="54" t="e">
        <f>$CG551</f>
        <v>#VALUE!</v>
      </c>
      <c r="CI551" s="54" t="e">
        <f t="shared" si="383"/>
        <v>#VALUE!</v>
      </c>
      <c r="CJ551" s="54" t="e">
        <f t="shared" si="383"/>
        <v>#VALUE!</v>
      </c>
      <c r="CK551" s="54" t="e">
        <f t="shared" si="383"/>
        <v>#VALUE!</v>
      </c>
      <c r="CL551" s="54" t="e">
        <f t="shared" si="383"/>
        <v>#VALUE!</v>
      </c>
      <c r="CM551" s="54" t="e">
        <f t="shared" si="383"/>
        <v>#VALUE!</v>
      </c>
      <c r="CN551" s="54" t="e">
        <f t="shared" si="383"/>
        <v>#VALUE!</v>
      </c>
      <c r="CO551" s="54" t="e">
        <f t="shared" si="383"/>
        <v>#VALUE!</v>
      </c>
      <c r="CP551" s="54" t="e">
        <f t="shared" si="383"/>
        <v>#VALUE!</v>
      </c>
      <c r="CQ551" s="54" t="e">
        <f t="shared" si="383"/>
        <v>#VALUE!</v>
      </c>
      <c r="CR551" s="54" t="e">
        <f t="shared" si="383"/>
        <v>#VALUE!</v>
      </c>
      <c r="CS551" s="54" t="e">
        <f t="shared" si="383"/>
        <v>#VALUE!</v>
      </c>
      <c r="CT551" s="54" t="e">
        <f t="shared" si="383"/>
        <v>#VALUE!</v>
      </c>
      <c r="CU551" s="54" t="e">
        <f t="shared" si="383"/>
        <v>#VALUE!</v>
      </c>
      <c r="CV551" s="54" t="e">
        <f t="shared" si="383"/>
        <v>#VALUE!</v>
      </c>
      <c r="CX551" s="54" t="s">
        <v>407</v>
      </c>
      <c r="CY551" s="54">
        <f>100-$CG$83</f>
        <v>94.33</v>
      </c>
      <c r="CZ551" s="54">
        <f t="shared" ref="CZ551:DN551" si="386">100-$CG$83</f>
        <v>94.33</v>
      </c>
      <c r="DA551" s="54">
        <f t="shared" si="386"/>
        <v>94.33</v>
      </c>
      <c r="DB551" s="54">
        <f t="shared" si="386"/>
        <v>94.33</v>
      </c>
      <c r="DC551" s="54">
        <f t="shared" si="386"/>
        <v>94.33</v>
      </c>
      <c r="DD551" s="54">
        <f t="shared" si="386"/>
        <v>94.33</v>
      </c>
      <c r="DE551" s="54">
        <f t="shared" si="386"/>
        <v>94.33</v>
      </c>
      <c r="DF551" s="54">
        <f t="shared" si="386"/>
        <v>94.33</v>
      </c>
      <c r="DG551" s="54">
        <f t="shared" si="386"/>
        <v>94.33</v>
      </c>
      <c r="DH551" s="54">
        <f t="shared" si="386"/>
        <v>94.33</v>
      </c>
      <c r="DI551" s="54">
        <f t="shared" si="386"/>
        <v>94.33</v>
      </c>
      <c r="DJ551" s="54">
        <f t="shared" si="386"/>
        <v>94.33</v>
      </c>
      <c r="DK551" s="54">
        <f t="shared" si="386"/>
        <v>94.33</v>
      </c>
      <c r="DL551" s="54">
        <f t="shared" si="386"/>
        <v>94.33</v>
      </c>
      <c r="DM551" s="54">
        <f t="shared" si="386"/>
        <v>94.33</v>
      </c>
      <c r="DN551" s="54">
        <f t="shared" si="386"/>
        <v>94.33</v>
      </c>
    </row>
    <row r="552" spans="1:119" ht="14.25" thickBot="1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B552" s="359"/>
      <c r="CC552" s="360"/>
      <c r="CF552" s="54" t="s">
        <v>408</v>
      </c>
      <c r="CG552" s="347">
        <f>LN(2)/CG$78</f>
        <v>0.13862943611198905</v>
      </c>
      <c r="CH552" s="347">
        <f t="shared" ref="CH552:CV552" si="387">LN(2)/CH$78</f>
        <v>8.6643397569993161E-2</v>
      </c>
      <c r="CI552" s="347">
        <f t="shared" si="387"/>
        <v>5.5451774444795626E-2</v>
      </c>
      <c r="CJ552" s="347">
        <f t="shared" si="387"/>
        <v>3.7467415165402446E-2</v>
      </c>
      <c r="CK552" s="347">
        <f t="shared" si="387"/>
        <v>2.5672117798516494E-2</v>
      </c>
      <c r="CL552" s="347">
        <f t="shared" si="387"/>
        <v>1.8097837612531208E-2</v>
      </c>
      <c r="CM552" s="347">
        <f t="shared" si="387"/>
        <v>1.2765141446776157E-2</v>
      </c>
      <c r="CN552" s="347">
        <f t="shared" si="387"/>
        <v>9.001911435843446E-3</v>
      </c>
      <c r="CO552" s="347">
        <f t="shared" si="387"/>
        <v>6.3591484455040852E-3</v>
      </c>
      <c r="CP552" s="347">
        <f t="shared" si="387"/>
        <v>4.7475834284927756E-3</v>
      </c>
      <c r="CQ552" s="347">
        <f t="shared" si="387"/>
        <v>3.7066694147590657E-3</v>
      </c>
      <c r="CR552" s="347">
        <f t="shared" si="387"/>
        <v>2.9001974082006081E-3</v>
      </c>
      <c r="CS552" s="347">
        <f t="shared" si="387"/>
        <v>2.272613706753919E-3</v>
      </c>
      <c r="CT552" s="347">
        <f t="shared" si="387"/>
        <v>1.7773004629742187E-3</v>
      </c>
      <c r="CU552" s="347">
        <f t="shared" si="387"/>
        <v>1.3918618083533039E-3</v>
      </c>
      <c r="CV552" s="347">
        <f t="shared" si="387"/>
        <v>1.0915703630865281E-3</v>
      </c>
      <c r="CX552" s="54" t="s">
        <v>426</v>
      </c>
      <c r="CY552" s="361">
        <f>CE550</f>
        <v>0</v>
      </c>
      <c r="CZ552" s="54">
        <f>$CY552</f>
        <v>0</v>
      </c>
      <c r="DA552" s="54">
        <f t="shared" ref="DA552:DN552" si="388">$CY552</f>
        <v>0</v>
      </c>
      <c r="DB552" s="54">
        <f t="shared" si="388"/>
        <v>0</v>
      </c>
      <c r="DC552" s="54">
        <f t="shared" si="388"/>
        <v>0</v>
      </c>
      <c r="DD552" s="54">
        <f t="shared" si="388"/>
        <v>0</v>
      </c>
      <c r="DE552" s="54">
        <f t="shared" si="388"/>
        <v>0</v>
      </c>
      <c r="DF552" s="54">
        <f t="shared" si="388"/>
        <v>0</v>
      </c>
      <c r="DG552" s="54">
        <f t="shared" si="388"/>
        <v>0</v>
      </c>
      <c r="DH552" s="54">
        <f t="shared" si="388"/>
        <v>0</v>
      </c>
      <c r="DI552" s="54">
        <f t="shared" si="388"/>
        <v>0</v>
      </c>
      <c r="DJ552" s="54">
        <f t="shared" si="388"/>
        <v>0</v>
      </c>
      <c r="DK552" s="54">
        <f t="shared" si="388"/>
        <v>0</v>
      </c>
      <c r="DL552" s="54">
        <f t="shared" si="388"/>
        <v>0</v>
      </c>
      <c r="DM552" s="54">
        <f t="shared" si="388"/>
        <v>0</v>
      </c>
      <c r="DN552" s="54">
        <f t="shared" si="388"/>
        <v>0</v>
      </c>
    </row>
    <row r="554" spans="1:119" ht="13.5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G554" s="348">
        <f>(CG547+CG548)*CG549</f>
        <v>79</v>
      </c>
      <c r="CH554" s="348">
        <f t="shared" ref="CH554:CV554" si="389">(CH547+CH548)*CH549</f>
        <v>79</v>
      </c>
      <c r="CI554" s="348">
        <f t="shared" si="389"/>
        <v>79</v>
      </c>
      <c r="CJ554" s="348">
        <f t="shared" si="389"/>
        <v>79</v>
      </c>
      <c r="CK554" s="348">
        <f t="shared" si="389"/>
        <v>79</v>
      </c>
      <c r="CL554" s="348">
        <f t="shared" si="389"/>
        <v>79</v>
      </c>
      <c r="CM554" s="348">
        <f t="shared" si="389"/>
        <v>79</v>
      </c>
      <c r="CN554" s="348">
        <f t="shared" si="389"/>
        <v>79</v>
      </c>
      <c r="CO554" s="348">
        <f t="shared" si="389"/>
        <v>79</v>
      </c>
      <c r="CP554" s="348">
        <f t="shared" si="389"/>
        <v>79</v>
      </c>
      <c r="CQ554" s="348">
        <f t="shared" si="389"/>
        <v>79</v>
      </c>
      <c r="CR554" s="348">
        <f t="shared" si="389"/>
        <v>79</v>
      </c>
      <c r="CS554" s="348">
        <f t="shared" si="389"/>
        <v>79</v>
      </c>
      <c r="CT554" s="348">
        <f t="shared" si="389"/>
        <v>79</v>
      </c>
      <c r="CU554" s="348">
        <f t="shared" si="389"/>
        <v>79</v>
      </c>
      <c r="CV554" s="348">
        <f t="shared" si="389"/>
        <v>79</v>
      </c>
    </row>
    <row r="555" spans="1:119" ht="13.5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G555" s="348" t="e">
        <f>CG550*CG549*(CG551-1/CG552)</f>
        <v>#VALUE!</v>
      </c>
      <c r="CH555" s="348" t="e">
        <f t="shared" ref="CH555:CV555" si="390">CH550*CH549*(CH551-1/CH552)</f>
        <v>#VALUE!</v>
      </c>
      <c r="CI555" s="348" t="e">
        <f t="shared" si="390"/>
        <v>#VALUE!</v>
      </c>
      <c r="CJ555" s="348" t="e">
        <f t="shared" si="390"/>
        <v>#VALUE!</v>
      </c>
      <c r="CK555" s="348" t="e">
        <f t="shared" si="390"/>
        <v>#VALUE!</v>
      </c>
      <c r="CL555" s="348" t="e">
        <f t="shared" si="390"/>
        <v>#VALUE!</v>
      </c>
      <c r="CM555" s="348" t="e">
        <f t="shared" si="390"/>
        <v>#VALUE!</v>
      </c>
      <c r="CN555" s="348" t="e">
        <f t="shared" si="390"/>
        <v>#VALUE!</v>
      </c>
      <c r="CO555" s="348" t="e">
        <f t="shared" si="390"/>
        <v>#VALUE!</v>
      </c>
      <c r="CP555" s="348" t="e">
        <f t="shared" si="390"/>
        <v>#VALUE!</v>
      </c>
      <c r="CQ555" s="348" t="e">
        <f t="shared" si="390"/>
        <v>#VALUE!</v>
      </c>
      <c r="CR555" s="348" t="e">
        <f t="shared" si="390"/>
        <v>#VALUE!</v>
      </c>
      <c r="CS555" s="348" t="e">
        <f t="shared" si="390"/>
        <v>#VALUE!</v>
      </c>
      <c r="CT555" s="348" t="e">
        <f t="shared" si="390"/>
        <v>#VALUE!</v>
      </c>
      <c r="CU555" s="348" t="e">
        <f t="shared" si="390"/>
        <v>#VALUE!</v>
      </c>
      <c r="CV555" s="348" t="e">
        <f t="shared" si="390"/>
        <v>#VALUE!</v>
      </c>
    </row>
    <row r="556" spans="1:119" ht="13.5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G556" s="348" t="e">
        <f>((CG547+CG548)*CG549-CG546-CG550*CG549/CG552)*EXP(-CG552*CG551)</f>
        <v>#VALUE!</v>
      </c>
      <c r="CH556" s="348" t="e">
        <f t="shared" ref="CH556:CV556" si="391">((CH547+CH548)*CH549-CH546-CH550*CH549/CH552)*EXP(-CH552*CH551)</f>
        <v>#VALUE!</v>
      </c>
      <c r="CI556" s="348" t="e">
        <f t="shared" si="391"/>
        <v>#VALUE!</v>
      </c>
      <c r="CJ556" s="348" t="e">
        <f t="shared" si="391"/>
        <v>#VALUE!</v>
      </c>
      <c r="CK556" s="348" t="e">
        <f t="shared" si="391"/>
        <v>#VALUE!</v>
      </c>
      <c r="CL556" s="348" t="e">
        <f t="shared" si="391"/>
        <v>#VALUE!</v>
      </c>
      <c r="CM556" s="348" t="e">
        <f t="shared" si="391"/>
        <v>#VALUE!</v>
      </c>
      <c r="CN556" s="348" t="e">
        <f t="shared" si="391"/>
        <v>#VALUE!</v>
      </c>
      <c r="CO556" s="348" t="e">
        <f t="shared" si="391"/>
        <v>#VALUE!</v>
      </c>
      <c r="CP556" s="348" t="e">
        <f t="shared" si="391"/>
        <v>#VALUE!</v>
      </c>
      <c r="CQ556" s="348" t="e">
        <f t="shared" si="391"/>
        <v>#VALUE!</v>
      </c>
      <c r="CR556" s="348" t="e">
        <f t="shared" si="391"/>
        <v>#VALUE!</v>
      </c>
      <c r="CS556" s="348" t="e">
        <f t="shared" si="391"/>
        <v>#VALUE!</v>
      </c>
      <c r="CT556" s="348" t="e">
        <f t="shared" si="391"/>
        <v>#VALUE!</v>
      </c>
      <c r="CU556" s="348" t="e">
        <f t="shared" si="391"/>
        <v>#VALUE!</v>
      </c>
      <c r="CV556" s="348" t="e">
        <f t="shared" si="391"/>
        <v>#VALUE!</v>
      </c>
    </row>
    <row r="557" spans="1:119" ht="13.5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G557" s="349" t="e">
        <f>CG554+CG555-CG556</f>
        <v>#VALUE!</v>
      </c>
      <c r="CH557" s="349" t="e">
        <f t="shared" ref="CH557:CV557" si="392">CH554+CH555-CH556</f>
        <v>#VALUE!</v>
      </c>
      <c r="CI557" s="349" t="e">
        <f t="shared" si="392"/>
        <v>#VALUE!</v>
      </c>
      <c r="CJ557" s="349" t="e">
        <f t="shared" si="392"/>
        <v>#VALUE!</v>
      </c>
      <c r="CK557" s="349" t="e">
        <f t="shared" si="392"/>
        <v>#VALUE!</v>
      </c>
      <c r="CL557" s="349" t="e">
        <f t="shared" si="392"/>
        <v>#VALUE!</v>
      </c>
      <c r="CM557" s="349" t="e">
        <f t="shared" si="392"/>
        <v>#VALUE!</v>
      </c>
      <c r="CN557" s="349" t="e">
        <f t="shared" si="392"/>
        <v>#VALUE!</v>
      </c>
      <c r="CO557" s="349" t="e">
        <f t="shared" si="392"/>
        <v>#VALUE!</v>
      </c>
      <c r="CP557" s="349" t="e">
        <f t="shared" si="392"/>
        <v>#VALUE!</v>
      </c>
      <c r="CQ557" s="349" t="e">
        <f t="shared" si="392"/>
        <v>#VALUE!</v>
      </c>
      <c r="CR557" s="349" t="e">
        <f t="shared" si="392"/>
        <v>#VALUE!</v>
      </c>
      <c r="CS557" s="349" t="e">
        <f t="shared" si="392"/>
        <v>#VALUE!</v>
      </c>
      <c r="CT557" s="349" t="e">
        <f t="shared" si="392"/>
        <v>#VALUE!</v>
      </c>
      <c r="CU557" s="349" t="e">
        <f t="shared" si="392"/>
        <v>#VALUE!</v>
      </c>
      <c r="CV557" s="349" t="e">
        <f t="shared" si="392"/>
        <v>#VALUE!</v>
      </c>
    </row>
    <row r="558" spans="1:119" ht="13.5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G558" s="350" t="s">
        <v>390</v>
      </c>
      <c r="CH558" s="351" t="s">
        <v>333</v>
      </c>
      <c r="CI558" s="351" t="s">
        <v>334</v>
      </c>
      <c r="CJ558" s="351" t="s">
        <v>335</v>
      </c>
      <c r="CK558" s="351" t="s">
        <v>336</v>
      </c>
      <c r="CL558" s="351" t="s">
        <v>337</v>
      </c>
      <c r="CM558" s="351" t="s">
        <v>338</v>
      </c>
      <c r="CN558" s="351" t="s">
        <v>339</v>
      </c>
      <c r="CO558" s="351" t="s">
        <v>340</v>
      </c>
      <c r="CP558" s="351" t="s">
        <v>341</v>
      </c>
      <c r="CQ558" s="351" t="s">
        <v>342</v>
      </c>
      <c r="CR558" s="351" t="s">
        <v>343</v>
      </c>
      <c r="CS558" s="351" t="s">
        <v>344</v>
      </c>
      <c r="CT558" s="351" t="s">
        <v>345</v>
      </c>
      <c r="CU558" s="351" t="s">
        <v>346</v>
      </c>
      <c r="CV558" s="351" t="s">
        <v>347</v>
      </c>
      <c r="CY558" s="54" t="s">
        <v>390</v>
      </c>
      <c r="CZ558" s="54" t="s">
        <v>333</v>
      </c>
      <c r="DA558" s="54" t="s">
        <v>334</v>
      </c>
      <c r="DB558" s="54" t="s">
        <v>335</v>
      </c>
      <c r="DC558" s="54" t="s">
        <v>336</v>
      </c>
      <c r="DD558" s="54" t="s">
        <v>337</v>
      </c>
      <c r="DE558" s="54" t="s">
        <v>338</v>
      </c>
      <c r="DF558" s="54" t="s">
        <v>339</v>
      </c>
      <c r="DG558" s="54" t="s">
        <v>340</v>
      </c>
      <c r="DH558" s="54" t="s">
        <v>341</v>
      </c>
      <c r="DI558" s="54" t="s">
        <v>342</v>
      </c>
      <c r="DJ558" s="54" t="s">
        <v>343</v>
      </c>
      <c r="DK558" s="54" t="s">
        <v>344</v>
      </c>
      <c r="DL558" s="54" t="s">
        <v>345</v>
      </c>
      <c r="DM558" s="54" t="s">
        <v>346</v>
      </c>
      <c r="DN558" s="54" t="s">
        <v>347</v>
      </c>
    </row>
    <row r="559" spans="1:119" ht="13.5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F559" s="54" t="s">
        <v>391</v>
      </c>
      <c r="CG559" s="352" t="e">
        <f>ROUND((CG547+CG548)*CG549+CG550*CG549*(CG551-1/CG552)-((CG547+CG548)*CG549-CG546-CG550*CG549/CG552)*EXP(-CG552*CG551),5)</f>
        <v>#VALUE!</v>
      </c>
      <c r="CH559" s="352" t="e">
        <f t="shared" ref="CH559:CV559" si="393">ROUND((CH547+CH548)*CH549+CH550*CH549*(CH551-1/CH552)-((CH547+CH548)*CH549-CH546-CH550*CH549/CH552)*EXP(-CH552*CH551),5)</f>
        <v>#VALUE!</v>
      </c>
      <c r="CI559" s="352" t="e">
        <f t="shared" si="393"/>
        <v>#VALUE!</v>
      </c>
      <c r="CJ559" s="352" t="e">
        <f t="shared" si="393"/>
        <v>#VALUE!</v>
      </c>
      <c r="CK559" s="352" t="e">
        <f t="shared" si="393"/>
        <v>#VALUE!</v>
      </c>
      <c r="CL559" s="352" t="e">
        <f t="shared" si="393"/>
        <v>#VALUE!</v>
      </c>
      <c r="CM559" s="352" t="e">
        <f t="shared" si="393"/>
        <v>#VALUE!</v>
      </c>
      <c r="CN559" s="352" t="e">
        <f t="shared" si="393"/>
        <v>#VALUE!</v>
      </c>
      <c r="CO559" s="352" t="e">
        <f t="shared" si="393"/>
        <v>#VALUE!</v>
      </c>
      <c r="CP559" s="352" t="e">
        <f t="shared" si="393"/>
        <v>#VALUE!</v>
      </c>
      <c r="CQ559" s="352" t="e">
        <f t="shared" si="393"/>
        <v>#VALUE!</v>
      </c>
      <c r="CR559" s="352" t="e">
        <f t="shared" si="393"/>
        <v>#VALUE!</v>
      </c>
      <c r="CS559" s="352" t="e">
        <f t="shared" si="393"/>
        <v>#VALUE!</v>
      </c>
      <c r="CT559" s="352" t="e">
        <f t="shared" si="393"/>
        <v>#VALUE!</v>
      </c>
      <c r="CU559" s="352" t="e">
        <f t="shared" si="393"/>
        <v>#VALUE!</v>
      </c>
      <c r="CV559" s="352" t="e">
        <f t="shared" si="393"/>
        <v>#VALUE!</v>
      </c>
      <c r="CX559" s="54" t="s">
        <v>412</v>
      </c>
      <c r="CY559" s="362">
        <f>(CY551+CY552)/CY550+CY549</f>
        <v>295.99579239870923</v>
      </c>
      <c r="CZ559" s="362">
        <f t="shared" ref="CZ559:DN559" si="394">(CZ551+CZ552)/CZ550+CZ549</f>
        <v>253.99617592876882</v>
      </c>
      <c r="DA559" s="362">
        <f t="shared" si="394"/>
        <v>224.99578814732763</v>
      </c>
      <c r="DB559" s="362">
        <f t="shared" si="394"/>
        <v>202.99552076677315</v>
      </c>
      <c r="DC559" s="362">
        <f t="shared" si="394"/>
        <v>190.00217425547623</v>
      </c>
      <c r="DD559" s="362">
        <f t="shared" si="394"/>
        <v>174.99791344557741</v>
      </c>
      <c r="DE559" s="362">
        <f t="shared" si="394"/>
        <v>164.99559634188427</v>
      </c>
      <c r="DF559" s="362">
        <f t="shared" si="394"/>
        <v>157.00280920314253</v>
      </c>
      <c r="DG559" s="362">
        <f t="shared" si="394"/>
        <v>151.99654993400793</v>
      </c>
      <c r="DH559" s="362">
        <f t="shared" si="394"/>
        <v>145.99700693992628</v>
      </c>
      <c r="DI559" s="362">
        <f t="shared" si="394"/>
        <v>141.99730722180493</v>
      </c>
      <c r="DJ559" s="362">
        <f t="shared" si="394"/>
        <v>138.99904711262363</v>
      </c>
      <c r="DK559" s="362">
        <f t="shared" si="394"/>
        <v>133.99871805423658</v>
      </c>
      <c r="DL559" s="362">
        <f t="shared" si="394"/>
        <v>131.99796563285832</v>
      </c>
      <c r="DM559" s="362">
        <f t="shared" si="394"/>
        <v>129.00495001041449</v>
      </c>
      <c r="DN559" s="362">
        <f t="shared" si="394"/>
        <v>127.00491577747849</v>
      </c>
    </row>
    <row r="560" spans="1:119" ht="16.5" customHeight="1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319" t="str">
        <f>IF(CB560="","",CC560)</f>
        <v/>
      </c>
      <c r="CB560" s="363" t="str">
        <f>IF(COUNTIF(CY560:DN560,"×")=0,"","浮上できません")</f>
        <v/>
      </c>
      <c r="CC560" s="316">
        <v>6</v>
      </c>
      <c r="CG560" s="369"/>
      <c r="CH560" s="369"/>
      <c r="CI560" s="369"/>
      <c r="CJ560" s="369"/>
      <c r="CK560" s="369"/>
      <c r="CL560" s="369"/>
      <c r="CM560" s="369"/>
      <c r="CN560" s="369"/>
      <c r="CO560" s="369"/>
      <c r="CP560" s="369"/>
      <c r="CQ560" s="369"/>
      <c r="CR560" s="369"/>
      <c r="CS560" s="369"/>
      <c r="CT560" s="369"/>
      <c r="CU560" s="369"/>
      <c r="CV560" s="369"/>
      <c r="CY560" s="364" t="e">
        <f t="shared" ref="CY560:DN560" si="395">IF(CY559-CG559&gt;0,"","×")</f>
        <v>#VALUE!</v>
      </c>
      <c r="CZ560" s="364" t="e">
        <f t="shared" si="395"/>
        <v>#VALUE!</v>
      </c>
      <c r="DA560" s="364" t="e">
        <f t="shared" si="395"/>
        <v>#VALUE!</v>
      </c>
      <c r="DB560" s="364" t="e">
        <f t="shared" si="395"/>
        <v>#VALUE!</v>
      </c>
      <c r="DC560" s="364" t="e">
        <f t="shared" si="395"/>
        <v>#VALUE!</v>
      </c>
      <c r="DD560" s="364" t="e">
        <f t="shared" si="395"/>
        <v>#VALUE!</v>
      </c>
      <c r="DE560" s="364" t="e">
        <f t="shared" si="395"/>
        <v>#VALUE!</v>
      </c>
      <c r="DF560" s="364" t="e">
        <f t="shared" si="395"/>
        <v>#VALUE!</v>
      </c>
      <c r="DG560" s="364" t="e">
        <f t="shared" si="395"/>
        <v>#VALUE!</v>
      </c>
      <c r="DH560" s="364" t="e">
        <f t="shared" si="395"/>
        <v>#VALUE!</v>
      </c>
      <c r="DI560" s="364" t="e">
        <f t="shared" si="395"/>
        <v>#VALUE!</v>
      </c>
      <c r="DJ560" s="364" t="e">
        <f t="shared" si="395"/>
        <v>#VALUE!</v>
      </c>
      <c r="DK560" s="364" t="e">
        <f t="shared" si="395"/>
        <v>#VALUE!</v>
      </c>
      <c r="DL560" s="364" t="e">
        <f t="shared" si="395"/>
        <v>#VALUE!</v>
      </c>
      <c r="DM560" s="364" t="e">
        <f t="shared" si="395"/>
        <v>#VALUE!</v>
      </c>
      <c r="DN560" s="364" t="e">
        <f t="shared" si="395"/>
        <v>#VALUE!</v>
      </c>
    </row>
    <row r="561" spans="1:119" ht="13.5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F561" s="338" t="s">
        <v>496</v>
      </c>
      <c r="CG561" s="338" t="s">
        <v>497</v>
      </c>
      <c r="CH561" s="338"/>
      <c r="CI561" s="338"/>
      <c r="CJ561" s="338"/>
      <c r="CK561" s="338"/>
      <c r="CL561" s="338"/>
      <c r="CM561" s="338"/>
      <c r="CN561" s="338"/>
      <c r="CO561" s="338"/>
      <c r="CP561" s="338"/>
      <c r="CQ561" s="338"/>
      <c r="CR561" s="338"/>
      <c r="CS561" s="338"/>
      <c r="CT561" s="338"/>
      <c r="CU561" s="338"/>
      <c r="CV561" s="338"/>
      <c r="CW561" s="338"/>
    </row>
    <row r="563" spans="1:119" ht="13.5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F563" s="340" t="s">
        <v>394</v>
      </c>
      <c r="CG563" s="353" t="e">
        <f t="shared" ref="CG563:CV563" si="396">CG559</f>
        <v>#VALUE!</v>
      </c>
      <c r="CH563" s="353" t="e">
        <f t="shared" si="396"/>
        <v>#VALUE!</v>
      </c>
      <c r="CI563" s="353" t="e">
        <f t="shared" si="396"/>
        <v>#VALUE!</v>
      </c>
      <c r="CJ563" s="353" t="e">
        <f t="shared" si="396"/>
        <v>#VALUE!</v>
      </c>
      <c r="CK563" s="353" t="e">
        <f t="shared" si="396"/>
        <v>#VALUE!</v>
      </c>
      <c r="CL563" s="353" t="e">
        <f t="shared" si="396"/>
        <v>#VALUE!</v>
      </c>
      <c r="CM563" s="353" t="e">
        <f t="shared" si="396"/>
        <v>#VALUE!</v>
      </c>
      <c r="CN563" s="353" t="e">
        <f t="shared" si="396"/>
        <v>#VALUE!</v>
      </c>
      <c r="CO563" s="353" t="e">
        <f t="shared" si="396"/>
        <v>#VALUE!</v>
      </c>
      <c r="CP563" s="353" t="e">
        <f t="shared" si="396"/>
        <v>#VALUE!</v>
      </c>
      <c r="CQ563" s="353" t="e">
        <f t="shared" si="396"/>
        <v>#VALUE!</v>
      </c>
      <c r="CR563" s="353" t="e">
        <f t="shared" si="396"/>
        <v>#VALUE!</v>
      </c>
      <c r="CS563" s="353" t="e">
        <f t="shared" si="396"/>
        <v>#VALUE!</v>
      </c>
      <c r="CT563" s="353" t="e">
        <f t="shared" si="396"/>
        <v>#VALUE!</v>
      </c>
      <c r="CU563" s="353" t="e">
        <f t="shared" si="396"/>
        <v>#VALUE!</v>
      </c>
      <c r="CV563" s="353" t="e">
        <f t="shared" si="396"/>
        <v>#VALUE!</v>
      </c>
    </row>
    <row r="564" spans="1:119" ht="13.5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F564" s="54" t="s">
        <v>395</v>
      </c>
      <c r="CG564" s="54">
        <v>100</v>
      </c>
      <c r="CH564" s="54">
        <f>$CG564</f>
        <v>100</v>
      </c>
      <c r="CI564" s="54">
        <f t="shared" ref="CI564:CV568" si="397">$CG564</f>
        <v>100</v>
      </c>
      <c r="CJ564" s="54">
        <f t="shared" si="397"/>
        <v>100</v>
      </c>
      <c r="CK564" s="54">
        <f t="shared" si="397"/>
        <v>100</v>
      </c>
      <c r="CL564" s="54">
        <f t="shared" si="397"/>
        <v>100</v>
      </c>
      <c r="CM564" s="54">
        <f t="shared" si="397"/>
        <v>100</v>
      </c>
      <c r="CN564" s="54">
        <f t="shared" si="397"/>
        <v>100</v>
      </c>
      <c r="CO564" s="54">
        <f t="shared" si="397"/>
        <v>100</v>
      </c>
      <c r="CP564" s="54">
        <f t="shared" si="397"/>
        <v>100</v>
      </c>
      <c r="CQ564" s="54">
        <f t="shared" si="397"/>
        <v>100</v>
      </c>
      <c r="CR564" s="54">
        <f t="shared" si="397"/>
        <v>100</v>
      </c>
      <c r="CS564" s="54">
        <f t="shared" si="397"/>
        <v>100</v>
      </c>
      <c r="CT564" s="54">
        <f t="shared" si="397"/>
        <v>100</v>
      </c>
      <c r="CU564" s="54">
        <f t="shared" si="397"/>
        <v>100</v>
      </c>
      <c r="CV564" s="54">
        <f t="shared" si="397"/>
        <v>100</v>
      </c>
      <c r="CX564" s="339" t="s">
        <v>402</v>
      </c>
      <c r="CY564" s="339"/>
      <c r="CZ564" s="339"/>
      <c r="DA564" s="339"/>
      <c r="DB564" s="339"/>
      <c r="DC564" s="339"/>
      <c r="DD564" s="339"/>
      <c r="DE564" s="339"/>
      <c r="DF564" s="339"/>
      <c r="DG564" s="339"/>
      <c r="DH564" s="339"/>
      <c r="DI564" s="339"/>
      <c r="DJ564" s="339"/>
      <c r="DK564" s="339"/>
      <c r="DL564" s="339"/>
      <c r="DM564" s="339"/>
      <c r="DN564" s="339"/>
      <c r="DO564" s="339"/>
    </row>
    <row r="565" spans="1:119" ht="13.5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64" t="s">
        <v>372</v>
      </c>
      <c r="CC565" s="345">
        <v>-10</v>
      </c>
      <c r="CD565" s="66" t="s">
        <v>373</v>
      </c>
      <c r="CE565" s="66">
        <f>ROUND(CC565*$CG$82*9.80665/1000,0)</f>
        <v>-101</v>
      </c>
      <c r="CF565" s="54" t="s">
        <v>374</v>
      </c>
      <c r="CG565" s="341">
        <f>CE566</f>
        <v>0</v>
      </c>
      <c r="CH565" s="54">
        <f>$CG565</f>
        <v>0</v>
      </c>
      <c r="CI565" s="54">
        <f t="shared" si="397"/>
        <v>0</v>
      </c>
      <c r="CJ565" s="54">
        <f t="shared" si="397"/>
        <v>0</v>
      </c>
      <c r="CK565" s="54">
        <f t="shared" si="397"/>
        <v>0</v>
      </c>
      <c r="CL565" s="54">
        <f t="shared" si="397"/>
        <v>0</v>
      </c>
      <c r="CM565" s="54">
        <f t="shared" si="397"/>
        <v>0</v>
      </c>
      <c r="CN565" s="54">
        <f t="shared" si="397"/>
        <v>0</v>
      </c>
      <c r="CO565" s="54">
        <f t="shared" si="397"/>
        <v>0</v>
      </c>
      <c r="CP565" s="54">
        <f t="shared" si="397"/>
        <v>0</v>
      </c>
      <c r="CQ565" s="54">
        <f t="shared" si="397"/>
        <v>0</v>
      </c>
      <c r="CR565" s="54">
        <f t="shared" si="397"/>
        <v>0</v>
      </c>
      <c r="CS565" s="54">
        <f t="shared" si="397"/>
        <v>0</v>
      </c>
      <c r="CT565" s="54">
        <f t="shared" si="397"/>
        <v>0</v>
      </c>
      <c r="CU565" s="54">
        <f t="shared" si="397"/>
        <v>0</v>
      </c>
      <c r="CV565" s="54">
        <f t="shared" si="397"/>
        <v>0</v>
      </c>
    </row>
    <row r="566" spans="1:119" ht="13.5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354" t="s">
        <v>376</v>
      </c>
      <c r="CC566" s="355">
        <f>CC550</f>
        <v>0</v>
      </c>
      <c r="CD566" s="346" t="s">
        <v>381</v>
      </c>
      <c r="CE566" s="66">
        <f>CC566*$CG$82*9.80665/1000</f>
        <v>0</v>
      </c>
      <c r="CF566" s="54" t="s">
        <v>396</v>
      </c>
      <c r="CG566" s="54">
        <v>0.79</v>
      </c>
      <c r="CH566" s="54">
        <f>$CG566</f>
        <v>0.79</v>
      </c>
      <c r="CI566" s="54">
        <f t="shared" si="397"/>
        <v>0.79</v>
      </c>
      <c r="CJ566" s="54">
        <f t="shared" si="397"/>
        <v>0.79</v>
      </c>
      <c r="CK566" s="54">
        <f t="shared" si="397"/>
        <v>0.79</v>
      </c>
      <c r="CL566" s="54">
        <f t="shared" si="397"/>
        <v>0.79</v>
      </c>
      <c r="CM566" s="54">
        <f t="shared" si="397"/>
        <v>0.79</v>
      </c>
      <c r="CN566" s="54">
        <f t="shared" si="397"/>
        <v>0.79</v>
      </c>
      <c r="CO566" s="54">
        <f t="shared" si="397"/>
        <v>0.79</v>
      </c>
      <c r="CP566" s="54">
        <f t="shared" si="397"/>
        <v>0.79</v>
      </c>
      <c r="CQ566" s="54">
        <f t="shared" si="397"/>
        <v>0.79</v>
      </c>
      <c r="CR566" s="54">
        <f t="shared" si="397"/>
        <v>0.79</v>
      </c>
      <c r="CS566" s="54">
        <f t="shared" si="397"/>
        <v>0.79</v>
      </c>
      <c r="CT566" s="54">
        <f t="shared" si="397"/>
        <v>0.79</v>
      </c>
      <c r="CU566" s="54">
        <f t="shared" si="397"/>
        <v>0.79</v>
      </c>
      <c r="CV566" s="54">
        <f t="shared" si="397"/>
        <v>0.79</v>
      </c>
      <c r="CX566" s="358" t="s">
        <v>404</v>
      </c>
      <c r="CY566" s="54">
        <f t="shared" ref="CY566:DN566" si="398">CG$79</f>
        <v>126.88500000000001</v>
      </c>
      <c r="CZ566" s="54">
        <f t="shared" si="398"/>
        <v>109.185</v>
      </c>
      <c r="DA566" s="54">
        <f t="shared" si="398"/>
        <v>94.381</v>
      </c>
      <c r="DB566" s="54">
        <f t="shared" si="398"/>
        <v>82.445999999999998</v>
      </c>
      <c r="DC566" s="54">
        <f t="shared" si="398"/>
        <v>73.918000000000006</v>
      </c>
      <c r="DD566" s="54">
        <f t="shared" si="398"/>
        <v>63.152999999999999</v>
      </c>
      <c r="DE566" s="54">
        <f t="shared" si="398"/>
        <v>56.482999999999997</v>
      </c>
      <c r="DF566" s="54">
        <f t="shared" si="398"/>
        <v>51.133000000000003</v>
      </c>
      <c r="DG566" s="54">
        <f t="shared" si="398"/>
        <v>48.246000000000002</v>
      </c>
      <c r="DH566" s="54">
        <f t="shared" si="398"/>
        <v>43.709000000000003</v>
      </c>
      <c r="DI566" s="54">
        <f t="shared" si="398"/>
        <v>40.774000000000001</v>
      </c>
      <c r="DJ566" s="54">
        <f t="shared" si="398"/>
        <v>38.68</v>
      </c>
      <c r="DK566" s="54">
        <f t="shared" si="398"/>
        <v>34.463000000000001</v>
      </c>
      <c r="DL566" s="54">
        <f t="shared" si="398"/>
        <v>33.161000000000001</v>
      </c>
      <c r="DM566" s="54">
        <f t="shared" si="398"/>
        <v>30.765000000000001</v>
      </c>
      <c r="DN566" s="54">
        <f t="shared" si="398"/>
        <v>29.283999999999999</v>
      </c>
    </row>
    <row r="567" spans="1:119" ht="13.5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64" t="s">
        <v>380</v>
      </c>
      <c r="CC567" s="345">
        <f>-BN110</f>
        <v>0</v>
      </c>
      <c r="CD567" s="346" t="s">
        <v>381</v>
      </c>
      <c r="CE567" s="66">
        <f>CC567*$CG$82*9.80665/1000</f>
        <v>0</v>
      </c>
      <c r="CF567" s="54" t="s">
        <v>382</v>
      </c>
      <c r="CG567" s="341">
        <f>CE565</f>
        <v>-101</v>
      </c>
      <c r="CH567" s="54">
        <f>$CG567</f>
        <v>-101</v>
      </c>
      <c r="CI567" s="54">
        <f t="shared" si="397"/>
        <v>-101</v>
      </c>
      <c r="CJ567" s="54">
        <f t="shared" si="397"/>
        <v>-101</v>
      </c>
      <c r="CK567" s="54">
        <f t="shared" si="397"/>
        <v>-101</v>
      </c>
      <c r="CL567" s="54">
        <f t="shared" si="397"/>
        <v>-101</v>
      </c>
      <c r="CM567" s="54">
        <f t="shared" si="397"/>
        <v>-101</v>
      </c>
      <c r="CN567" s="54">
        <f t="shared" si="397"/>
        <v>-101</v>
      </c>
      <c r="CO567" s="54">
        <f t="shared" si="397"/>
        <v>-101</v>
      </c>
      <c r="CP567" s="54">
        <f t="shared" si="397"/>
        <v>-101</v>
      </c>
      <c r="CQ567" s="54">
        <f t="shared" si="397"/>
        <v>-101</v>
      </c>
      <c r="CR567" s="54">
        <f t="shared" si="397"/>
        <v>-101</v>
      </c>
      <c r="CS567" s="54">
        <f t="shared" si="397"/>
        <v>-101</v>
      </c>
      <c r="CT567" s="54">
        <f t="shared" si="397"/>
        <v>-101</v>
      </c>
      <c r="CU567" s="54">
        <f t="shared" si="397"/>
        <v>-101</v>
      </c>
      <c r="CV567" s="54">
        <f t="shared" si="397"/>
        <v>-101</v>
      </c>
      <c r="CX567" s="54" t="s">
        <v>418</v>
      </c>
      <c r="CY567" s="54">
        <f t="shared" ref="CY567:DN567" si="399">CG$80</f>
        <v>0.55779999999999996</v>
      </c>
      <c r="CZ567" s="54">
        <f t="shared" si="399"/>
        <v>0.65139999999999998</v>
      </c>
      <c r="DA567" s="54">
        <f t="shared" si="399"/>
        <v>0.72219999999999995</v>
      </c>
      <c r="DB567" s="54">
        <f t="shared" si="399"/>
        <v>0.78249999999999997</v>
      </c>
      <c r="DC567" s="54">
        <f t="shared" si="399"/>
        <v>0.81259999999999999</v>
      </c>
      <c r="DD567" s="54">
        <f t="shared" si="399"/>
        <v>0.84340000000000004</v>
      </c>
      <c r="DE567" s="54">
        <f t="shared" si="399"/>
        <v>0.86929999999999996</v>
      </c>
      <c r="DF567" s="54">
        <f t="shared" si="399"/>
        <v>0.89100000000000001</v>
      </c>
      <c r="DG567" s="54">
        <f t="shared" si="399"/>
        <v>0.90920000000000001</v>
      </c>
      <c r="DH567" s="54">
        <f t="shared" si="399"/>
        <v>0.92220000000000002</v>
      </c>
      <c r="DI567" s="54">
        <f t="shared" si="399"/>
        <v>0.93189999999999995</v>
      </c>
      <c r="DJ567" s="54">
        <f t="shared" si="399"/>
        <v>0.94030000000000002</v>
      </c>
      <c r="DK567" s="54">
        <f t="shared" si="399"/>
        <v>0.94769999999999999</v>
      </c>
      <c r="DL567" s="54">
        <f t="shared" si="399"/>
        <v>0.95440000000000003</v>
      </c>
      <c r="DM567" s="54">
        <f t="shared" si="399"/>
        <v>0.96020000000000005</v>
      </c>
      <c r="DN567" s="54">
        <f t="shared" si="399"/>
        <v>0.96530000000000005</v>
      </c>
    </row>
    <row r="568" spans="1:119" ht="14.25" thickBot="1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64" t="s">
        <v>384</v>
      </c>
      <c r="CC568" s="345">
        <f>(BM348-BM347)/0.000694444444444444</f>
        <v>0</v>
      </c>
      <c r="CD568" s="66" t="s">
        <v>65</v>
      </c>
      <c r="CE568" s="66">
        <f>IF(CC565=0,IF(CC548&gt;0,CC568+CE551,CC568),(CC568-((CC567-CC566)/CC565)))</f>
        <v>0</v>
      </c>
      <c r="CF568" s="54" t="s">
        <v>385</v>
      </c>
      <c r="CG568" s="341">
        <f>ABS(CE568)</f>
        <v>0</v>
      </c>
      <c r="CH568" s="54">
        <f>$CG568</f>
        <v>0</v>
      </c>
      <c r="CI568" s="54">
        <f t="shared" si="397"/>
        <v>0</v>
      </c>
      <c r="CJ568" s="54">
        <f t="shared" si="397"/>
        <v>0</v>
      </c>
      <c r="CK568" s="54">
        <f t="shared" si="397"/>
        <v>0</v>
      </c>
      <c r="CL568" s="54">
        <f t="shared" si="397"/>
        <v>0</v>
      </c>
      <c r="CM568" s="54">
        <f t="shared" si="397"/>
        <v>0</v>
      </c>
      <c r="CN568" s="54">
        <f t="shared" si="397"/>
        <v>0</v>
      </c>
      <c r="CO568" s="54">
        <f t="shared" si="397"/>
        <v>0</v>
      </c>
      <c r="CP568" s="54">
        <f t="shared" si="397"/>
        <v>0</v>
      </c>
      <c r="CQ568" s="54">
        <f t="shared" si="397"/>
        <v>0</v>
      </c>
      <c r="CR568" s="54">
        <f t="shared" si="397"/>
        <v>0</v>
      </c>
      <c r="CS568" s="54">
        <f t="shared" si="397"/>
        <v>0</v>
      </c>
      <c r="CT568" s="54">
        <f t="shared" si="397"/>
        <v>0</v>
      </c>
      <c r="CU568" s="54">
        <f t="shared" si="397"/>
        <v>0</v>
      </c>
      <c r="CV568" s="54">
        <f t="shared" si="397"/>
        <v>0</v>
      </c>
      <c r="CX568" s="54" t="s">
        <v>407</v>
      </c>
      <c r="CY568" s="54">
        <f>100-$CG$83</f>
        <v>94.33</v>
      </c>
      <c r="CZ568" s="54">
        <f t="shared" ref="CZ568:DN568" si="400">100-$CG$83</f>
        <v>94.33</v>
      </c>
      <c r="DA568" s="54">
        <f t="shared" si="400"/>
        <v>94.33</v>
      </c>
      <c r="DB568" s="54">
        <f t="shared" si="400"/>
        <v>94.33</v>
      </c>
      <c r="DC568" s="54">
        <f t="shared" si="400"/>
        <v>94.33</v>
      </c>
      <c r="DD568" s="54">
        <f t="shared" si="400"/>
        <v>94.33</v>
      </c>
      <c r="DE568" s="54">
        <f t="shared" si="400"/>
        <v>94.33</v>
      </c>
      <c r="DF568" s="54">
        <f t="shared" si="400"/>
        <v>94.33</v>
      </c>
      <c r="DG568" s="54">
        <f t="shared" si="400"/>
        <v>94.33</v>
      </c>
      <c r="DH568" s="54">
        <f t="shared" si="400"/>
        <v>94.33</v>
      </c>
      <c r="DI568" s="54">
        <f t="shared" si="400"/>
        <v>94.33</v>
      </c>
      <c r="DJ568" s="54">
        <f t="shared" si="400"/>
        <v>94.33</v>
      </c>
      <c r="DK568" s="54">
        <f t="shared" si="400"/>
        <v>94.33</v>
      </c>
      <c r="DL568" s="54">
        <f t="shared" si="400"/>
        <v>94.33</v>
      </c>
      <c r="DM568" s="54">
        <f t="shared" si="400"/>
        <v>94.33</v>
      </c>
      <c r="DN568" s="54">
        <f t="shared" si="400"/>
        <v>94.33</v>
      </c>
    </row>
    <row r="569" spans="1:119" ht="14.25" thickBot="1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359"/>
      <c r="CC569" s="360"/>
      <c r="CF569" s="54" t="s">
        <v>397</v>
      </c>
      <c r="CG569" s="347">
        <f>LN(2)/CG$78</f>
        <v>0.13862943611198905</v>
      </c>
      <c r="CH569" s="347">
        <f t="shared" ref="CH569:CV569" si="401">LN(2)/CH$78</f>
        <v>8.6643397569993161E-2</v>
      </c>
      <c r="CI569" s="347">
        <f t="shared" si="401"/>
        <v>5.5451774444795626E-2</v>
      </c>
      <c r="CJ569" s="347">
        <f t="shared" si="401"/>
        <v>3.7467415165402446E-2</v>
      </c>
      <c r="CK569" s="347">
        <f t="shared" si="401"/>
        <v>2.5672117798516494E-2</v>
      </c>
      <c r="CL569" s="347">
        <f t="shared" si="401"/>
        <v>1.8097837612531208E-2</v>
      </c>
      <c r="CM569" s="347">
        <f t="shared" si="401"/>
        <v>1.2765141446776157E-2</v>
      </c>
      <c r="CN569" s="347">
        <f t="shared" si="401"/>
        <v>9.001911435843446E-3</v>
      </c>
      <c r="CO569" s="347">
        <f t="shared" si="401"/>
        <v>6.3591484455040852E-3</v>
      </c>
      <c r="CP569" s="347">
        <f t="shared" si="401"/>
        <v>4.7475834284927756E-3</v>
      </c>
      <c r="CQ569" s="347">
        <f t="shared" si="401"/>
        <v>3.7066694147590657E-3</v>
      </c>
      <c r="CR569" s="347">
        <f t="shared" si="401"/>
        <v>2.9001974082006081E-3</v>
      </c>
      <c r="CS569" s="347">
        <f t="shared" si="401"/>
        <v>2.272613706753919E-3</v>
      </c>
      <c r="CT569" s="347">
        <f t="shared" si="401"/>
        <v>1.7773004629742187E-3</v>
      </c>
      <c r="CU569" s="347">
        <f t="shared" si="401"/>
        <v>1.3918618083533039E-3</v>
      </c>
      <c r="CV569" s="347">
        <f t="shared" si="401"/>
        <v>1.0915703630865281E-3</v>
      </c>
      <c r="CX569" s="54" t="s">
        <v>409</v>
      </c>
      <c r="CY569" s="361">
        <f>CE567</f>
        <v>0</v>
      </c>
      <c r="CZ569" s="54">
        <f>$CY569</f>
        <v>0</v>
      </c>
      <c r="DA569" s="54">
        <f t="shared" ref="DA569:DN569" si="402">$CY569</f>
        <v>0</v>
      </c>
      <c r="DB569" s="54">
        <f t="shared" si="402"/>
        <v>0</v>
      </c>
      <c r="DC569" s="54">
        <f t="shared" si="402"/>
        <v>0</v>
      </c>
      <c r="DD569" s="54">
        <f t="shared" si="402"/>
        <v>0</v>
      </c>
      <c r="DE569" s="54">
        <f t="shared" si="402"/>
        <v>0</v>
      </c>
      <c r="DF569" s="54">
        <f t="shared" si="402"/>
        <v>0</v>
      </c>
      <c r="DG569" s="54">
        <f t="shared" si="402"/>
        <v>0</v>
      </c>
      <c r="DH569" s="54">
        <f t="shared" si="402"/>
        <v>0</v>
      </c>
      <c r="DI569" s="54">
        <f t="shared" si="402"/>
        <v>0</v>
      </c>
      <c r="DJ569" s="54">
        <f t="shared" si="402"/>
        <v>0</v>
      </c>
      <c r="DK569" s="54">
        <f t="shared" si="402"/>
        <v>0</v>
      </c>
      <c r="DL569" s="54">
        <f t="shared" si="402"/>
        <v>0</v>
      </c>
      <c r="DM569" s="54">
        <f t="shared" si="402"/>
        <v>0</v>
      </c>
      <c r="DN569" s="54">
        <f t="shared" si="402"/>
        <v>0</v>
      </c>
    </row>
    <row r="571" spans="1:119" ht="13.5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G571" s="348">
        <f>(CG564+CG565)*CG566</f>
        <v>79</v>
      </c>
      <c r="CH571" s="348">
        <f t="shared" ref="CH571:CV571" si="403">(CH564+CH565)*CH566</f>
        <v>79</v>
      </c>
      <c r="CI571" s="348">
        <f t="shared" si="403"/>
        <v>79</v>
      </c>
      <c r="CJ571" s="348">
        <f t="shared" si="403"/>
        <v>79</v>
      </c>
      <c r="CK571" s="348">
        <f t="shared" si="403"/>
        <v>79</v>
      </c>
      <c r="CL571" s="348">
        <f t="shared" si="403"/>
        <v>79</v>
      </c>
      <c r="CM571" s="348">
        <f t="shared" si="403"/>
        <v>79</v>
      </c>
      <c r="CN571" s="348">
        <f t="shared" si="403"/>
        <v>79</v>
      </c>
      <c r="CO571" s="348">
        <f t="shared" si="403"/>
        <v>79</v>
      </c>
      <c r="CP571" s="348">
        <f t="shared" si="403"/>
        <v>79</v>
      </c>
      <c r="CQ571" s="348">
        <f t="shared" si="403"/>
        <v>79</v>
      </c>
      <c r="CR571" s="348">
        <f t="shared" si="403"/>
        <v>79</v>
      </c>
      <c r="CS571" s="348">
        <f t="shared" si="403"/>
        <v>79</v>
      </c>
      <c r="CT571" s="348">
        <f t="shared" si="403"/>
        <v>79</v>
      </c>
      <c r="CU571" s="348">
        <f t="shared" si="403"/>
        <v>79</v>
      </c>
      <c r="CV571" s="348">
        <f t="shared" si="403"/>
        <v>79</v>
      </c>
    </row>
    <row r="572" spans="1:119" ht="13.5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G572" s="348">
        <f>CG567*CG566*(CG568-1/CG569)</f>
        <v>575.56318656265205</v>
      </c>
      <c r="CH572" s="348">
        <f t="shared" ref="CH572:CV572" si="404">CH567*CH566*(CH568-1/CH569)</f>
        <v>920.90109850024317</v>
      </c>
      <c r="CI572" s="348">
        <f t="shared" si="404"/>
        <v>1438.9079664066298</v>
      </c>
      <c r="CJ572" s="348">
        <f t="shared" si="404"/>
        <v>2129.5837902818125</v>
      </c>
      <c r="CK572" s="348">
        <f t="shared" si="404"/>
        <v>3108.0412074383207</v>
      </c>
      <c r="CL572" s="348">
        <f t="shared" si="404"/>
        <v>4408.8140090699144</v>
      </c>
      <c r="CM572" s="348">
        <f t="shared" si="404"/>
        <v>6250.6162060704</v>
      </c>
      <c r="CN572" s="348">
        <f t="shared" si="404"/>
        <v>8863.6730730648396</v>
      </c>
      <c r="CO572" s="348">
        <f t="shared" si="404"/>
        <v>12547.277467065815</v>
      </c>
      <c r="CP572" s="348">
        <f t="shared" si="404"/>
        <v>16806.445047629441</v>
      </c>
      <c r="CQ572" s="348">
        <f t="shared" si="404"/>
        <v>21526.063177443186</v>
      </c>
      <c r="CR572" s="348">
        <f t="shared" si="404"/>
        <v>27511.920317694763</v>
      </c>
      <c r="CS572" s="348">
        <f t="shared" si="404"/>
        <v>35109.354380321776</v>
      </c>
      <c r="CT572" s="348">
        <f t="shared" si="404"/>
        <v>44893.928551886856</v>
      </c>
      <c r="CU572" s="348">
        <f t="shared" si="404"/>
        <v>57326.093381640138</v>
      </c>
      <c r="CV572" s="348">
        <f t="shared" si="404"/>
        <v>73096.524693456799</v>
      </c>
    </row>
    <row r="573" spans="1:119" ht="13.5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G573" s="348" t="e">
        <f>((CG564+CG565)*CG566-CG563-CG567*CG566/CG569)*EXP(-CG569*CG568)</f>
        <v>#VALUE!</v>
      </c>
      <c r="CH573" s="348" t="e">
        <f t="shared" ref="CH573:CV573" si="405">((CH564+CH565)*CH566-CH563-CH567*CH566/CH569)*EXP(-CH569*CH568)</f>
        <v>#VALUE!</v>
      </c>
      <c r="CI573" s="348" t="e">
        <f t="shared" si="405"/>
        <v>#VALUE!</v>
      </c>
      <c r="CJ573" s="348" t="e">
        <f t="shared" si="405"/>
        <v>#VALUE!</v>
      </c>
      <c r="CK573" s="348" t="e">
        <f t="shared" si="405"/>
        <v>#VALUE!</v>
      </c>
      <c r="CL573" s="348" t="e">
        <f t="shared" si="405"/>
        <v>#VALUE!</v>
      </c>
      <c r="CM573" s="348" t="e">
        <f t="shared" si="405"/>
        <v>#VALUE!</v>
      </c>
      <c r="CN573" s="348" t="e">
        <f t="shared" si="405"/>
        <v>#VALUE!</v>
      </c>
      <c r="CO573" s="348" t="e">
        <f t="shared" si="405"/>
        <v>#VALUE!</v>
      </c>
      <c r="CP573" s="348" t="e">
        <f t="shared" si="405"/>
        <v>#VALUE!</v>
      </c>
      <c r="CQ573" s="348" t="e">
        <f t="shared" si="405"/>
        <v>#VALUE!</v>
      </c>
      <c r="CR573" s="348" t="e">
        <f t="shared" si="405"/>
        <v>#VALUE!</v>
      </c>
      <c r="CS573" s="348" t="e">
        <f t="shared" si="405"/>
        <v>#VALUE!</v>
      </c>
      <c r="CT573" s="348" t="e">
        <f t="shared" si="405"/>
        <v>#VALUE!</v>
      </c>
      <c r="CU573" s="348" t="e">
        <f t="shared" si="405"/>
        <v>#VALUE!</v>
      </c>
      <c r="CV573" s="348" t="e">
        <f t="shared" si="405"/>
        <v>#VALUE!</v>
      </c>
    </row>
    <row r="574" spans="1:119" ht="13.5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G574" s="349" t="e">
        <f>CG571+CG572-CG573</f>
        <v>#VALUE!</v>
      </c>
      <c r="CH574" s="349" t="e">
        <f t="shared" ref="CH574:CV574" si="406">CH571+CH572-CH573</f>
        <v>#VALUE!</v>
      </c>
      <c r="CI574" s="349" t="e">
        <f t="shared" si="406"/>
        <v>#VALUE!</v>
      </c>
      <c r="CJ574" s="349" t="e">
        <f t="shared" si="406"/>
        <v>#VALUE!</v>
      </c>
      <c r="CK574" s="349" t="e">
        <f t="shared" si="406"/>
        <v>#VALUE!</v>
      </c>
      <c r="CL574" s="349" t="e">
        <f t="shared" si="406"/>
        <v>#VALUE!</v>
      </c>
      <c r="CM574" s="349" t="e">
        <f t="shared" si="406"/>
        <v>#VALUE!</v>
      </c>
      <c r="CN574" s="349" t="e">
        <f t="shared" si="406"/>
        <v>#VALUE!</v>
      </c>
      <c r="CO574" s="349" t="e">
        <f t="shared" si="406"/>
        <v>#VALUE!</v>
      </c>
      <c r="CP574" s="349" t="e">
        <f t="shared" si="406"/>
        <v>#VALUE!</v>
      </c>
      <c r="CQ574" s="349" t="e">
        <f t="shared" si="406"/>
        <v>#VALUE!</v>
      </c>
      <c r="CR574" s="349" t="e">
        <f t="shared" si="406"/>
        <v>#VALUE!</v>
      </c>
      <c r="CS574" s="349" t="e">
        <f t="shared" si="406"/>
        <v>#VALUE!</v>
      </c>
      <c r="CT574" s="349" t="e">
        <f t="shared" si="406"/>
        <v>#VALUE!</v>
      </c>
      <c r="CU574" s="349" t="e">
        <f t="shared" si="406"/>
        <v>#VALUE!</v>
      </c>
      <c r="CV574" s="349" t="e">
        <f t="shared" si="406"/>
        <v>#VALUE!</v>
      </c>
    </row>
    <row r="575" spans="1:119" ht="13.5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G575" s="350" t="s">
        <v>390</v>
      </c>
      <c r="CH575" s="351" t="s">
        <v>333</v>
      </c>
      <c r="CI575" s="351" t="s">
        <v>334</v>
      </c>
      <c r="CJ575" s="351" t="s">
        <v>335</v>
      </c>
      <c r="CK575" s="351" t="s">
        <v>336</v>
      </c>
      <c r="CL575" s="351" t="s">
        <v>337</v>
      </c>
      <c r="CM575" s="351" t="s">
        <v>338</v>
      </c>
      <c r="CN575" s="351" t="s">
        <v>339</v>
      </c>
      <c r="CO575" s="351" t="s">
        <v>340</v>
      </c>
      <c r="CP575" s="351" t="s">
        <v>341</v>
      </c>
      <c r="CQ575" s="351" t="s">
        <v>342</v>
      </c>
      <c r="CR575" s="351" t="s">
        <v>343</v>
      </c>
      <c r="CS575" s="351" t="s">
        <v>344</v>
      </c>
      <c r="CT575" s="351" t="s">
        <v>345</v>
      </c>
      <c r="CU575" s="351" t="s">
        <v>346</v>
      </c>
      <c r="CV575" s="351" t="s">
        <v>347</v>
      </c>
      <c r="CY575" s="54" t="s">
        <v>390</v>
      </c>
      <c r="CZ575" s="54" t="s">
        <v>333</v>
      </c>
      <c r="DA575" s="54" t="s">
        <v>334</v>
      </c>
      <c r="DB575" s="54" t="s">
        <v>335</v>
      </c>
      <c r="DC575" s="54" t="s">
        <v>336</v>
      </c>
      <c r="DD575" s="54" t="s">
        <v>337</v>
      </c>
      <c r="DE575" s="54" t="s">
        <v>338</v>
      </c>
      <c r="DF575" s="54" t="s">
        <v>339</v>
      </c>
      <c r="DG575" s="54" t="s">
        <v>340</v>
      </c>
      <c r="DH575" s="54" t="s">
        <v>341</v>
      </c>
      <c r="DI575" s="54" t="s">
        <v>342</v>
      </c>
      <c r="DJ575" s="54" t="s">
        <v>343</v>
      </c>
      <c r="DK575" s="54" t="s">
        <v>344</v>
      </c>
      <c r="DL575" s="54" t="s">
        <v>345</v>
      </c>
      <c r="DM575" s="54" t="s">
        <v>346</v>
      </c>
      <c r="DN575" s="54" t="s">
        <v>347</v>
      </c>
    </row>
    <row r="576" spans="1:119" ht="13.5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F576" s="54" t="s">
        <v>391</v>
      </c>
      <c r="CG576" s="352" t="e">
        <f>ROUND((CG564+CG565)*CG566+CG567*CG566*(CG568-1/CG569)-((CG564+CG565)*CG566-CG563-CG567*CG566/CG569)*EXP(-CG569*CG568),5)</f>
        <v>#VALUE!</v>
      </c>
      <c r="CH576" s="352" t="e">
        <f t="shared" ref="CH576:CV576" si="407">ROUND((CH564+CH565)*CH566+CH567*CH566*(CH568-1/CH569)-((CH564+CH565)*CH566-CH563-CH567*CH566/CH569)*EXP(-CH569*CH568),5)</f>
        <v>#VALUE!</v>
      </c>
      <c r="CI576" s="352" t="e">
        <f t="shared" si="407"/>
        <v>#VALUE!</v>
      </c>
      <c r="CJ576" s="352" t="e">
        <f t="shared" si="407"/>
        <v>#VALUE!</v>
      </c>
      <c r="CK576" s="352" t="e">
        <f t="shared" si="407"/>
        <v>#VALUE!</v>
      </c>
      <c r="CL576" s="352" t="e">
        <f t="shared" si="407"/>
        <v>#VALUE!</v>
      </c>
      <c r="CM576" s="352" t="e">
        <f t="shared" si="407"/>
        <v>#VALUE!</v>
      </c>
      <c r="CN576" s="352" t="e">
        <f t="shared" si="407"/>
        <v>#VALUE!</v>
      </c>
      <c r="CO576" s="352" t="e">
        <f t="shared" si="407"/>
        <v>#VALUE!</v>
      </c>
      <c r="CP576" s="352" t="e">
        <f t="shared" si="407"/>
        <v>#VALUE!</v>
      </c>
      <c r="CQ576" s="352" t="e">
        <f t="shared" si="407"/>
        <v>#VALUE!</v>
      </c>
      <c r="CR576" s="352" t="e">
        <f t="shared" si="407"/>
        <v>#VALUE!</v>
      </c>
      <c r="CS576" s="352" t="e">
        <f t="shared" si="407"/>
        <v>#VALUE!</v>
      </c>
      <c r="CT576" s="352" t="e">
        <f t="shared" si="407"/>
        <v>#VALUE!</v>
      </c>
      <c r="CU576" s="352" t="e">
        <f t="shared" si="407"/>
        <v>#VALUE!</v>
      </c>
      <c r="CV576" s="352" t="e">
        <f t="shared" si="407"/>
        <v>#VALUE!</v>
      </c>
      <c r="CX576" s="54" t="s">
        <v>412</v>
      </c>
      <c r="CY576" s="362">
        <f>(CY568+CY569)/CY567+CY566</f>
        <v>295.99579239870923</v>
      </c>
      <c r="CZ576" s="362">
        <f t="shared" ref="CZ576:DN576" si="408">(CZ568+CZ569)/CZ567+CZ566</f>
        <v>253.99617592876882</v>
      </c>
      <c r="DA576" s="362">
        <f t="shared" si="408"/>
        <v>224.99578814732763</v>
      </c>
      <c r="DB576" s="362">
        <f t="shared" si="408"/>
        <v>202.99552076677315</v>
      </c>
      <c r="DC576" s="362">
        <f t="shared" si="408"/>
        <v>190.00217425547623</v>
      </c>
      <c r="DD576" s="362">
        <f t="shared" si="408"/>
        <v>174.99791344557741</v>
      </c>
      <c r="DE576" s="362">
        <f t="shared" si="408"/>
        <v>164.99559634188427</v>
      </c>
      <c r="DF576" s="362">
        <f t="shared" si="408"/>
        <v>157.00280920314253</v>
      </c>
      <c r="DG576" s="362">
        <f t="shared" si="408"/>
        <v>151.99654993400793</v>
      </c>
      <c r="DH576" s="362">
        <f t="shared" si="408"/>
        <v>145.99700693992628</v>
      </c>
      <c r="DI576" s="362">
        <f t="shared" si="408"/>
        <v>141.99730722180493</v>
      </c>
      <c r="DJ576" s="362">
        <f t="shared" si="408"/>
        <v>138.99904711262363</v>
      </c>
      <c r="DK576" s="362">
        <f t="shared" si="408"/>
        <v>133.99871805423658</v>
      </c>
      <c r="DL576" s="362">
        <f t="shared" si="408"/>
        <v>131.99796563285832</v>
      </c>
      <c r="DM576" s="362">
        <f t="shared" si="408"/>
        <v>129.00495001041449</v>
      </c>
      <c r="DN576" s="362">
        <f t="shared" si="408"/>
        <v>127.00491577747849</v>
      </c>
    </row>
    <row r="577" spans="1:119" ht="13.5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319" t="str">
        <f>IF(CB577="","",CC577)</f>
        <v/>
      </c>
      <c r="CB577" s="363" t="str">
        <f>IF(COUNTIF(CY577:DN577,"×")=0,"","浮上できません")</f>
        <v/>
      </c>
      <c r="CC577" s="316">
        <v>6</v>
      </c>
      <c r="CG577" s="369"/>
      <c r="CH577" s="369"/>
      <c r="CI577" s="369"/>
      <c r="CJ577" s="369"/>
      <c r="CK577" s="369"/>
      <c r="CL577" s="369"/>
      <c r="CM577" s="369"/>
      <c r="CN577" s="369"/>
      <c r="CO577" s="369"/>
      <c r="CP577" s="369"/>
      <c r="CQ577" s="369"/>
      <c r="CR577" s="369"/>
      <c r="CS577" s="369"/>
      <c r="CT577" s="369"/>
      <c r="CU577" s="369"/>
      <c r="CV577" s="369"/>
      <c r="CY577" s="364" t="e">
        <f t="shared" ref="CY577:DN577" si="409">IF(CY576-CG576&gt;0,"","×")</f>
        <v>#VALUE!</v>
      </c>
      <c r="CZ577" s="364" t="e">
        <f t="shared" si="409"/>
        <v>#VALUE!</v>
      </c>
      <c r="DA577" s="364" t="e">
        <f t="shared" si="409"/>
        <v>#VALUE!</v>
      </c>
      <c r="DB577" s="364" t="e">
        <f t="shared" si="409"/>
        <v>#VALUE!</v>
      </c>
      <c r="DC577" s="364" t="e">
        <f t="shared" si="409"/>
        <v>#VALUE!</v>
      </c>
      <c r="DD577" s="364" t="e">
        <f t="shared" si="409"/>
        <v>#VALUE!</v>
      </c>
      <c r="DE577" s="364" t="e">
        <f t="shared" si="409"/>
        <v>#VALUE!</v>
      </c>
      <c r="DF577" s="364" t="e">
        <f t="shared" si="409"/>
        <v>#VALUE!</v>
      </c>
      <c r="DG577" s="364" t="e">
        <f t="shared" si="409"/>
        <v>#VALUE!</v>
      </c>
      <c r="DH577" s="364" t="e">
        <f t="shared" si="409"/>
        <v>#VALUE!</v>
      </c>
      <c r="DI577" s="364" t="e">
        <f t="shared" si="409"/>
        <v>#VALUE!</v>
      </c>
      <c r="DJ577" s="364" t="e">
        <f t="shared" si="409"/>
        <v>#VALUE!</v>
      </c>
      <c r="DK577" s="364" t="e">
        <f t="shared" si="409"/>
        <v>#VALUE!</v>
      </c>
      <c r="DL577" s="364" t="e">
        <f t="shared" si="409"/>
        <v>#VALUE!</v>
      </c>
      <c r="DM577" s="364" t="e">
        <f t="shared" si="409"/>
        <v>#VALUE!</v>
      </c>
      <c r="DN577" s="364" t="e">
        <f t="shared" si="409"/>
        <v>#VALUE!</v>
      </c>
    </row>
    <row r="578" spans="1:119" ht="13.5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F578" s="338" t="s">
        <v>498</v>
      </c>
      <c r="CG578" s="338" t="s">
        <v>499</v>
      </c>
      <c r="CH578" s="338"/>
      <c r="CI578" s="338"/>
      <c r="CJ578" s="338"/>
      <c r="CK578" s="338"/>
      <c r="CL578" s="338"/>
      <c r="CM578" s="338"/>
      <c r="CN578" s="338"/>
      <c r="CO578" s="338"/>
      <c r="CP578" s="338"/>
      <c r="CQ578" s="338"/>
      <c r="CR578" s="338"/>
      <c r="CS578" s="338"/>
      <c r="CT578" s="338"/>
      <c r="CU578" s="338"/>
      <c r="CV578" s="338"/>
      <c r="CW578" s="338"/>
    </row>
    <row r="580" spans="1:119" ht="13.5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F580" s="340" t="s">
        <v>401</v>
      </c>
      <c r="CG580" s="353" t="e">
        <f t="shared" ref="CG580:CV580" si="410">CG576</f>
        <v>#VALUE!</v>
      </c>
      <c r="CH580" s="353" t="e">
        <f t="shared" si="410"/>
        <v>#VALUE!</v>
      </c>
      <c r="CI580" s="353" t="e">
        <f t="shared" si="410"/>
        <v>#VALUE!</v>
      </c>
      <c r="CJ580" s="353" t="e">
        <f t="shared" si="410"/>
        <v>#VALUE!</v>
      </c>
      <c r="CK580" s="353" t="e">
        <f t="shared" si="410"/>
        <v>#VALUE!</v>
      </c>
      <c r="CL580" s="353" t="e">
        <f t="shared" si="410"/>
        <v>#VALUE!</v>
      </c>
      <c r="CM580" s="353" t="e">
        <f t="shared" si="410"/>
        <v>#VALUE!</v>
      </c>
      <c r="CN580" s="353" t="e">
        <f t="shared" si="410"/>
        <v>#VALUE!</v>
      </c>
      <c r="CO580" s="353" t="e">
        <f t="shared" si="410"/>
        <v>#VALUE!</v>
      </c>
      <c r="CP580" s="353" t="e">
        <f t="shared" si="410"/>
        <v>#VALUE!</v>
      </c>
      <c r="CQ580" s="353" t="e">
        <f t="shared" si="410"/>
        <v>#VALUE!</v>
      </c>
      <c r="CR580" s="353" t="e">
        <f t="shared" si="410"/>
        <v>#VALUE!</v>
      </c>
      <c r="CS580" s="353" t="e">
        <f t="shared" si="410"/>
        <v>#VALUE!</v>
      </c>
      <c r="CT580" s="353" t="e">
        <f t="shared" si="410"/>
        <v>#VALUE!</v>
      </c>
      <c r="CU580" s="353" t="e">
        <f t="shared" si="410"/>
        <v>#VALUE!</v>
      </c>
      <c r="CV580" s="353" t="e">
        <f t="shared" si="410"/>
        <v>#VALUE!</v>
      </c>
    </row>
    <row r="581" spans="1:119" ht="13.5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F581" s="54" t="s">
        <v>395</v>
      </c>
      <c r="CG581" s="54">
        <v>100</v>
      </c>
      <c r="CH581" s="54">
        <f>$CG581</f>
        <v>100</v>
      </c>
      <c r="CI581" s="54">
        <f t="shared" ref="CI581:CV585" si="411">$CG581</f>
        <v>100</v>
      </c>
      <c r="CJ581" s="54">
        <f t="shared" si="411"/>
        <v>100</v>
      </c>
      <c r="CK581" s="54">
        <f t="shared" si="411"/>
        <v>100</v>
      </c>
      <c r="CL581" s="54">
        <f t="shared" si="411"/>
        <v>100</v>
      </c>
      <c r="CM581" s="54">
        <f t="shared" si="411"/>
        <v>100</v>
      </c>
      <c r="CN581" s="54">
        <f t="shared" si="411"/>
        <v>100</v>
      </c>
      <c r="CO581" s="54">
        <f t="shared" si="411"/>
        <v>100</v>
      </c>
      <c r="CP581" s="54">
        <f t="shared" si="411"/>
        <v>100</v>
      </c>
      <c r="CQ581" s="54">
        <f t="shared" si="411"/>
        <v>100</v>
      </c>
      <c r="CR581" s="54">
        <f t="shared" si="411"/>
        <v>100</v>
      </c>
      <c r="CS581" s="54">
        <f t="shared" si="411"/>
        <v>100</v>
      </c>
      <c r="CT581" s="54">
        <f t="shared" si="411"/>
        <v>100</v>
      </c>
      <c r="CU581" s="54">
        <f t="shared" si="411"/>
        <v>100</v>
      </c>
      <c r="CV581" s="54">
        <f t="shared" si="411"/>
        <v>100</v>
      </c>
      <c r="CX581" s="339" t="s">
        <v>402</v>
      </c>
      <c r="CY581" s="339"/>
      <c r="CZ581" s="339"/>
      <c r="DA581" s="339"/>
      <c r="DB581" s="339"/>
      <c r="DC581" s="339"/>
      <c r="DD581" s="339"/>
      <c r="DE581" s="339"/>
      <c r="DF581" s="339"/>
      <c r="DG581" s="339"/>
      <c r="DH581" s="339"/>
      <c r="DI581" s="339"/>
      <c r="DJ581" s="339"/>
      <c r="DK581" s="339"/>
      <c r="DL581" s="339"/>
      <c r="DM581" s="339"/>
      <c r="DN581" s="339"/>
      <c r="DO581" s="339"/>
    </row>
    <row r="582" spans="1:119" ht="13.5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B582" s="64" t="s">
        <v>372</v>
      </c>
      <c r="CC582" s="345">
        <v>-10</v>
      </c>
      <c r="CD582" s="66" t="s">
        <v>373</v>
      </c>
      <c r="CE582" s="66">
        <f>ROUND(CC582*$CG$82*9.80665/1000,0)</f>
        <v>-101</v>
      </c>
      <c r="CF582" s="54" t="s">
        <v>374</v>
      </c>
      <c r="CG582" s="341">
        <f>CE583</f>
        <v>0</v>
      </c>
      <c r="CH582" s="54">
        <f>$CG582</f>
        <v>0</v>
      </c>
      <c r="CI582" s="54">
        <f t="shared" si="411"/>
        <v>0</v>
      </c>
      <c r="CJ582" s="54">
        <f t="shared" si="411"/>
        <v>0</v>
      </c>
      <c r="CK582" s="54">
        <f t="shared" si="411"/>
        <v>0</v>
      </c>
      <c r="CL582" s="54">
        <f t="shared" si="411"/>
        <v>0</v>
      </c>
      <c r="CM582" s="54">
        <f t="shared" si="411"/>
        <v>0</v>
      </c>
      <c r="CN582" s="54">
        <f t="shared" si="411"/>
        <v>0</v>
      </c>
      <c r="CO582" s="54">
        <f t="shared" si="411"/>
        <v>0</v>
      </c>
      <c r="CP582" s="54">
        <f t="shared" si="411"/>
        <v>0</v>
      </c>
      <c r="CQ582" s="54">
        <f t="shared" si="411"/>
        <v>0</v>
      </c>
      <c r="CR582" s="54">
        <f t="shared" si="411"/>
        <v>0</v>
      </c>
      <c r="CS582" s="54">
        <f t="shared" si="411"/>
        <v>0</v>
      </c>
      <c r="CT582" s="54">
        <f t="shared" si="411"/>
        <v>0</v>
      </c>
      <c r="CU582" s="54">
        <f t="shared" si="411"/>
        <v>0</v>
      </c>
      <c r="CV582" s="54">
        <f t="shared" si="411"/>
        <v>0</v>
      </c>
    </row>
    <row r="583" spans="1:119" ht="13.5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B583" s="354" t="s">
        <v>376</v>
      </c>
      <c r="CC583" s="355">
        <f>CC567</f>
        <v>0</v>
      </c>
      <c r="CD583" s="346" t="s">
        <v>381</v>
      </c>
      <c r="CE583" s="66">
        <f>CC583*$CG$82*9.80665/1000</f>
        <v>0</v>
      </c>
      <c r="CF583" s="54" t="s">
        <v>396</v>
      </c>
      <c r="CG583" s="54">
        <v>0.79</v>
      </c>
      <c r="CH583" s="54">
        <f>$CG583</f>
        <v>0.79</v>
      </c>
      <c r="CI583" s="54">
        <f t="shared" si="411"/>
        <v>0.79</v>
      </c>
      <c r="CJ583" s="54">
        <f t="shared" si="411"/>
        <v>0.79</v>
      </c>
      <c r="CK583" s="54">
        <f t="shared" si="411"/>
        <v>0.79</v>
      </c>
      <c r="CL583" s="54">
        <f t="shared" si="411"/>
        <v>0.79</v>
      </c>
      <c r="CM583" s="54">
        <f t="shared" si="411"/>
        <v>0.79</v>
      </c>
      <c r="CN583" s="54">
        <f t="shared" si="411"/>
        <v>0.79</v>
      </c>
      <c r="CO583" s="54">
        <f t="shared" si="411"/>
        <v>0.79</v>
      </c>
      <c r="CP583" s="54">
        <f t="shared" si="411"/>
        <v>0.79</v>
      </c>
      <c r="CQ583" s="54">
        <f t="shared" si="411"/>
        <v>0.79</v>
      </c>
      <c r="CR583" s="54">
        <f t="shared" si="411"/>
        <v>0.79</v>
      </c>
      <c r="CS583" s="54">
        <f t="shared" si="411"/>
        <v>0.79</v>
      </c>
      <c r="CT583" s="54">
        <f t="shared" si="411"/>
        <v>0.79</v>
      </c>
      <c r="CU583" s="54">
        <f t="shared" si="411"/>
        <v>0.79</v>
      </c>
      <c r="CV583" s="54">
        <f t="shared" si="411"/>
        <v>0.79</v>
      </c>
      <c r="CX583" s="358" t="s">
        <v>404</v>
      </c>
      <c r="CY583" s="54">
        <f t="shared" ref="CY583:DN583" si="412">CG$79</f>
        <v>126.88500000000001</v>
      </c>
      <c r="CZ583" s="54">
        <f t="shared" si="412"/>
        <v>109.185</v>
      </c>
      <c r="DA583" s="54">
        <f t="shared" si="412"/>
        <v>94.381</v>
      </c>
      <c r="DB583" s="54">
        <f t="shared" si="412"/>
        <v>82.445999999999998</v>
      </c>
      <c r="DC583" s="54">
        <f t="shared" si="412"/>
        <v>73.918000000000006</v>
      </c>
      <c r="DD583" s="54">
        <f t="shared" si="412"/>
        <v>63.152999999999999</v>
      </c>
      <c r="DE583" s="54">
        <f t="shared" si="412"/>
        <v>56.482999999999997</v>
      </c>
      <c r="DF583" s="54">
        <f t="shared" si="412"/>
        <v>51.133000000000003</v>
      </c>
      <c r="DG583" s="54">
        <f t="shared" si="412"/>
        <v>48.246000000000002</v>
      </c>
      <c r="DH583" s="54">
        <f t="shared" si="412"/>
        <v>43.709000000000003</v>
      </c>
      <c r="DI583" s="54">
        <f t="shared" si="412"/>
        <v>40.774000000000001</v>
      </c>
      <c r="DJ583" s="54">
        <f t="shared" si="412"/>
        <v>38.68</v>
      </c>
      <c r="DK583" s="54">
        <f t="shared" si="412"/>
        <v>34.463000000000001</v>
      </c>
      <c r="DL583" s="54">
        <f t="shared" si="412"/>
        <v>33.161000000000001</v>
      </c>
      <c r="DM583" s="54">
        <f t="shared" si="412"/>
        <v>30.765000000000001</v>
      </c>
      <c r="DN583" s="54">
        <f t="shared" si="412"/>
        <v>29.283999999999999</v>
      </c>
    </row>
    <row r="584" spans="1:119" ht="13.5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B584" s="64" t="s">
        <v>380</v>
      </c>
      <c r="CC584" s="345">
        <f>-BN111</f>
        <v>0</v>
      </c>
      <c r="CD584" s="346" t="s">
        <v>381</v>
      </c>
      <c r="CE584" s="66">
        <f>CC584*$CG$82*9.80665/1000</f>
        <v>0</v>
      </c>
      <c r="CF584" s="54" t="s">
        <v>382</v>
      </c>
      <c r="CG584" s="341">
        <f>CE582</f>
        <v>-101</v>
      </c>
      <c r="CH584" s="54">
        <f>$CG584</f>
        <v>-101</v>
      </c>
      <c r="CI584" s="54">
        <f t="shared" si="411"/>
        <v>-101</v>
      </c>
      <c r="CJ584" s="54">
        <f t="shared" si="411"/>
        <v>-101</v>
      </c>
      <c r="CK584" s="54">
        <f t="shared" si="411"/>
        <v>-101</v>
      </c>
      <c r="CL584" s="54">
        <f t="shared" si="411"/>
        <v>-101</v>
      </c>
      <c r="CM584" s="54">
        <f t="shared" si="411"/>
        <v>-101</v>
      </c>
      <c r="CN584" s="54">
        <f t="shared" si="411"/>
        <v>-101</v>
      </c>
      <c r="CO584" s="54">
        <f t="shared" si="411"/>
        <v>-101</v>
      </c>
      <c r="CP584" s="54">
        <f t="shared" si="411"/>
        <v>-101</v>
      </c>
      <c r="CQ584" s="54">
        <f t="shared" si="411"/>
        <v>-101</v>
      </c>
      <c r="CR584" s="54">
        <f t="shared" si="411"/>
        <v>-101</v>
      </c>
      <c r="CS584" s="54">
        <f t="shared" si="411"/>
        <v>-101</v>
      </c>
      <c r="CT584" s="54">
        <f t="shared" si="411"/>
        <v>-101</v>
      </c>
      <c r="CU584" s="54">
        <f t="shared" si="411"/>
        <v>-101</v>
      </c>
      <c r="CV584" s="54">
        <f t="shared" si="411"/>
        <v>-101</v>
      </c>
      <c r="CX584" s="54" t="s">
        <v>418</v>
      </c>
      <c r="CY584" s="54">
        <f t="shared" ref="CY584:DN584" si="413">CG$80</f>
        <v>0.55779999999999996</v>
      </c>
      <c r="CZ584" s="54">
        <f t="shared" si="413"/>
        <v>0.65139999999999998</v>
      </c>
      <c r="DA584" s="54">
        <f t="shared" si="413"/>
        <v>0.72219999999999995</v>
      </c>
      <c r="DB584" s="54">
        <f t="shared" si="413"/>
        <v>0.78249999999999997</v>
      </c>
      <c r="DC584" s="54">
        <f t="shared" si="413"/>
        <v>0.81259999999999999</v>
      </c>
      <c r="DD584" s="54">
        <f t="shared" si="413"/>
        <v>0.84340000000000004</v>
      </c>
      <c r="DE584" s="54">
        <f t="shared" si="413"/>
        <v>0.86929999999999996</v>
      </c>
      <c r="DF584" s="54">
        <f t="shared" si="413"/>
        <v>0.89100000000000001</v>
      </c>
      <c r="DG584" s="54">
        <f t="shared" si="413"/>
        <v>0.90920000000000001</v>
      </c>
      <c r="DH584" s="54">
        <f t="shared" si="413"/>
        <v>0.92220000000000002</v>
      </c>
      <c r="DI584" s="54">
        <f t="shared" si="413"/>
        <v>0.93189999999999995</v>
      </c>
      <c r="DJ584" s="54">
        <f t="shared" si="413"/>
        <v>0.94030000000000002</v>
      </c>
      <c r="DK584" s="54">
        <f t="shared" si="413"/>
        <v>0.94769999999999999</v>
      </c>
      <c r="DL584" s="54">
        <f t="shared" si="413"/>
        <v>0.95440000000000003</v>
      </c>
      <c r="DM584" s="54">
        <f t="shared" si="413"/>
        <v>0.96020000000000005</v>
      </c>
      <c r="DN584" s="54">
        <f t="shared" si="413"/>
        <v>0.96530000000000005</v>
      </c>
    </row>
    <row r="585" spans="1:119" ht="14.25" thickBot="1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B585" s="64" t="s">
        <v>384</v>
      </c>
      <c r="CC585" s="345" t="e">
        <f>(BM111-BM110)/0.000694444444444444</f>
        <v>#VALUE!</v>
      </c>
      <c r="CD585" s="66" t="s">
        <v>65</v>
      </c>
      <c r="CE585" s="66" t="e">
        <f>IF(CC582=0,IF(CC565&gt;0,CC585+CE568,CC585),(CC585-((CC584-CC583)/CC582)))</f>
        <v>#VALUE!</v>
      </c>
      <c r="CF585" s="54" t="s">
        <v>385</v>
      </c>
      <c r="CG585" s="341" t="e">
        <f>ABS(CE585)</f>
        <v>#VALUE!</v>
      </c>
      <c r="CH585" s="54" t="e">
        <f>$CG585</f>
        <v>#VALUE!</v>
      </c>
      <c r="CI585" s="54" t="e">
        <f t="shared" si="411"/>
        <v>#VALUE!</v>
      </c>
      <c r="CJ585" s="54" t="e">
        <f t="shared" si="411"/>
        <v>#VALUE!</v>
      </c>
      <c r="CK585" s="54" t="e">
        <f t="shared" si="411"/>
        <v>#VALUE!</v>
      </c>
      <c r="CL585" s="54" t="e">
        <f t="shared" si="411"/>
        <v>#VALUE!</v>
      </c>
      <c r="CM585" s="54" t="e">
        <f t="shared" si="411"/>
        <v>#VALUE!</v>
      </c>
      <c r="CN585" s="54" t="e">
        <f t="shared" si="411"/>
        <v>#VALUE!</v>
      </c>
      <c r="CO585" s="54" t="e">
        <f t="shared" si="411"/>
        <v>#VALUE!</v>
      </c>
      <c r="CP585" s="54" t="e">
        <f t="shared" si="411"/>
        <v>#VALUE!</v>
      </c>
      <c r="CQ585" s="54" t="e">
        <f t="shared" si="411"/>
        <v>#VALUE!</v>
      </c>
      <c r="CR585" s="54" t="e">
        <f t="shared" si="411"/>
        <v>#VALUE!</v>
      </c>
      <c r="CS585" s="54" t="e">
        <f t="shared" si="411"/>
        <v>#VALUE!</v>
      </c>
      <c r="CT585" s="54" t="e">
        <f t="shared" si="411"/>
        <v>#VALUE!</v>
      </c>
      <c r="CU585" s="54" t="e">
        <f t="shared" si="411"/>
        <v>#VALUE!</v>
      </c>
      <c r="CV585" s="54" t="e">
        <f t="shared" si="411"/>
        <v>#VALUE!</v>
      </c>
      <c r="CX585" s="54" t="s">
        <v>415</v>
      </c>
      <c r="CY585" s="54">
        <f>100-$CG$83</f>
        <v>94.33</v>
      </c>
      <c r="CZ585" s="54">
        <f t="shared" ref="CZ585:DN585" si="414">100-$CG$83</f>
        <v>94.33</v>
      </c>
      <c r="DA585" s="54">
        <f t="shared" si="414"/>
        <v>94.33</v>
      </c>
      <c r="DB585" s="54">
        <f t="shared" si="414"/>
        <v>94.33</v>
      </c>
      <c r="DC585" s="54">
        <f t="shared" si="414"/>
        <v>94.33</v>
      </c>
      <c r="DD585" s="54">
        <f t="shared" si="414"/>
        <v>94.33</v>
      </c>
      <c r="DE585" s="54">
        <f t="shared" si="414"/>
        <v>94.33</v>
      </c>
      <c r="DF585" s="54">
        <f t="shared" si="414"/>
        <v>94.33</v>
      </c>
      <c r="DG585" s="54">
        <f t="shared" si="414"/>
        <v>94.33</v>
      </c>
      <c r="DH585" s="54">
        <f t="shared" si="414"/>
        <v>94.33</v>
      </c>
      <c r="DI585" s="54">
        <f t="shared" si="414"/>
        <v>94.33</v>
      </c>
      <c r="DJ585" s="54">
        <f t="shared" si="414"/>
        <v>94.33</v>
      </c>
      <c r="DK585" s="54">
        <f t="shared" si="414"/>
        <v>94.33</v>
      </c>
      <c r="DL585" s="54">
        <f t="shared" si="414"/>
        <v>94.33</v>
      </c>
      <c r="DM585" s="54">
        <f t="shared" si="414"/>
        <v>94.33</v>
      </c>
      <c r="DN585" s="54">
        <f t="shared" si="414"/>
        <v>94.33</v>
      </c>
    </row>
    <row r="586" spans="1:119" ht="14.25" thickBot="1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B586" s="359"/>
      <c r="CC586" s="360"/>
      <c r="CF586" s="54" t="s">
        <v>408</v>
      </c>
      <c r="CG586" s="347">
        <f>LN(2)/CG$78</f>
        <v>0.13862943611198905</v>
      </c>
      <c r="CH586" s="347">
        <f t="shared" ref="CH586:CV586" si="415">LN(2)/CH$78</f>
        <v>8.6643397569993161E-2</v>
      </c>
      <c r="CI586" s="347">
        <f t="shared" si="415"/>
        <v>5.5451774444795626E-2</v>
      </c>
      <c r="CJ586" s="347">
        <f t="shared" si="415"/>
        <v>3.7467415165402446E-2</v>
      </c>
      <c r="CK586" s="347">
        <f t="shared" si="415"/>
        <v>2.5672117798516494E-2</v>
      </c>
      <c r="CL586" s="347">
        <f t="shared" si="415"/>
        <v>1.8097837612531208E-2</v>
      </c>
      <c r="CM586" s="347">
        <f t="shared" si="415"/>
        <v>1.2765141446776157E-2</v>
      </c>
      <c r="CN586" s="347">
        <f t="shared" si="415"/>
        <v>9.001911435843446E-3</v>
      </c>
      <c r="CO586" s="347">
        <f t="shared" si="415"/>
        <v>6.3591484455040852E-3</v>
      </c>
      <c r="CP586" s="347">
        <f t="shared" si="415"/>
        <v>4.7475834284927756E-3</v>
      </c>
      <c r="CQ586" s="347">
        <f t="shared" si="415"/>
        <v>3.7066694147590657E-3</v>
      </c>
      <c r="CR586" s="347">
        <f t="shared" si="415"/>
        <v>2.9001974082006081E-3</v>
      </c>
      <c r="CS586" s="347">
        <f t="shared" si="415"/>
        <v>2.272613706753919E-3</v>
      </c>
      <c r="CT586" s="347">
        <f t="shared" si="415"/>
        <v>1.7773004629742187E-3</v>
      </c>
      <c r="CU586" s="347">
        <f t="shared" si="415"/>
        <v>1.3918618083533039E-3</v>
      </c>
      <c r="CV586" s="347">
        <f t="shared" si="415"/>
        <v>1.0915703630865281E-3</v>
      </c>
      <c r="CX586" s="54" t="s">
        <v>426</v>
      </c>
      <c r="CY586" s="361">
        <f>CE584</f>
        <v>0</v>
      </c>
      <c r="CZ586" s="54">
        <f>$CY586</f>
        <v>0</v>
      </c>
      <c r="DA586" s="54">
        <f t="shared" ref="DA586:DN586" si="416">$CY586</f>
        <v>0</v>
      </c>
      <c r="DB586" s="54">
        <f t="shared" si="416"/>
        <v>0</v>
      </c>
      <c r="DC586" s="54">
        <f t="shared" si="416"/>
        <v>0</v>
      </c>
      <c r="DD586" s="54">
        <f t="shared" si="416"/>
        <v>0</v>
      </c>
      <c r="DE586" s="54">
        <f t="shared" si="416"/>
        <v>0</v>
      </c>
      <c r="DF586" s="54">
        <f t="shared" si="416"/>
        <v>0</v>
      </c>
      <c r="DG586" s="54">
        <f t="shared" si="416"/>
        <v>0</v>
      </c>
      <c r="DH586" s="54">
        <f t="shared" si="416"/>
        <v>0</v>
      </c>
      <c r="DI586" s="54">
        <f t="shared" si="416"/>
        <v>0</v>
      </c>
      <c r="DJ586" s="54">
        <f t="shared" si="416"/>
        <v>0</v>
      </c>
      <c r="DK586" s="54">
        <f t="shared" si="416"/>
        <v>0</v>
      </c>
      <c r="DL586" s="54">
        <f t="shared" si="416"/>
        <v>0</v>
      </c>
      <c r="DM586" s="54">
        <f t="shared" si="416"/>
        <v>0</v>
      </c>
      <c r="DN586" s="54">
        <f t="shared" si="416"/>
        <v>0</v>
      </c>
    </row>
    <row r="588" spans="1:119" ht="13.5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G588" s="348">
        <f>(CG581+CG582)*CG583</f>
        <v>79</v>
      </c>
      <c r="CH588" s="348">
        <f t="shared" ref="CH588:CV588" si="417">(CH581+CH582)*CH583</f>
        <v>79</v>
      </c>
      <c r="CI588" s="348">
        <f t="shared" si="417"/>
        <v>79</v>
      </c>
      <c r="CJ588" s="348">
        <f t="shared" si="417"/>
        <v>79</v>
      </c>
      <c r="CK588" s="348">
        <f t="shared" si="417"/>
        <v>79</v>
      </c>
      <c r="CL588" s="348">
        <f t="shared" si="417"/>
        <v>79</v>
      </c>
      <c r="CM588" s="348">
        <f t="shared" si="417"/>
        <v>79</v>
      </c>
      <c r="CN588" s="348">
        <f t="shared" si="417"/>
        <v>79</v>
      </c>
      <c r="CO588" s="348">
        <f t="shared" si="417"/>
        <v>79</v>
      </c>
      <c r="CP588" s="348">
        <f t="shared" si="417"/>
        <v>79</v>
      </c>
      <c r="CQ588" s="348">
        <f t="shared" si="417"/>
        <v>79</v>
      </c>
      <c r="CR588" s="348">
        <f t="shared" si="417"/>
        <v>79</v>
      </c>
      <c r="CS588" s="348">
        <f t="shared" si="417"/>
        <v>79</v>
      </c>
      <c r="CT588" s="348">
        <f t="shared" si="417"/>
        <v>79</v>
      </c>
      <c r="CU588" s="348">
        <f t="shared" si="417"/>
        <v>79</v>
      </c>
      <c r="CV588" s="348">
        <f t="shared" si="417"/>
        <v>79</v>
      </c>
    </row>
    <row r="589" spans="1:119" ht="13.5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G589" s="348" t="e">
        <f>CG584*CG583*(CG585-1/CG586)</f>
        <v>#VALUE!</v>
      </c>
      <c r="CH589" s="348" t="e">
        <f t="shared" ref="CH589:CV589" si="418">CH584*CH583*(CH585-1/CH586)</f>
        <v>#VALUE!</v>
      </c>
      <c r="CI589" s="348" t="e">
        <f t="shared" si="418"/>
        <v>#VALUE!</v>
      </c>
      <c r="CJ589" s="348" t="e">
        <f t="shared" si="418"/>
        <v>#VALUE!</v>
      </c>
      <c r="CK589" s="348" t="e">
        <f t="shared" si="418"/>
        <v>#VALUE!</v>
      </c>
      <c r="CL589" s="348" t="e">
        <f t="shared" si="418"/>
        <v>#VALUE!</v>
      </c>
      <c r="CM589" s="348" t="e">
        <f t="shared" si="418"/>
        <v>#VALUE!</v>
      </c>
      <c r="CN589" s="348" t="e">
        <f t="shared" si="418"/>
        <v>#VALUE!</v>
      </c>
      <c r="CO589" s="348" t="e">
        <f t="shared" si="418"/>
        <v>#VALUE!</v>
      </c>
      <c r="CP589" s="348" t="e">
        <f t="shared" si="418"/>
        <v>#VALUE!</v>
      </c>
      <c r="CQ589" s="348" t="e">
        <f t="shared" si="418"/>
        <v>#VALUE!</v>
      </c>
      <c r="CR589" s="348" t="e">
        <f t="shared" si="418"/>
        <v>#VALUE!</v>
      </c>
      <c r="CS589" s="348" t="e">
        <f t="shared" si="418"/>
        <v>#VALUE!</v>
      </c>
      <c r="CT589" s="348" t="e">
        <f t="shared" si="418"/>
        <v>#VALUE!</v>
      </c>
      <c r="CU589" s="348" t="e">
        <f t="shared" si="418"/>
        <v>#VALUE!</v>
      </c>
      <c r="CV589" s="348" t="e">
        <f t="shared" si="418"/>
        <v>#VALUE!</v>
      </c>
    </row>
    <row r="590" spans="1:119" ht="13.5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G590" s="348" t="e">
        <f>((CG581+CG582)*CG583-CG580-CG584*CG583/CG586)*EXP(-CG586*CG585)</f>
        <v>#VALUE!</v>
      </c>
      <c r="CH590" s="348" t="e">
        <f t="shared" ref="CH590:CV590" si="419">((CH581+CH582)*CH583-CH580-CH584*CH583/CH586)*EXP(-CH586*CH585)</f>
        <v>#VALUE!</v>
      </c>
      <c r="CI590" s="348" t="e">
        <f t="shared" si="419"/>
        <v>#VALUE!</v>
      </c>
      <c r="CJ590" s="348" t="e">
        <f t="shared" si="419"/>
        <v>#VALUE!</v>
      </c>
      <c r="CK590" s="348" t="e">
        <f t="shared" si="419"/>
        <v>#VALUE!</v>
      </c>
      <c r="CL590" s="348" t="e">
        <f t="shared" si="419"/>
        <v>#VALUE!</v>
      </c>
      <c r="CM590" s="348" t="e">
        <f t="shared" si="419"/>
        <v>#VALUE!</v>
      </c>
      <c r="CN590" s="348" t="e">
        <f t="shared" si="419"/>
        <v>#VALUE!</v>
      </c>
      <c r="CO590" s="348" t="e">
        <f t="shared" si="419"/>
        <v>#VALUE!</v>
      </c>
      <c r="CP590" s="348" t="e">
        <f t="shared" si="419"/>
        <v>#VALUE!</v>
      </c>
      <c r="CQ590" s="348" t="e">
        <f t="shared" si="419"/>
        <v>#VALUE!</v>
      </c>
      <c r="CR590" s="348" t="e">
        <f t="shared" si="419"/>
        <v>#VALUE!</v>
      </c>
      <c r="CS590" s="348" t="e">
        <f t="shared" si="419"/>
        <v>#VALUE!</v>
      </c>
      <c r="CT590" s="348" t="e">
        <f t="shared" si="419"/>
        <v>#VALUE!</v>
      </c>
      <c r="CU590" s="348" t="e">
        <f t="shared" si="419"/>
        <v>#VALUE!</v>
      </c>
      <c r="CV590" s="348" t="e">
        <f t="shared" si="419"/>
        <v>#VALUE!</v>
      </c>
    </row>
    <row r="591" spans="1:119" ht="13.5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G591" s="349" t="e">
        <f>CG588+CG589-CG590</f>
        <v>#VALUE!</v>
      </c>
      <c r="CH591" s="349" t="e">
        <f t="shared" ref="CH591:CV591" si="420">CH588+CH589-CH590</f>
        <v>#VALUE!</v>
      </c>
      <c r="CI591" s="349" t="e">
        <f t="shared" si="420"/>
        <v>#VALUE!</v>
      </c>
      <c r="CJ591" s="349" t="e">
        <f t="shared" si="420"/>
        <v>#VALUE!</v>
      </c>
      <c r="CK591" s="349" t="e">
        <f t="shared" si="420"/>
        <v>#VALUE!</v>
      </c>
      <c r="CL591" s="349" t="e">
        <f t="shared" si="420"/>
        <v>#VALUE!</v>
      </c>
      <c r="CM591" s="349" t="e">
        <f t="shared" si="420"/>
        <v>#VALUE!</v>
      </c>
      <c r="CN591" s="349" t="e">
        <f t="shared" si="420"/>
        <v>#VALUE!</v>
      </c>
      <c r="CO591" s="349" t="e">
        <f t="shared" si="420"/>
        <v>#VALUE!</v>
      </c>
      <c r="CP591" s="349" t="e">
        <f t="shared" si="420"/>
        <v>#VALUE!</v>
      </c>
      <c r="CQ591" s="349" t="e">
        <f t="shared" si="420"/>
        <v>#VALUE!</v>
      </c>
      <c r="CR591" s="349" t="e">
        <f t="shared" si="420"/>
        <v>#VALUE!</v>
      </c>
      <c r="CS591" s="349" t="e">
        <f t="shared" si="420"/>
        <v>#VALUE!</v>
      </c>
      <c r="CT591" s="349" t="e">
        <f t="shared" si="420"/>
        <v>#VALUE!</v>
      </c>
      <c r="CU591" s="349" t="e">
        <f t="shared" si="420"/>
        <v>#VALUE!</v>
      </c>
      <c r="CV591" s="349" t="e">
        <f t="shared" si="420"/>
        <v>#VALUE!</v>
      </c>
    </row>
    <row r="592" spans="1:119" ht="13.5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G592" s="350" t="s">
        <v>390</v>
      </c>
      <c r="CH592" s="351" t="s">
        <v>333</v>
      </c>
      <c r="CI592" s="351" t="s">
        <v>334</v>
      </c>
      <c r="CJ592" s="351" t="s">
        <v>335</v>
      </c>
      <c r="CK592" s="351" t="s">
        <v>336</v>
      </c>
      <c r="CL592" s="351" t="s">
        <v>337</v>
      </c>
      <c r="CM592" s="351" t="s">
        <v>338</v>
      </c>
      <c r="CN592" s="351" t="s">
        <v>339</v>
      </c>
      <c r="CO592" s="351" t="s">
        <v>340</v>
      </c>
      <c r="CP592" s="351" t="s">
        <v>341</v>
      </c>
      <c r="CQ592" s="351" t="s">
        <v>342</v>
      </c>
      <c r="CR592" s="351" t="s">
        <v>343</v>
      </c>
      <c r="CS592" s="351" t="s">
        <v>344</v>
      </c>
      <c r="CT592" s="351" t="s">
        <v>345</v>
      </c>
      <c r="CU592" s="351" t="s">
        <v>346</v>
      </c>
      <c r="CV592" s="351" t="s">
        <v>347</v>
      </c>
      <c r="CY592" s="54" t="s">
        <v>390</v>
      </c>
      <c r="CZ592" s="54" t="s">
        <v>333</v>
      </c>
      <c r="DA592" s="54" t="s">
        <v>334</v>
      </c>
      <c r="DB592" s="54" t="s">
        <v>335</v>
      </c>
      <c r="DC592" s="54" t="s">
        <v>336</v>
      </c>
      <c r="DD592" s="54" t="s">
        <v>337</v>
      </c>
      <c r="DE592" s="54" t="s">
        <v>338</v>
      </c>
      <c r="DF592" s="54" t="s">
        <v>339</v>
      </c>
      <c r="DG592" s="54" t="s">
        <v>340</v>
      </c>
      <c r="DH592" s="54" t="s">
        <v>341</v>
      </c>
      <c r="DI592" s="54" t="s">
        <v>342</v>
      </c>
      <c r="DJ592" s="54" t="s">
        <v>343</v>
      </c>
      <c r="DK592" s="54" t="s">
        <v>344</v>
      </c>
      <c r="DL592" s="54" t="s">
        <v>345</v>
      </c>
      <c r="DM592" s="54" t="s">
        <v>346</v>
      </c>
      <c r="DN592" s="54" t="s">
        <v>347</v>
      </c>
    </row>
    <row r="593" spans="1:119" ht="13.5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F593" s="54" t="s">
        <v>391</v>
      </c>
      <c r="CG593" s="352" t="e">
        <f>ROUND((CG581+CG582)*CG583+CG584*CG583*(CG585-1/CG586)-((CG581+CG582)*CG583-CG580-CG584*CG583/CG586)*EXP(-CG586*CG585),5)</f>
        <v>#VALUE!</v>
      </c>
      <c r="CH593" s="352" t="e">
        <f t="shared" ref="CH593:CV593" si="421">ROUND((CH581+CH582)*CH583+CH584*CH583*(CH585-1/CH586)-((CH581+CH582)*CH583-CH580-CH584*CH583/CH586)*EXP(-CH586*CH585),5)</f>
        <v>#VALUE!</v>
      </c>
      <c r="CI593" s="352" t="e">
        <f t="shared" si="421"/>
        <v>#VALUE!</v>
      </c>
      <c r="CJ593" s="352" t="e">
        <f t="shared" si="421"/>
        <v>#VALUE!</v>
      </c>
      <c r="CK593" s="352" t="e">
        <f t="shared" si="421"/>
        <v>#VALUE!</v>
      </c>
      <c r="CL593" s="352" t="e">
        <f t="shared" si="421"/>
        <v>#VALUE!</v>
      </c>
      <c r="CM593" s="352" t="e">
        <f t="shared" si="421"/>
        <v>#VALUE!</v>
      </c>
      <c r="CN593" s="352" t="e">
        <f t="shared" si="421"/>
        <v>#VALUE!</v>
      </c>
      <c r="CO593" s="352" t="e">
        <f t="shared" si="421"/>
        <v>#VALUE!</v>
      </c>
      <c r="CP593" s="352" t="e">
        <f t="shared" si="421"/>
        <v>#VALUE!</v>
      </c>
      <c r="CQ593" s="352" t="e">
        <f t="shared" si="421"/>
        <v>#VALUE!</v>
      </c>
      <c r="CR593" s="352" t="e">
        <f t="shared" si="421"/>
        <v>#VALUE!</v>
      </c>
      <c r="CS593" s="352" t="e">
        <f t="shared" si="421"/>
        <v>#VALUE!</v>
      </c>
      <c r="CT593" s="352" t="e">
        <f t="shared" si="421"/>
        <v>#VALUE!</v>
      </c>
      <c r="CU593" s="352" t="e">
        <f t="shared" si="421"/>
        <v>#VALUE!</v>
      </c>
      <c r="CV593" s="352" t="e">
        <f t="shared" si="421"/>
        <v>#VALUE!</v>
      </c>
      <c r="CX593" s="54" t="s">
        <v>412</v>
      </c>
      <c r="CY593" s="362">
        <f>(CY585+CY586)/CY584+CY583</f>
        <v>295.99579239870923</v>
      </c>
      <c r="CZ593" s="362">
        <f t="shared" ref="CZ593:DN593" si="422">(CZ585+CZ586)/CZ584+CZ583</f>
        <v>253.99617592876882</v>
      </c>
      <c r="DA593" s="362">
        <f t="shared" si="422"/>
        <v>224.99578814732763</v>
      </c>
      <c r="DB593" s="362">
        <f t="shared" si="422"/>
        <v>202.99552076677315</v>
      </c>
      <c r="DC593" s="362">
        <f t="shared" si="422"/>
        <v>190.00217425547623</v>
      </c>
      <c r="DD593" s="362">
        <f t="shared" si="422"/>
        <v>174.99791344557741</v>
      </c>
      <c r="DE593" s="362">
        <f t="shared" si="422"/>
        <v>164.99559634188427</v>
      </c>
      <c r="DF593" s="362">
        <f t="shared" si="422"/>
        <v>157.00280920314253</v>
      </c>
      <c r="DG593" s="362">
        <f t="shared" si="422"/>
        <v>151.99654993400793</v>
      </c>
      <c r="DH593" s="362">
        <f t="shared" si="422"/>
        <v>145.99700693992628</v>
      </c>
      <c r="DI593" s="362">
        <f t="shared" si="422"/>
        <v>141.99730722180493</v>
      </c>
      <c r="DJ593" s="362">
        <f t="shared" si="422"/>
        <v>138.99904711262363</v>
      </c>
      <c r="DK593" s="362">
        <f t="shared" si="422"/>
        <v>133.99871805423658</v>
      </c>
      <c r="DL593" s="362">
        <f t="shared" si="422"/>
        <v>131.99796563285832</v>
      </c>
      <c r="DM593" s="362">
        <f t="shared" si="422"/>
        <v>129.00495001041449</v>
      </c>
      <c r="DN593" s="362">
        <f t="shared" si="422"/>
        <v>127.00491577747849</v>
      </c>
    </row>
    <row r="594" spans="1:119" ht="13.5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319" t="str">
        <f>IF(CB594="","",CC594)</f>
        <v/>
      </c>
      <c r="CB594" s="363" t="str">
        <f>IF(COUNTIF(CY594:DN594,"×")=0,"","浮上できません")</f>
        <v/>
      </c>
      <c r="CC594" s="316">
        <v>3</v>
      </c>
      <c r="CG594" s="369"/>
      <c r="CH594" s="369"/>
      <c r="CI594" s="369"/>
      <c r="CJ594" s="369"/>
      <c r="CK594" s="369"/>
      <c r="CL594" s="369"/>
      <c r="CM594" s="369"/>
      <c r="CN594" s="369"/>
      <c r="CO594" s="369"/>
      <c r="CP594" s="369"/>
      <c r="CQ594" s="369"/>
      <c r="CR594" s="369"/>
      <c r="CS594" s="369"/>
      <c r="CT594" s="369"/>
      <c r="CU594" s="369"/>
      <c r="CV594" s="369"/>
      <c r="CY594" s="364" t="e">
        <f t="shared" ref="CY594:DN594" si="423">IF(CY593-CG593&gt;0,"","×")</f>
        <v>#VALUE!</v>
      </c>
      <c r="CZ594" s="364" t="e">
        <f t="shared" si="423"/>
        <v>#VALUE!</v>
      </c>
      <c r="DA594" s="364" t="e">
        <f t="shared" si="423"/>
        <v>#VALUE!</v>
      </c>
      <c r="DB594" s="364" t="e">
        <f t="shared" si="423"/>
        <v>#VALUE!</v>
      </c>
      <c r="DC594" s="364" t="e">
        <f t="shared" si="423"/>
        <v>#VALUE!</v>
      </c>
      <c r="DD594" s="364" t="e">
        <f t="shared" si="423"/>
        <v>#VALUE!</v>
      </c>
      <c r="DE594" s="364" t="e">
        <f t="shared" si="423"/>
        <v>#VALUE!</v>
      </c>
      <c r="DF594" s="364" t="e">
        <f t="shared" si="423"/>
        <v>#VALUE!</v>
      </c>
      <c r="DG594" s="364" t="e">
        <f t="shared" si="423"/>
        <v>#VALUE!</v>
      </c>
      <c r="DH594" s="364" t="e">
        <f t="shared" si="423"/>
        <v>#VALUE!</v>
      </c>
      <c r="DI594" s="364" t="e">
        <f t="shared" si="423"/>
        <v>#VALUE!</v>
      </c>
      <c r="DJ594" s="364" t="e">
        <f t="shared" si="423"/>
        <v>#VALUE!</v>
      </c>
      <c r="DK594" s="364" t="e">
        <f t="shared" si="423"/>
        <v>#VALUE!</v>
      </c>
      <c r="DL594" s="364" t="e">
        <f t="shared" si="423"/>
        <v>#VALUE!</v>
      </c>
      <c r="DM594" s="364" t="e">
        <f t="shared" si="423"/>
        <v>#VALUE!</v>
      </c>
      <c r="DN594" s="364" t="e">
        <f t="shared" si="423"/>
        <v>#VALUE!</v>
      </c>
    </row>
    <row r="595" spans="1:119" ht="13.5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F595" s="338" t="s">
        <v>500</v>
      </c>
      <c r="CG595" s="338" t="s">
        <v>501</v>
      </c>
      <c r="CH595" s="338"/>
      <c r="CI595" s="338"/>
      <c r="CJ595" s="338"/>
      <c r="CK595" s="338"/>
      <c r="CL595" s="338"/>
      <c r="CM595" s="338"/>
      <c r="CN595" s="338"/>
      <c r="CO595" s="338"/>
      <c r="CP595" s="338"/>
      <c r="CQ595" s="338"/>
      <c r="CR595" s="338"/>
      <c r="CS595" s="338"/>
      <c r="CT595" s="338"/>
      <c r="CU595" s="338"/>
      <c r="CV595" s="338"/>
      <c r="CW595" s="338"/>
    </row>
    <row r="597" spans="1:119" ht="13.5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F597" s="340" t="s">
        <v>401</v>
      </c>
      <c r="CG597" s="353" t="e">
        <f t="shared" ref="CG597:CV597" si="424">CG593</f>
        <v>#VALUE!</v>
      </c>
      <c r="CH597" s="353" t="e">
        <f t="shared" si="424"/>
        <v>#VALUE!</v>
      </c>
      <c r="CI597" s="353" t="e">
        <f t="shared" si="424"/>
        <v>#VALUE!</v>
      </c>
      <c r="CJ597" s="353" t="e">
        <f t="shared" si="424"/>
        <v>#VALUE!</v>
      </c>
      <c r="CK597" s="353" t="e">
        <f t="shared" si="424"/>
        <v>#VALUE!</v>
      </c>
      <c r="CL597" s="353" t="e">
        <f t="shared" si="424"/>
        <v>#VALUE!</v>
      </c>
      <c r="CM597" s="353" t="e">
        <f t="shared" si="424"/>
        <v>#VALUE!</v>
      </c>
      <c r="CN597" s="353" t="e">
        <f t="shared" si="424"/>
        <v>#VALUE!</v>
      </c>
      <c r="CO597" s="353" t="e">
        <f t="shared" si="424"/>
        <v>#VALUE!</v>
      </c>
      <c r="CP597" s="353" t="e">
        <f t="shared" si="424"/>
        <v>#VALUE!</v>
      </c>
      <c r="CQ597" s="353" t="e">
        <f t="shared" si="424"/>
        <v>#VALUE!</v>
      </c>
      <c r="CR597" s="353" t="e">
        <f t="shared" si="424"/>
        <v>#VALUE!</v>
      </c>
      <c r="CS597" s="353" t="e">
        <f t="shared" si="424"/>
        <v>#VALUE!</v>
      </c>
      <c r="CT597" s="353" t="e">
        <f t="shared" si="424"/>
        <v>#VALUE!</v>
      </c>
      <c r="CU597" s="353" t="e">
        <f t="shared" si="424"/>
        <v>#VALUE!</v>
      </c>
      <c r="CV597" s="353" t="e">
        <f t="shared" si="424"/>
        <v>#VALUE!</v>
      </c>
    </row>
    <row r="598" spans="1:119" ht="13.5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F598" s="54" t="s">
        <v>502</v>
      </c>
      <c r="CG598" s="54">
        <v>100</v>
      </c>
      <c r="CH598" s="54">
        <f>$CG598</f>
        <v>100</v>
      </c>
      <c r="CI598" s="54">
        <f t="shared" ref="CI598:CV602" si="425">$CG598</f>
        <v>100</v>
      </c>
      <c r="CJ598" s="54">
        <f t="shared" si="425"/>
        <v>100</v>
      </c>
      <c r="CK598" s="54">
        <f t="shared" si="425"/>
        <v>100</v>
      </c>
      <c r="CL598" s="54">
        <f t="shared" si="425"/>
        <v>100</v>
      </c>
      <c r="CM598" s="54">
        <f t="shared" si="425"/>
        <v>100</v>
      </c>
      <c r="CN598" s="54">
        <f t="shared" si="425"/>
        <v>100</v>
      </c>
      <c r="CO598" s="54">
        <f t="shared" si="425"/>
        <v>100</v>
      </c>
      <c r="CP598" s="54">
        <f t="shared" si="425"/>
        <v>100</v>
      </c>
      <c r="CQ598" s="54">
        <f t="shared" si="425"/>
        <v>100</v>
      </c>
      <c r="CR598" s="54">
        <f t="shared" si="425"/>
        <v>100</v>
      </c>
      <c r="CS598" s="54">
        <f t="shared" si="425"/>
        <v>100</v>
      </c>
      <c r="CT598" s="54">
        <f t="shared" si="425"/>
        <v>100</v>
      </c>
      <c r="CU598" s="54">
        <f t="shared" si="425"/>
        <v>100</v>
      </c>
      <c r="CV598" s="54">
        <f t="shared" si="425"/>
        <v>100</v>
      </c>
      <c r="CX598" s="339" t="s">
        <v>402</v>
      </c>
      <c r="CY598" s="339"/>
      <c r="CZ598" s="339"/>
      <c r="DA598" s="339"/>
      <c r="DB598" s="339"/>
      <c r="DC598" s="339"/>
      <c r="DD598" s="339"/>
      <c r="DE598" s="339"/>
      <c r="DF598" s="339"/>
      <c r="DG598" s="339"/>
      <c r="DH598" s="339"/>
      <c r="DI598" s="339"/>
      <c r="DJ598" s="339"/>
      <c r="DK598" s="339"/>
      <c r="DL598" s="339"/>
      <c r="DM598" s="339"/>
      <c r="DN598" s="339"/>
      <c r="DO598" s="339"/>
    </row>
    <row r="599" spans="1:119" ht="13.5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B599" s="64" t="s">
        <v>372</v>
      </c>
      <c r="CC599" s="345">
        <v>-10</v>
      </c>
      <c r="CD599" s="66" t="s">
        <v>503</v>
      </c>
      <c r="CE599" s="66">
        <f>ROUND(CC599*$CG$82*9.80665/1000,0)</f>
        <v>-101</v>
      </c>
      <c r="CF599" s="54" t="s">
        <v>504</v>
      </c>
      <c r="CG599" s="341">
        <f>CE600</f>
        <v>0</v>
      </c>
      <c r="CH599" s="54">
        <f>$CG599</f>
        <v>0</v>
      </c>
      <c r="CI599" s="54">
        <f t="shared" si="425"/>
        <v>0</v>
      </c>
      <c r="CJ599" s="54">
        <f t="shared" si="425"/>
        <v>0</v>
      </c>
      <c r="CK599" s="54">
        <f t="shared" si="425"/>
        <v>0</v>
      </c>
      <c r="CL599" s="54">
        <f t="shared" si="425"/>
        <v>0</v>
      </c>
      <c r="CM599" s="54">
        <f t="shared" si="425"/>
        <v>0</v>
      </c>
      <c r="CN599" s="54">
        <f t="shared" si="425"/>
        <v>0</v>
      </c>
      <c r="CO599" s="54">
        <f t="shared" si="425"/>
        <v>0</v>
      </c>
      <c r="CP599" s="54">
        <f t="shared" si="425"/>
        <v>0</v>
      </c>
      <c r="CQ599" s="54">
        <f t="shared" si="425"/>
        <v>0</v>
      </c>
      <c r="CR599" s="54">
        <f t="shared" si="425"/>
        <v>0</v>
      </c>
      <c r="CS599" s="54">
        <f t="shared" si="425"/>
        <v>0</v>
      </c>
      <c r="CT599" s="54">
        <f t="shared" si="425"/>
        <v>0</v>
      </c>
      <c r="CU599" s="54">
        <f t="shared" si="425"/>
        <v>0</v>
      </c>
      <c r="CV599" s="54">
        <f t="shared" si="425"/>
        <v>0</v>
      </c>
    </row>
    <row r="600" spans="1:119" ht="13.5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B600" s="354" t="s">
        <v>376</v>
      </c>
      <c r="CC600" s="355">
        <f>CC584</f>
        <v>0</v>
      </c>
      <c r="CD600" s="346" t="s">
        <v>505</v>
      </c>
      <c r="CE600" s="66">
        <f>CC600*$CG$82*9.80665/1000</f>
        <v>0</v>
      </c>
      <c r="CF600" s="54" t="s">
        <v>506</v>
      </c>
      <c r="CG600" s="54">
        <v>0.79</v>
      </c>
      <c r="CH600" s="54">
        <f>$CG600</f>
        <v>0.79</v>
      </c>
      <c r="CI600" s="54">
        <f t="shared" si="425"/>
        <v>0.79</v>
      </c>
      <c r="CJ600" s="54">
        <f t="shared" si="425"/>
        <v>0.79</v>
      </c>
      <c r="CK600" s="54">
        <f t="shared" si="425"/>
        <v>0.79</v>
      </c>
      <c r="CL600" s="54">
        <f t="shared" si="425"/>
        <v>0.79</v>
      </c>
      <c r="CM600" s="54">
        <f t="shared" si="425"/>
        <v>0.79</v>
      </c>
      <c r="CN600" s="54">
        <f t="shared" si="425"/>
        <v>0.79</v>
      </c>
      <c r="CO600" s="54">
        <f t="shared" si="425"/>
        <v>0.79</v>
      </c>
      <c r="CP600" s="54">
        <f t="shared" si="425"/>
        <v>0.79</v>
      </c>
      <c r="CQ600" s="54">
        <f t="shared" si="425"/>
        <v>0.79</v>
      </c>
      <c r="CR600" s="54">
        <f t="shared" si="425"/>
        <v>0.79</v>
      </c>
      <c r="CS600" s="54">
        <f t="shared" si="425"/>
        <v>0.79</v>
      </c>
      <c r="CT600" s="54">
        <f t="shared" si="425"/>
        <v>0.79</v>
      </c>
      <c r="CU600" s="54">
        <f t="shared" si="425"/>
        <v>0.79</v>
      </c>
      <c r="CV600" s="54">
        <f t="shared" si="425"/>
        <v>0.79</v>
      </c>
      <c r="CX600" s="358" t="s">
        <v>507</v>
      </c>
      <c r="CY600" s="54">
        <f t="shared" ref="CY600:DN600" si="426">CG$79</f>
        <v>126.88500000000001</v>
      </c>
      <c r="CZ600" s="54">
        <f t="shared" si="426"/>
        <v>109.185</v>
      </c>
      <c r="DA600" s="54">
        <f t="shared" si="426"/>
        <v>94.381</v>
      </c>
      <c r="DB600" s="54">
        <f t="shared" si="426"/>
        <v>82.445999999999998</v>
      </c>
      <c r="DC600" s="54">
        <f t="shared" si="426"/>
        <v>73.918000000000006</v>
      </c>
      <c r="DD600" s="54">
        <f t="shared" si="426"/>
        <v>63.152999999999999</v>
      </c>
      <c r="DE600" s="54">
        <f t="shared" si="426"/>
        <v>56.482999999999997</v>
      </c>
      <c r="DF600" s="54">
        <f t="shared" si="426"/>
        <v>51.133000000000003</v>
      </c>
      <c r="DG600" s="54">
        <f t="shared" si="426"/>
        <v>48.246000000000002</v>
      </c>
      <c r="DH600" s="54">
        <f t="shared" si="426"/>
        <v>43.709000000000003</v>
      </c>
      <c r="DI600" s="54">
        <f t="shared" si="426"/>
        <v>40.774000000000001</v>
      </c>
      <c r="DJ600" s="54">
        <f t="shared" si="426"/>
        <v>38.68</v>
      </c>
      <c r="DK600" s="54">
        <f t="shared" si="426"/>
        <v>34.463000000000001</v>
      </c>
      <c r="DL600" s="54">
        <f t="shared" si="426"/>
        <v>33.161000000000001</v>
      </c>
      <c r="DM600" s="54">
        <f t="shared" si="426"/>
        <v>30.765000000000001</v>
      </c>
      <c r="DN600" s="54">
        <f t="shared" si="426"/>
        <v>29.283999999999999</v>
      </c>
    </row>
    <row r="601" spans="1:119" ht="13.5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B601" s="64" t="s">
        <v>380</v>
      </c>
      <c r="CC601" s="345">
        <f>BN112</f>
        <v>0</v>
      </c>
      <c r="CD601" s="346" t="s">
        <v>508</v>
      </c>
      <c r="CE601" s="66">
        <f>CC601*$CG$82*9.80665/1000</f>
        <v>0</v>
      </c>
      <c r="CF601" s="54" t="s">
        <v>382</v>
      </c>
      <c r="CG601" s="341">
        <f>CE599</f>
        <v>-101</v>
      </c>
      <c r="CH601" s="54">
        <f>$CG601</f>
        <v>-101</v>
      </c>
      <c r="CI601" s="54">
        <f t="shared" si="425"/>
        <v>-101</v>
      </c>
      <c r="CJ601" s="54">
        <f t="shared" si="425"/>
        <v>-101</v>
      </c>
      <c r="CK601" s="54">
        <f t="shared" si="425"/>
        <v>-101</v>
      </c>
      <c r="CL601" s="54">
        <f t="shared" si="425"/>
        <v>-101</v>
      </c>
      <c r="CM601" s="54">
        <f t="shared" si="425"/>
        <v>-101</v>
      </c>
      <c r="CN601" s="54">
        <f t="shared" si="425"/>
        <v>-101</v>
      </c>
      <c r="CO601" s="54">
        <f t="shared" si="425"/>
        <v>-101</v>
      </c>
      <c r="CP601" s="54">
        <f t="shared" si="425"/>
        <v>-101</v>
      </c>
      <c r="CQ601" s="54">
        <f t="shared" si="425"/>
        <v>-101</v>
      </c>
      <c r="CR601" s="54">
        <f t="shared" si="425"/>
        <v>-101</v>
      </c>
      <c r="CS601" s="54">
        <f t="shared" si="425"/>
        <v>-101</v>
      </c>
      <c r="CT601" s="54">
        <f t="shared" si="425"/>
        <v>-101</v>
      </c>
      <c r="CU601" s="54">
        <f t="shared" si="425"/>
        <v>-101</v>
      </c>
      <c r="CV601" s="54">
        <f t="shared" si="425"/>
        <v>-101</v>
      </c>
      <c r="CX601" s="54" t="s">
        <v>418</v>
      </c>
      <c r="CY601" s="54">
        <f t="shared" ref="CY601:DN601" si="427">CG$80</f>
        <v>0.55779999999999996</v>
      </c>
      <c r="CZ601" s="54">
        <f t="shared" si="427"/>
        <v>0.65139999999999998</v>
      </c>
      <c r="DA601" s="54">
        <f t="shared" si="427"/>
        <v>0.72219999999999995</v>
      </c>
      <c r="DB601" s="54">
        <f t="shared" si="427"/>
        <v>0.78249999999999997</v>
      </c>
      <c r="DC601" s="54">
        <f t="shared" si="427"/>
        <v>0.81259999999999999</v>
      </c>
      <c r="DD601" s="54">
        <f t="shared" si="427"/>
        <v>0.84340000000000004</v>
      </c>
      <c r="DE601" s="54">
        <f t="shared" si="427"/>
        <v>0.86929999999999996</v>
      </c>
      <c r="DF601" s="54">
        <f t="shared" si="427"/>
        <v>0.89100000000000001</v>
      </c>
      <c r="DG601" s="54">
        <f t="shared" si="427"/>
        <v>0.90920000000000001</v>
      </c>
      <c r="DH601" s="54">
        <f t="shared" si="427"/>
        <v>0.92220000000000002</v>
      </c>
      <c r="DI601" s="54">
        <f t="shared" si="427"/>
        <v>0.93189999999999995</v>
      </c>
      <c r="DJ601" s="54">
        <f t="shared" si="427"/>
        <v>0.94030000000000002</v>
      </c>
      <c r="DK601" s="54">
        <f t="shared" si="427"/>
        <v>0.94769999999999999</v>
      </c>
      <c r="DL601" s="54">
        <f t="shared" si="427"/>
        <v>0.95440000000000003</v>
      </c>
      <c r="DM601" s="54">
        <f t="shared" si="427"/>
        <v>0.96020000000000005</v>
      </c>
      <c r="DN601" s="54">
        <f t="shared" si="427"/>
        <v>0.96530000000000005</v>
      </c>
    </row>
    <row r="602" spans="1:119" ht="14.25" thickBot="1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B602" s="64" t="s">
        <v>384</v>
      </c>
      <c r="CC602" s="345">
        <f>(BM352-BM349)/0.000694444444444444</f>
        <v>0</v>
      </c>
      <c r="CD602" s="66" t="s">
        <v>65</v>
      </c>
      <c r="CE602" s="66">
        <f>IF(CC599=0,IF(CC582&gt;0,CC602+CE585,CC602),(CC602-((CC601-CC600)/CC599)))</f>
        <v>0</v>
      </c>
      <c r="CF602" s="54" t="s">
        <v>509</v>
      </c>
      <c r="CG602" s="341">
        <f>ABS(CE602)</f>
        <v>0</v>
      </c>
      <c r="CH602" s="54">
        <f>$CG602</f>
        <v>0</v>
      </c>
      <c r="CI602" s="54">
        <f t="shared" si="425"/>
        <v>0</v>
      </c>
      <c r="CJ602" s="54">
        <f t="shared" si="425"/>
        <v>0</v>
      </c>
      <c r="CK602" s="54">
        <f t="shared" si="425"/>
        <v>0</v>
      </c>
      <c r="CL602" s="54">
        <f t="shared" si="425"/>
        <v>0</v>
      </c>
      <c r="CM602" s="54">
        <f t="shared" si="425"/>
        <v>0</v>
      </c>
      <c r="CN602" s="54">
        <f t="shared" si="425"/>
        <v>0</v>
      </c>
      <c r="CO602" s="54">
        <f t="shared" si="425"/>
        <v>0</v>
      </c>
      <c r="CP602" s="54">
        <f t="shared" si="425"/>
        <v>0</v>
      </c>
      <c r="CQ602" s="54">
        <f t="shared" si="425"/>
        <v>0</v>
      </c>
      <c r="CR602" s="54">
        <f t="shared" si="425"/>
        <v>0</v>
      </c>
      <c r="CS602" s="54">
        <f t="shared" si="425"/>
        <v>0</v>
      </c>
      <c r="CT602" s="54">
        <f t="shared" si="425"/>
        <v>0</v>
      </c>
      <c r="CU602" s="54">
        <f t="shared" si="425"/>
        <v>0</v>
      </c>
      <c r="CV602" s="54">
        <f t="shared" si="425"/>
        <v>0</v>
      </c>
      <c r="CX602" s="54" t="s">
        <v>510</v>
      </c>
      <c r="CY602" s="54">
        <f>100-$CG$83</f>
        <v>94.33</v>
      </c>
      <c r="CZ602" s="54">
        <f t="shared" ref="CZ602:DN602" si="428">100-$CG$83</f>
        <v>94.33</v>
      </c>
      <c r="DA602" s="54">
        <f t="shared" si="428"/>
        <v>94.33</v>
      </c>
      <c r="DB602" s="54">
        <f t="shared" si="428"/>
        <v>94.33</v>
      </c>
      <c r="DC602" s="54">
        <f t="shared" si="428"/>
        <v>94.33</v>
      </c>
      <c r="DD602" s="54">
        <f t="shared" si="428"/>
        <v>94.33</v>
      </c>
      <c r="DE602" s="54">
        <f t="shared" si="428"/>
        <v>94.33</v>
      </c>
      <c r="DF602" s="54">
        <f t="shared" si="428"/>
        <v>94.33</v>
      </c>
      <c r="DG602" s="54">
        <f t="shared" si="428"/>
        <v>94.33</v>
      </c>
      <c r="DH602" s="54">
        <f t="shared" si="428"/>
        <v>94.33</v>
      </c>
      <c r="DI602" s="54">
        <f t="shared" si="428"/>
        <v>94.33</v>
      </c>
      <c r="DJ602" s="54">
        <f t="shared" si="428"/>
        <v>94.33</v>
      </c>
      <c r="DK602" s="54">
        <f t="shared" si="428"/>
        <v>94.33</v>
      </c>
      <c r="DL602" s="54">
        <f t="shared" si="428"/>
        <v>94.33</v>
      </c>
      <c r="DM602" s="54">
        <f t="shared" si="428"/>
        <v>94.33</v>
      </c>
      <c r="DN602" s="54">
        <f t="shared" si="428"/>
        <v>94.33</v>
      </c>
    </row>
    <row r="603" spans="1:119" ht="14.25" thickBot="1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B603" s="359"/>
      <c r="CC603" s="360"/>
      <c r="CF603" s="54" t="s">
        <v>465</v>
      </c>
      <c r="CG603" s="347">
        <f>LN(2)/CG$78</f>
        <v>0.13862943611198905</v>
      </c>
      <c r="CH603" s="347">
        <f t="shared" ref="CH603:CV603" si="429">LN(2)/CH$78</f>
        <v>8.6643397569993161E-2</v>
      </c>
      <c r="CI603" s="347">
        <f t="shared" si="429"/>
        <v>5.5451774444795626E-2</v>
      </c>
      <c r="CJ603" s="347">
        <f t="shared" si="429"/>
        <v>3.7467415165402446E-2</v>
      </c>
      <c r="CK603" s="347">
        <f t="shared" si="429"/>
        <v>2.5672117798516494E-2</v>
      </c>
      <c r="CL603" s="347">
        <f t="shared" si="429"/>
        <v>1.8097837612531208E-2</v>
      </c>
      <c r="CM603" s="347">
        <f t="shared" si="429"/>
        <v>1.2765141446776157E-2</v>
      </c>
      <c r="CN603" s="347">
        <f t="shared" si="429"/>
        <v>9.001911435843446E-3</v>
      </c>
      <c r="CO603" s="347">
        <f t="shared" si="429"/>
        <v>6.3591484455040852E-3</v>
      </c>
      <c r="CP603" s="347">
        <f t="shared" si="429"/>
        <v>4.7475834284927756E-3</v>
      </c>
      <c r="CQ603" s="347">
        <f t="shared" si="429"/>
        <v>3.7066694147590657E-3</v>
      </c>
      <c r="CR603" s="347">
        <f t="shared" si="429"/>
        <v>2.9001974082006081E-3</v>
      </c>
      <c r="CS603" s="347">
        <f t="shared" si="429"/>
        <v>2.272613706753919E-3</v>
      </c>
      <c r="CT603" s="347">
        <f t="shared" si="429"/>
        <v>1.7773004629742187E-3</v>
      </c>
      <c r="CU603" s="347">
        <f t="shared" si="429"/>
        <v>1.3918618083533039E-3</v>
      </c>
      <c r="CV603" s="347">
        <f t="shared" si="429"/>
        <v>1.0915703630865281E-3</v>
      </c>
      <c r="CX603" s="54" t="s">
        <v>409</v>
      </c>
      <c r="CY603" s="361">
        <f>CE601</f>
        <v>0</v>
      </c>
      <c r="CZ603" s="54">
        <f>$CY603</f>
        <v>0</v>
      </c>
      <c r="DA603" s="54">
        <f t="shared" ref="DA603:DN603" si="430">$CY603</f>
        <v>0</v>
      </c>
      <c r="DB603" s="54">
        <f t="shared" si="430"/>
        <v>0</v>
      </c>
      <c r="DC603" s="54">
        <f t="shared" si="430"/>
        <v>0</v>
      </c>
      <c r="DD603" s="54">
        <f t="shared" si="430"/>
        <v>0</v>
      </c>
      <c r="DE603" s="54">
        <f t="shared" si="430"/>
        <v>0</v>
      </c>
      <c r="DF603" s="54">
        <f t="shared" si="430"/>
        <v>0</v>
      </c>
      <c r="DG603" s="54">
        <f t="shared" si="430"/>
        <v>0</v>
      </c>
      <c r="DH603" s="54">
        <f t="shared" si="430"/>
        <v>0</v>
      </c>
      <c r="DI603" s="54">
        <f t="shared" si="430"/>
        <v>0</v>
      </c>
      <c r="DJ603" s="54">
        <f t="shared" si="430"/>
        <v>0</v>
      </c>
      <c r="DK603" s="54">
        <f t="shared" si="430"/>
        <v>0</v>
      </c>
      <c r="DL603" s="54">
        <f t="shared" si="430"/>
        <v>0</v>
      </c>
      <c r="DM603" s="54">
        <f t="shared" si="430"/>
        <v>0</v>
      </c>
      <c r="DN603" s="54">
        <f t="shared" si="430"/>
        <v>0</v>
      </c>
    </row>
    <row r="605" spans="1:119" ht="13.5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G605" s="348">
        <f>(CG598+CG599)*CG600</f>
        <v>79</v>
      </c>
      <c r="CH605" s="348">
        <f t="shared" ref="CH605:CV605" si="431">(CH598+CH599)*CH600</f>
        <v>79</v>
      </c>
      <c r="CI605" s="348">
        <f t="shared" si="431"/>
        <v>79</v>
      </c>
      <c r="CJ605" s="348">
        <f t="shared" si="431"/>
        <v>79</v>
      </c>
      <c r="CK605" s="348">
        <f t="shared" si="431"/>
        <v>79</v>
      </c>
      <c r="CL605" s="348">
        <f t="shared" si="431"/>
        <v>79</v>
      </c>
      <c r="CM605" s="348">
        <f t="shared" si="431"/>
        <v>79</v>
      </c>
      <c r="CN605" s="348">
        <f t="shared" si="431"/>
        <v>79</v>
      </c>
      <c r="CO605" s="348">
        <f t="shared" si="431"/>
        <v>79</v>
      </c>
      <c r="CP605" s="348">
        <f t="shared" si="431"/>
        <v>79</v>
      </c>
      <c r="CQ605" s="348">
        <f t="shared" si="431"/>
        <v>79</v>
      </c>
      <c r="CR605" s="348">
        <f t="shared" si="431"/>
        <v>79</v>
      </c>
      <c r="CS605" s="348">
        <f t="shared" si="431"/>
        <v>79</v>
      </c>
      <c r="CT605" s="348">
        <f t="shared" si="431"/>
        <v>79</v>
      </c>
      <c r="CU605" s="348">
        <f t="shared" si="431"/>
        <v>79</v>
      </c>
      <c r="CV605" s="348">
        <f t="shared" si="431"/>
        <v>79</v>
      </c>
    </row>
    <row r="606" spans="1:119" ht="13.5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G606" s="348">
        <f>CG601*CG600*(CG602-1/CG603)</f>
        <v>575.56318656265205</v>
      </c>
      <c r="CH606" s="348">
        <f t="shared" ref="CH606:CV606" si="432">CH601*CH600*(CH602-1/CH603)</f>
        <v>920.90109850024317</v>
      </c>
      <c r="CI606" s="348">
        <f t="shared" si="432"/>
        <v>1438.9079664066298</v>
      </c>
      <c r="CJ606" s="348">
        <f t="shared" si="432"/>
        <v>2129.5837902818125</v>
      </c>
      <c r="CK606" s="348">
        <f t="shared" si="432"/>
        <v>3108.0412074383207</v>
      </c>
      <c r="CL606" s="348">
        <f t="shared" si="432"/>
        <v>4408.8140090699144</v>
      </c>
      <c r="CM606" s="348">
        <f t="shared" si="432"/>
        <v>6250.6162060704</v>
      </c>
      <c r="CN606" s="348">
        <f t="shared" si="432"/>
        <v>8863.6730730648396</v>
      </c>
      <c r="CO606" s="348">
        <f t="shared" si="432"/>
        <v>12547.277467065815</v>
      </c>
      <c r="CP606" s="348">
        <f t="shared" si="432"/>
        <v>16806.445047629441</v>
      </c>
      <c r="CQ606" s="348">
        <f t="shared" si="432"/>
        <v>21526.063177443186</v>
      </c>
      <c r="CR606" s="348">
        <f t="shared" si="432"/>
        <v>27511.920317694763</v>
      </c>
      <c r="CS606" s="348">
        <f t="shared" si="432"/>
        <v>35109.354380321776</v>
      </c>
      <c r="CT606" s="348">
        <f t="shared" si="432"/>
        <v>44893.928551886856</v>
      </c>
      <c r="CU606" s="348">
        <f t="shared" si="432"/>
        <v>57326.093381640138</v>
      </c>
      <c r="CV606" s="348">
        <f t="shared" si="432"/>
        <v>73096.524693456799</v>
      </c>
    </row>
    <row r="607" spans="1:119" ht="13.5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G607" s="348" t="e">
        <f>((CG598+CG599)*CG600-CG597-CG601*CG600/CG603)*EXP(-CG603*CG602)</f>
        <v>#VALUE!</v>
      </c>
      <c r="CH607" s="348" t="e">
        <f t="shared" ref="CH607:CV607" si="433">((CH598+CH599)*CH600-CH597-CH601*CH600/CH603)*EXP(-CH603*CH602)</f>
        <v>#VALUE!</v>
      </c>
      <c r="CI607" s="348" t="e">
        <f t="shared" si="433"/>
        <v>#VALUE!</v>
      </c>
      <c r="CJ607" s="348" t="e">
        <f t="shared" si="433"/>
        <v>#VALUE!</v>
      </c>
      <c r="CK607" s="348" t="e">
        <f t="shared" si="433"/>
        <v>#VALUE!</v>
      </c>
      <c r="CL607" s="348" t="e">
        <f t="shared" si="433"/>
        <v>#VALUE!</v>
      </c>
      <c r="CM607" s="348" t="e">
        <f t="shared" si="433"/>
        <v>#VALUE!</v>
      </c>
      <c r="CN607" s="348" t="e">
        <f t="shared" si="433"/>
        <v>#VALUE!</v>
      </c>
      <c r="CO607" s="348" t="e">
        <f t="shared" si="433"/>
        <v>#VALUE!</v>
      </c>
      <c r="CP607" s="348" t="e">
        <f t="shared" si="433"/>
        <v>#VALUE!</v>
      </c>
      <c r="CQ607" s="348" t="e">
        <f t="shared" si="433"/>
        <v>#VALUE!</v>
      </c>
      <c r="CR607" s="348" t="e">
        <f t="shared" si="433"/>
        <v>#VALUE!</v>
      </c>
      <c r="CS607" s="348" t="e">
        <f t="shared" si="433"/>
        <v>#VALUE!</v>
      </c>
      <c r="CT607" s="348" t="e">
        <f t="shared" si="433"/>
        <v>#VALUE!</v>
      </c>
      <c r="CU607" s="348" t="e">
        <f t="shared" si="433"/>
        <v>#VALUE!</v>
      </c>
      <c r="CV607" s="348" t="e">
        <f t="shared" si="433"/>
        <v>#VALUE!</v>
      </c>
    </row>
    <row r="608" spans="1:119" ht="13.5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G608" s="349" t="e">
        <f>CG605+CG606-CG607</f>
        <v>#VALUE!</v>
      </c>
      <c r="CH608" s="349" t="e">
        <f t="shared" ref="CH608:CV608" si="434">CH605+CH606-CH607</f>
        <v>#VALUE!</v>
      </c>
      <c r="CI608" s="349" t="e">
        <f t="shared" si="434"/>
        <v>#VALUE!</v>
      </c>
      <c r="CJ608" s="349" t="e">
        <f t="shared" si="434"/>
        <v>#VALUE!</v>
      </c>
      <c r="CK608" s="349" t="e">
        <f t="shared" si="434"/>
        <v>#VALUE!</v>
      </c>
      <c r="CL608" s="349" t="e">
        <f t="shared" si="434"/>
        <v>#VALUE!</v>
      </c>
      <c r="CM608" s="349" t="e">
        <f t="shared" si="434"/>
        <v>#VALUE!</v>
      </c>
      <c r="CN608" s="349" t="e">
        <f t="shared" si="434"/>
        <v>#VALUE!</v>
      </c>
      <c r="CO608" s="349" t="e">
        <f t="shared" si="434"/>
        <v>#VALUE!</v>
      </c>
      <c r="CP608" s="349" t="e">
        <f t="shared" si="434"/>
        <v>#VALUE!</v>
      </c>
      <c r="CQ608" s="349" t="e">
        <f t="shared" si="434"/>
        <v>#VALUE!</v>
      </c>
      <c r="CR608" s="349" t="e">
        <f t="shared" si="434"/>
        <v>#VALUE!</v>
      </c>
      <c r="CS608" s="349" t="e">
        <f t="shared" si="434"/>
        <v>#VALUE!</v>
      </c>
      <c r="CT608" s="349" t="e">
        <f t="shared" si="434"/>
        <v>#VALUE!</v>
      </c>
      <c r="CU608" s="349" t="e">
        <f t="shared" si="434"/>
        <v>#VALUE!</v>
      </c>
      <c r="CV608" s="349" t="e">
        <f t="shared" si="434"/>
        <v>#VALUE!</v>
      </c>
    </row>
    <row r="609" spans="1:119" ht="13.5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G609" s="350" t="s">
        <v>390</v>
      </c>
      <c r="CH609" s="351" t="s">
        <v>333</v>
      </c>
      <c r="CI609" s="351" t="s">
        <v>334</v>
      </c>
      <c r="CJ609" s="351" t="s">
        <v>335</v>
      </c>
      <c r="CK609" s="351" t="s">
        <v>336</v>
      </c>
      <c r="CL609" s="351" t="s">
        <v>337</v>
      </c>
      <c r="CM609" s="351" t="s">
        <v>338</v>
      </c>
      <c r="CN609" s="351" t="s">
        <v>339</v>
      </c>
      <c r="CO609" s="351" t="s">
        <v>340</v>
      </c>
      <c r="CP609" s="351" t="s">
        <v>341</v>
      </c>
      <c r="CQ609" s="351" t="s">
        <v>342</v>
      </c>
      <c r="CR609" s="351" t="s">
        <v>343</v>
      </c>
      <c r="CS609" s="351" t="s">
        <v>344</v>
      </c>
      <c r="CT609" s="351" t="s">
        <v>345</v>
      </c>
      <c r="CU609" s="351" t="s">
        <v>346</v>
      </c>
      <c r="CV609" s="351" t="s">
        <v>347</v>
      </c>
      <c r="CY609" s="54" t="s">
        <v>390</v>
      </c>
      <c r="CZ609" s="54" t="s">
        <v>333</v>
      </c>
      <c r="DA609" s="54" t="s">
        <v>334</v>
      </c>
      <c r="DB609" s="54" t="s">
        <v>335</v>
      </c>
      <c r="DC609" s="54" t="s">
        <v>336</v>
      </c>
      <c r="DD609" s="54" t="s">
        <v>337</v>
      </c>
      <c r="DE609" s="54" t="s">
        <v>338</v>
      </c>
      <c r="DF609" s="54" t="s">
        <v>339</v>
      </c>
      <c r="DG609" s="54" t="s">
        <v>340</v>
      </c>
      <c r="DH609" s="54" t="s">
        <v>341</v>
      </c>
      <c r="DI609" s="54" t="s">
        <v>342</v>
      </c>
      <c r="DJ609" s="54" t="s">
        <v>343</v>
      </c>
      <c r="DK609" s="54" t="s">
        <v>344</v>
      </c>
      <c r="DL609" s="54" t="s">
        <v>345</v>
      </c>
      <c r="DM609" s="54" t="s">
        <v>346</v>
      </c>
      <c r="DN609" s="54" t="s">
        <v>347</v>
      </c>
    </row>
    <row r="610" spans="1:119" ht="13.5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F610" s="54" t="s">
        <v>391</v>
      </c>
      <c r="CG610" s="352" t="e">
        <f>ROUND((CG598+CG599)*CG600+CG601*CG600*(CG602-1/CG603)-((CG598+CG599)*CG600-CG597-CG601*CG600/CG603)*EXP(-CG603*CG602),5)</f>
        <v>#VALUE!</v>
      </c>
      <c r="CH610" s="352" t="e">
        <f t="shared" ref="CH610:CV610" si="435">ROUND((CH598+CH599)*CH600+CH601*CH600*(CH602-1/CH603)-((CH598+CH599)*CH600-CH597-CH601*CH600/CH603)*EXP(-CH603*CH602),5)</f>
        <v>#VALUE!</v>
      </c>
      <c r="CI610" s="352" t="e">
        <f t="shared" si="435"/>
        <v>#VALUE!</v>
      </c>
      <c r="CJ610" s="352" t="e">
        <f t="shared" si="435"/>
        <v>#VALUE!</v>
      </c>
      <c r="CK610" s="352" t="e">
        <f t="shared" si="435"/>
        <v>#VALUE!</v>
      </c>
      <c r="CL610" s="352" t="e">
        <f t="shared" si="435"/>
        <v>#VALUE!</v>
      </c>
      <c r="CM610" s="352" t="e">
        <f t="shared" si="435"/>
        <v>#VALUE!</v>
      </c>
      <c r="CN610" s="352" t="e">
        <f t="shared" si="435"/>
        <v>#VALUE!</v>
      </c>
      <c r="CO610" s="352" t="e">
        <f t="shared" si="435"/>
        <v>#VALUE!</v>
      </c>
      <c r="CP610" s="352" t="e">
        <f t="shared" si="435"/>
        <v>#VALUE!</v>
      </c>
      <c r="CQ610" s="352" t="e">
        <f t="shared" si="435"/>
        <v>#VALUE!</v>
      </c>
      <c r="CR610" s="352" t="e">
        <f t="shared" si="435"/>
        <v>#VALUE!</v>
      </c>
      <c r="CS610" s="352" t="e">
        <f t="shared" si="435"/>
        <v>#VALUE!</v>
      </c>
      <c r="CT610" s="352" t="e">
        <f t="shared" si="435"/>
        <v>#VALUE!</v>
      </c>
      <c r="CU610" s="352" t="e">
        <f t="shared" si="435"/>
        <v>#VALUE!</v>
      </c>
      <c r="CV610" s="352" t="e">
        <f t="shared" si="435"/>
        <v>#VALUE!</v>
      </c>
      <c r="CX610" s="54" t="s">
        <v>412</v>
      </c>
      <c r="CY610" s="362">
        <f>(CY602+CY603)/CY601+CY600</f>
        <v>295.99579239870923</v>
      </c>
      <c r="CZ610" s="362">
        <f t="shared" ref="CZ610:DN610" si="436">(CZ602+CZ603)/CZ601+CZ600</f>
        <v>253.99617592876882</v>
      </c>
      <c r="DA610" s="362">
        <f t="shared" si="436"/>
        <v>224.99578814732763</v>
      </c>
      <c r="DB610" s="362">
        <f t="shared" si="436"/>
        <v>202.99552076677315</v>
      </c>
      <c r="DC610" s="362">
        <f t="shared" si="436"/>
        <v>190.00217425547623</v>
      </c>
      <c r="DD610" s="362">
        <f t="shared" si="436"/>
        <v>174.99791344557741</v>
      </c>
      <c r="DE610" s="362">
        <f t="shared" si="436"/>
        <v>164.99559634188427</v>
      </c>
      <c r="DF610" s="362">
        <f t="shared" si="436"/>
        <v>157.00280920314253</v>
      </c>
      <c r="DG610" s="362">
        <f t="shared" si="436"/>
        <v>151.99654993400793</v>
      </c>
      <c r="DH610" s="362">
        <f t="shared" si="436"/>
        <v>145.99700693992628</v>
      </c>
      <c r="DI610" s="362">
        <f t="shared" si="436"/>
        <v>141.99730722180493</v>
      </c>
      <c r="DJ610" s="362">
        <f t="shared" si="436"/>
        <v>138.99904711262363</v>
      </c>
      <c r="DK610" s="362">
        <f t="shared" si="436"/>
        <v>133.99871805423658</v>
      </c>
      <c r="DL610" s="362">
        <f t="shared" si="436"/>
        <v>131.99796563285832</v>
      </c>
      <c r="DM610" s="362">
        <f t="shared" si="436"/>
        <v>129.00495001041449</v>
      </c>
      <c r="DN610" s="362">
        <f t="shared" si="436"/>
        <v>127.00491577747849</v>
      </c>
    </row>
    <row r="611" spans="1:119" ht="13.5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319" t="str">
        <f>IF(CB611="","",CC611)</f>
        <v/>
      </c>
      <c r="CB611" s="363" t="str">
        <f>IF(COUNTIF(CY611:DN611,"×")=0,"","浮上できません")</f>
        <v/>
      </c>
      <c r="CC611" s="316">
        <v>3</v>
      </c>
      <c r="CG611" s="369"/>
      <c r="CH611" s="369"/>
      <c r="CI611" s="369"/>
      <c r="CJ611" s="369"/>
      <c r="CK611" s="369"/>
      <c r="CL611" s="369"/>
      <c r="CM611" s="369"/>
      <c r="CN611" s="369"/>
      <c r="CO611" s="369"/>
      <c r="CP611" s="369"/>
      <c r="CQ611" s="369"/>
      <c r="CR611" s="369"/>
      <c r="CS611" s="369"/>
      <c r="CT611" s="369"/>
      <c r="CU611" s="369"/>
      <c r="CV611" s="369"/>
      <c r="CY611" s="364" t="e">
        <f t="shared" ref="CY611:DN611" si="437">IF(CY610-CG610&gt;0,"","×")</f>
        <v>#VALUE!</v>
      </c>
      <c r="CZ611" s="364" t="e">
        <f t="shared" si="437"/>
        <v>#VALUE!</v>
      </c>
      <c r="DA611" s="364" t="e">
        <f t="shared" si="437"/>
        <v>#VALUE!</v>
      </c>
      <c r="DB611" s="364" t="e">
        <f t="shared" si="437"/>
        <v>#VALUE!</v>
      </c>
      <c r="DC611" s="364" t="e">
        <f t="shared" si="437"/>
        <v>#VALUE!</v>
      </c>
      <c r="DD611" s="364" t="e">
        <f t="shared" si="437"/>
        <v>#VALUE!</v>
      </c>
      <c r="DE611" s="364" t="e">
        <f t="shared" si="437"/>
        <v>#VALUE!</v>
      </c>
      <c r="DF611" s="364" t="e">
        <f t="shared" si="437"/>
        <v>#VALUE!</v>
      </c>
      <c r="DG611" s="364" t="e">
        <f t="shared" si="437"/>
        <v>#VALUE!</v>
      </c>
      <c r="DH611" s="364" t="e">
        <f t="shared" si="437"/>
        <v>#VALUE!</v>
      </c>
      <c r="DI611" s="364" t="e">
        <f t="shared" si="437"/>
        <v>#VALUE!</v>
      </c>
      <c r="DJ611" s="364" t="e">
        <f t="shared" si="437"/>
        <v>#VALUE!</v>
      </c>
      <c r="DK611" s="364" t="e">
        <f t="shared" si="437"/>
        <v>#VALUE!</v>
      </c>
      <c r="DL611" s="364" t="e">
        <f t="shared" si="437"/>
        <v>#VALUE!</v>
      </c>
      <c r="DM611" s="364" t="e">
        <f t="shared" si="437"/>
        <v>#VALUE!</v>
      </c>
      <c r="DN611" s="364" t="e">
        <f t="shared" si="437"/>
        <v>#VALUE!</v>
      </c>
    </row>
    <row r="612" spans="1:119" ht="13.5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F612" s="338" t="s">
        <v>511</v>
      </c>
      <c r="CG612" s="338" t="s">
        <v>512</v>
      </c>
      <c r="CH612" s="338"/>
      <c r="CI612" s="338"/>
      <c r="CJ612" s="338"/>
      <c r="CK612" s="338"/>
      <c r="CL612" s="338"/>
      <c r="CM612" s="338"/>
      <c r="CN612" s="338"/>
      <c r="CO612" s="338"/>
      <c r="CP612" s="338"/>
      <c r="CQ612" s="338"/>
      <c r="CR612" s="338"/>
      <c r="CS612" s="338"/>
      <c r="CT612" s="338"/>
      <c r="CU612" s="338"/>
      <c r="CV612" s="338"/>
      <c r="CW612" s="338"/>
    </row>
    <row r="613" spans="1:119" ht="13.5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X613" s="339"/>
      <c r="CY613" s="339"/>
      <c r="CZ613" s="339"/>
      <c r="DA613" s="339"/>
      <c r="DB613" s="339"/>
      <c r="DC613" s="339"/>
      <c r="DD613" s="339"/>
      <c r="DE613" s="339"/>
      <c r="DF613" s="339"/>
      <c r="DG613" s="339"/>
      <c r="DH613" s="339"/>
      <c r="DI613" s="339"/>
      <c r="DJ613" s="339"/>
      <c r="DK613" s="339"/>
      <c r="DL613" s="339"/>
      <c r="DM613" s="339"/>
      <c r="DN613" s="339"/>
      <c r="DO613" s="339"/>
    </row>
    <row r="614" spans="1:119" ht="13.5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F614" s="340" t="s">
        <v>487</v>
      </c>
      <c r="CG614" s="353" t="e">
        <f t="shared" ref="CG614:CV614" si="438">CG610</f>
        <v>#VALUE!</v>
      </c>
      <c r="CH614" s="353" t="e">
        <f t="shared" si="438"/>
        <v>#VALUE!</v>
      </c>
      <c r="CI614" s="353" t="e">
        <f t="shared" si="438"/>
        <v>#VALUE!</v>
      </c>
      <c r="CJ614" s="353" t="e">
        <f t="shared" si="438"/>
        <v>#VALUE!</v>
      </c>
      <c r="CK614" s="353" t="e">
        <f t="shared" si="438"/>
        <v>#VALUE!</v>
      </c>
      <c r="CL614" s="353" t="e">
        <f t="shared" si="438"/>
        <v>#VALUE!</v>
      </c>
      <c r="CM614" s="353" t="e">
        <f t="shared" si="438"/>
        <v>#VALUE!</v>
      </c>
      <c r="CN614" s="353" t="e">
        <f t="shared" si="438"/>
        <v>#VALUE!</v>
      </c>
      <c r="CO614" s="353" t="e">
        <f t="shared" si="438"/>
        <v>#VALUE!</v>
      </c>
      <c r="CP614" s="353" t="e">
        <f t="shared" si="438"/>
        <v>#VALUE!</v>
      </c>
      <c r="CQ614" s="353" t="e">
        <f t="shared" si="438"/>
        <v>#VALUE!</v>
      </c>
      <c r="CR614" s="353" t="e">
        <f t="shared" si="438"/>
        <v>#VALUE!</v>
      </c>
      <c r="CS614" s="353" t="e">
        <f t="shared" si="438"/>
        <v>#VALUE!</v>
      </c>
      <c r="CT614" s="353" t="e">
        <f t="shared" si="438"/>
        <v>#VALUE!</v>
      </c>
      <c r="CU614" s="353" t="e">
        <f t="shared" si="438"/>
        <v>#VALUE!</v>
      </c>
      <c r="CV614" s="353" t="e">
        <f t="shared" si="438"/>
        <v>#VALUE!</v>
      </c>
    </row>
    <row r="615" spans="1:119" ht="13.5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F615" s="54" t="s">
        <v>502</v>
      </c>
      <c r="CG615" s="54">
        <v>100</v>
      </c>
      <c r="CH615" s="54">
        <f>$CG615</f>
        <v>100</v>
      </c>
      <c r="CI615" s="54">
        <f t="shared" ref="CI615:CV619" si="439">$CG615</f>
        <v>100</v>
      </c>
      <c r="CJ615" s="54">
        <f t="shared" si="439"/>
        <v>100</v>
      </c>
      <c r="CK615" s="54">
        <f t="shared" si="439"/>
        <v>100</v>
      </c>
      <c r="CL615" s="54">
        <f t="shared" si="439"/>
        <v>100</v>
      </c>
      <c r="CM615" s="54">
        <f t="shared" si="439"/>
        <v>100</v>
      </c>
      <c r="CN615" s="54">
        <f t="shared" si="439"/>
        <v>100</v>
      </c>
      <c r="CO615" s="54">
        <f t="shared" si="439"/>
        <v>100</v>
      </c>
      <c r="CP615" s="54">
        <f t="shared" si="439"/>
        <v>100</v>
      </c>
      <c r="CQ615" s="54">
        <f t="shared" si="439"/>
        <v>100</v>
      </c>
      <c r="CR615" s="54">
        <f t="shared" si="439"/>
        <v>100</v>
      </c>
      <c r="CS615" s="54">
        <f t="shared" si="439"/>
        <v>100</v>
      </c>
      <c r="CT615" s="54">
        <f t="shared" si="439"/>
        <v>100</v>
      </c>
      <c r="CU615" s="54">
        <f t="shared" si="439"/>
        <v>100</v>
      </c>
      <c r="CV615" s="54">
        <f t="shared" si="439"/>
        <v>100</v>
      </c>
      <c r="CX615" s="339" t="s">
        <v>513</v>
      </c>
      <c r="CY615" s="339"/>
      <c r="CZ615" s="339"/>
      <c r="DA615" s="339"/>
      <c r="DB615" s="339"/>
      <c r="DC615" s="339"/>
      <c r="DD615" s="339"/>
      <c r="DE615" s="339"/>
      <c r="DF615" s="339"/>
      <c r="DG615" s="339"/>
      <c r="DH615" s="339"/>
      <c r="DI615" s="339"/>
      <c r="DJ615" s="339"/>
      <c r="DK615" s="339"/>
      <c r="DL615" s="339"/>
      <c r="DM615" s="339"/>
      <c r="DN615" s="339"/>
      <c r="DO615" s="339"/>
    </row>
    <row r="616" spans="1:119" ht="13.5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B616" s="64" t="s">
        <v>372</v>
      </c>
      <c r="CC616" s="345">
        <v>0</v>
      </c>
      <c r="CD616" s="66" t="s">
        <v>460</v>
      </c>
      <c r="CE616" s="66">
        <f>ROUND(CC616*$CG$82*9.80665/1000,0)</f>
        <v>0</v>
      </c>
      <c r="CF616" s="54" t="s">
        <v>514</v>
      </c>
      <c r="CG616" s="341">
        <f>CE617</f>
        <v>0</v>
      </c>
      <c r="CH616" s="54">
        <f>$CG616</f>
        <v>0</v>
      </c>
      <c r="CI616" s="54">
        <f t="shared" si="439"/>
        <v>0</v>
      </c>
      <c r="CJ616" s="54">
        <f t="shared" si="439"/>
        <v>0</v>
      </c>
      <c r="CK616" s="54">
        <f t="shared" si="439"/>
        <v>0</v>
      </c>
      <c r="CL616" s="54">
        <f t="shared" si="439"/>
        <v>0</v>
      </c>
      <c r="CM616" s="54">
        <f t="shared" si="439"/>
        <v>0</v>
      </c>
      <c r="CN616" s="54">
        <f t="shared" si="439"/>
        <v>0</v>
      </c>
      <c r="CO616" s="54">
        <f t="shared" si="439"/>
        <v>0</v>
      </c>
      <c r="CP616" s="54">
        <f t="shared" si="439"/>
        <v>0</v>
      </c>
      <c r="CQ616" s="54">
        <f t="shared" si="439"/>
        <v>0</v>
      </c>
      <c r="CR616" s="54">
        <f t="shared" si="439"/>
        <v>0</v>
      </c>
      <c r="CS616" s="54">
        <f t="shared" si="439"/>
        <v>0</v>
      </c>
      <c r="CT616" s="54">
        <f t="shared" si="439"/>
        <v>0</v>
      </c>
      <c r="CU616" s="54">
        <f t="shared" si="439"/>
        <v>0</v>
      </c>
      <c r="CV616" s="54">
        <f t="shared" si="439"/>
        <v>0</v>
      </c>
    </row>
    <row r="617" spans="1:119" ht="13.5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B617" s="354" t="s">
        <v>376</v>
      </c>
      <c r="CC617" s="355">
        <f>CC601</f>
        <v>0</v>
      </c>
      <c r="CD617" s="346" t="s">
        <v>515</v>
      </c>
      <c r="CE617" s="66">
        <f>CC617*$CG$82*9.80665/1000</f>
        <v>0</v>
      </c>
      <c r="CF617" s="54" t="s">
        <v>396</v>
      </c>
      <c r="CG617" s="54">
        <v>0.79</v>
      </c>
      <c r="CH617" s="54">
        <f>$CG617</f>
        <v>0.79</v>
      </c>
      <c r="CI617" s="54">
        <f t="shared" si="439"/>
        <v>0.79</v>
      </c>
      <c r="CJ617" s="54">
        <f t="shared" si="439"/>
        <v>0.79</v>
      </c>
      <c r="CK617" s="54">
        <f t="shared" si="439"/>
        <v>0.79</v>
      </c>
      <c r="CL617" s="54">
        <f t="shared" si="439"/>
        <v>0.79</v>
      </c>
      <c r="CM617" s="54">
        <f t="shared" si="439"/>
        <v>0.79</v>
      </c>
      <c r="CN617" s="54">
        <f t="shared" si="439"/>
        <v>0.79</v>
      </c>
      <c r="CO617" s="54">
        <f t="shared" si="439"/>
        <v>0.79</v>
      </c>
      <c r="CP617" s="54">
        <f t="shared" si="439"/>
        <v>0.79</v>
      </c>
      <c r="CQ617" s="54">
        <f t="shared" si="439"/>
        <v>0.79</v>
      </c>
      <c r="CR617" s="54">
        <f t="shared" si="439"/>
        <v>0.79</v>
      </c>
      <c r="CS617" s="54">
        <f t="shared" si="439"/>
        <v>0.79</v>
      </c>
      <c r="CT617" s="54">
        <f t="shared" si="439"/>
        <v>0.79</v>
      </c>
      <c r="CU617" s="54">
        <f t="shared" si="439"/>
        <v>0.79</v>
      </c>
      <c r="CV617" s="54">
        <f t="shared" si="439"/>
        <v>0.79</v>
      </c>
      <c r="CX617" s="358" t="s">
        <v>507</v>
      </c>
      <c r="CY617" s="54">
        <f t="shared" ref="CY617:DN617" si="440">CG$79</f>
        <v>126.88500000000001</v>
      </c>
      <c r="CZ617" s="54">
        <f t="shared" si="440"/>
        <v>109.185</v>
      </c>
      <c r="DA617" s="54">
        <f t="shared" si="440"/>
        <v>94.381</v>
      </c>
      <c r="DB617" s="54">
        <f t="shared" si="440"/>
        <v>82.445999999999998</v>
      </c>
      <c r="DC617" s="54">
        <f t="shared" si="440"/>
        <v>73.918000000000006</v>
      </c>
      <c r="DD617" s="54">
        <f t="shared" si="440"/>
        <v>63.152999999999999</v>
      </c>
      <c r="DE617" s="54">
        <f t="shared" si="440"/>
        <v>56.482999999999997</v>
      </c>
      <c r="DF617" s="54">
        <f t="shared" si="440"/>
        <v>51.133000000000003</v>
      </c>
      <c r="DG617" s="54">
        <f t="shared" si="440"/>
        <v>48.246000000000002</v>
      </c>
      <c r="DH617" s="54">
        <f t="shared" si="440"/>
        <v>43.709000000000003</v>
      </c>
      <c r="DI617" s="54">
        <f t="shared" si="440"/>
        <v>40.774000000000001</v>
      </c>
      <c r="DJ617" s="54">
        <f t="shared" si="440"/>
        <v>38.68</v>
      </c>
      <c r="DK617" s="54">
        <f t="shared" si="440"/>
        <v>34.463000000000001</v>
      </c>
      <c r="DL617" s="54">
        <f t="shared" si="440"/>
        <v>33.161000000000001</v>
      </c>
      <c r="DM617" s="54">
        <f t="shared" si="440"/>
        <v>30.765000000000001</v>
      </c>
      <c r="DN617" s="54">
        <f t="shared" si="440"/>
        <v>29.283999999999999</v>
      </c>
    </row>
    <row r="618" spans="1:119" ht="13.5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B618" s="64" t="s">
        <v>380</v>
      </c>
      <c r="CC618" s="345">
        <f>BN115</f>
        <v>0</v>
      </c>
      <c r="CD618" s="346" t="s">
        <v>381</v>
      </c>
      <c r="CE618" s="66">
        <f>CC618*$CG$82*9.80665/1000</f>
        <v>0</v>
      </c>
      <c r="CF618" s="54" t="s">
        <v>382</v>
      </c>
      <c r="CG618" s="341">
        <f>CE616</f>
        <v>0</v>
      </c>
      <c r="CH618" s="54">
        <f>$CG618</f>
        <v>0</v>
      </c>
      <c r="CI618" s="54">
        <f t="shared" si="439"/>
        <v>0</v>
      </c>
      <c r="CJ618" s="54">
        <f t="shared" si="439"/>
        <v>0</v>
      </c>
      <c r="CK618" s="54">
        <f t="shared" si="439"/>
        <v>0</v>
      </c>
      <c r="CL618" s="54">
        <f t="shared" si="439"/>
        <v>0</v>
      </c>
      <c r="CM618" s="54">
        <f t="shared" si="439"/>
        <v>0</v>
      </c>
      <c r="CN618" s="54">
        <f t="shared" si="439"/>
        <v>0</v>
      </c>
      <c r="CO618" s="54">
        <f t="shared" si="439"/>
        <v>0</v>
      </c>
      <c r="CP618" s="54">
        <f t="shared" si="439"/>
        <v>0</v>
      </c>
      <c r="CQ618" s="54">
        <f t="shared" si="439"/>
        <v>0</v>
      </c>
      <c r="CR618" s="54">
        <f t="shared" si="439"/>
        <v>0</v>
      </c>
      <c r="CS618" s="54">
        <f t="shared" si="439"/>
        <v>0</v>
      </c>
      <c r="CT618" s="54">
        <f t="shared" si="439"/>
        <v>0</v>
      </c>
      <c r="CU618" s="54">
        <f t="shared" si="439"/>
        <v>0</v>
      </c>
      <c r="CV618" s="54">
        <f t="shared" si="439"/>
        <v>0</v>
      </c>
      <c r="CX618" s="54" t="s">
        <v>516</v>
      </c>
      <c r="CY618" s="54">
        <f t="shared" ref="CY618:DN618" si="441">CG$80</f>
        <v>0.55779999999999996</v>
      </c>
      <c r="CZ618" s="54">
        <f t="shared" si="441"/>
        <v>0.65139999999999998</v>
      </c>
      <c r="DA618" s="54">
        <f t="shared" si="441"/>
        <v>0.72219999999999995</v>
      </c>
      <c r="DB618" s="54">
        <f t="shared" si="441"/>
        <v>0.78249999999999997</v>
      </c>
      <c r="DC618" s="54">
        <f t="shared" si="441"/>
        <v>0.81259999999999999</v>
      </c>
      <c r="DD618" s="54">
        <f t="shared" si="441"/>
        <v>0.84340000000000004</v>
      </c>
      <c r="DE618" s="54">
        <f t="shared" si="441"/>
        <v>0.86929999999999996</v>
      </c>
      <c r="DF618" s="54">
        <f t="shared" si="441"/>
        <v>0.89100000000000001</v>
      </c>
      <c r="DG618" s="54">
        <f t="shared" si="441"/>
        <v>0.90920000000000001</v>
      </c>
      <c r="DH618" s="54">
        <f t="shared" si="441"/>
        <v>0.92220000000000002</v>
      </c>
      <c r="DI618" s="54">
        <f t="shared" si="441"/>
        <v>0.93189999999999995</v>
      </c>
      <c r="DJ618" s="54">
        <f t="shared" si="441"/>
        <v>0.94030000000000002</v>
      </c>
      <c r="DK618" s="54">
        <f t="shared" si="441"/>
        <v>0.94769999999999999</v>
      </c>
      <c r="DL618" s="54">
        <f t="shared" si="441"/>
        <v>0.95440000000000003</v>
      </c>
      <c r="DM618" s="54">
        <f t="shared" si="441"/>
        <v>0.96020000000000005</v>
      </c>
      <c r="DN618" s="54">
        <f t="shared" si="441"/>
        <v>0.96530000000000005</v>
      </c>
    </row>
    <row r="619" spans="1:119" ht="14.25" thickBot="1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B619" s="64" t="s">
        <v>384</v>
      </c>
      <c r="CC619" s="345" t="e">
        <f>(BM115-BM112)/0.000694444444444444</f>
        <v>#VALUE!</v>
      </c>
      <c r="CD619" s="66" t="s">
        <v>65</v>
      </c>
      <c r="CE619" s="66" t="e">
        <f>IF(CC616=0,IF(CC599&gt;0,CC619+CE602,CC619),(CC619-((CC618-CC617)/CC616)))</f>
        <v>#VALUE!</v>
      </c>
      <c r="CF619" s="54" t="s">
        <v>385</v>
      </c>
      <c r="CG619" s="341" t="e">
        <f>ABS(CE619)</f>
        <v>#VALUE!</v>
      </c>
      <c r="CH619" s="54" t="e">
        <f>$CG619</f>
        <v>#VALUE!</v>
      </c>
      <c r="CI619" s="54" t="e">
        <f t="shared" si="439"/>
        <v>#VALUE!</v>
      </c>
      <c r="CJ619" s="54" t="e">
        <f t="shared" si="439"/>
        <v>#VALUE!</v>
      </c>
      <c r="CK619" s="54" t="e">
        <f t="shared" si="439"/>
        <v>#VALUE!</v>
      </c>
      <c r="CL619" s="54" t="e">
        <f t="shared" si="439"/>
        <v>#VALUE!</v>
      </c>
      <c r="CM619" s="54" t="e">
        <f t="shared" si="439"/>
        <v>#VALUE!</v>
      </c>
      <c r="CN619" s="54" t="e">
        <f t="shared" si="439"/>
        <v>#VALUE!</v>
      </c>
      <c r="CO619" s="54" t="e">
        <f t="shared" si="439"/>
        <v>#VALUE!</v>
      </c>
      <c r="CP619" s="54" t="e">
        <f t="shared" si="439"/>
        <v>#VALUE!</v>
      </c>
      <c r="CQ619" s="54" t="e">
        <f t="shared" si="439"/>
        <v>#VALUE!</v>
      </c>
      <c r="CR619" s="54" t="e">
        <f t="shared" si="439"/>
        <v>#VALUE!</v>
      </c>
      <c r="CS619" s="54" t="e">
        <f t="shared" si="439"/>
        <v>#VALUE!</v>
      </c>
      <c r="CT619" s="54" t="e">
        <f t="shared" si="439"/>
        <v>#VALUE!</v>
      </c>
      <c r="CU619" s="54" t="e">
        <f t="shared" si="439"/>
        <v>#VALUE!</v>
      </c>
      <c r="CV619" s="54" t="e">
        <f t="shared" si="439"/>
        <v>#VALUE!</v>
      </c>
      <c r="CX619" s="54" t="s">
        <v>415</v>
      </c>
      <c r="CY619" s="54">
        <f>100-$CG$83</f>
        <v>94.33</v>
      </c>
      <c r="CZ619" s="54">
        <f t="shared" ref="CZ619:DN619" si="442">100-$CG$83</f>
        <v>94.33</v>
      </c>
      <c r="DA619" s="54">
        <f t="shared" si="442"/>
        <v>94.33</v>
      </c>
      <c r="DB619" s="54">
        <f t="shared" si="442"/>
        <v>94.33</v>
      </c>
      <c r="DC619" s="54">
        <f t="shared" si="442"/>
        <v>94.33</v>
      </c>
      <c r="DD619" s="54">
        <f t="shared" si="442"/>
        <v>94.33</v>
      </c>
      <c r="DE619" s="54">
        <f t="shared" si="442"/>
        <v>94.33</v>
      </c>
      <c r="DF619" s="54">
        <f t="shared" si="442"/>
        <v>94.33</v>
      </c>
      <c r="DG619" s="54">
        <f t="shared" si="442"/>
        <v>94.33</v>
      </c>
      <c r="DH619" s="54">
        <f t="shared" si="442"/>
        <v>94.33</v>
      </c>
      <c r="DI619" s="54">
        <f t="shared" si="442"/>
        <v>94.33</v>
      </c>
      <c r="DJ619" s="54">
        <f t="shared" si="442"/>
        <v>94.33</v>
      </c>
      <c r="DK619" s="54">
        <f t="shared" si="442"/>
        <v>94.33</v>
      </c>
      <c r="DL619" s="54">
        <f t="shared" si="442"/>
        <v>94.33</v>
      </c>
      <c r="DM619" s="54">
        <f t="shared" si="442"/>
        <v>94.33</v>
      </c>
      <c r="DN619" s="54">
        <f t="shared" si="442"/>
        <v>94.33</v>
      </c>
    </row>
    <row r="620" spans="1:119" ht="14.25" thickBot="1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B620" s="359"/>
      <c r="CC620" s="360"/>
      <c r="CF620" s="54" t="s">
        <v>408</v>
      </c>
      <c r="CG620" s="347">
        <f>LN(2)/CG$78</f>
        <v>0.13862943611198905</v>
      </c>
      <c r="CH620" s="347">
        <f t="shared" ref="CH620:CV620" si="443">LN(2)/CH$78</f>
        <v>8.6643397569993161E-2</v>
      </c>
      <c r="CI620" s="347">
        <f t="shared" si="443"/>
        <v>5.5451774444795626E-2</v>
      </c>
      <c r="CJ620" s="347">
        <f t="shared" si="443"/>
        <v>3.7467415165402446E-2</v>
      </c>
      <c r="CK620" s="347">
        <f t="shared" si="443"/>
        <v>2.5672117798516494E-2</v>
      </c>
      <c r="CL620" s="347">
        <f t="shared" si="443"/>
        <v>1.8097837612531208E-2</v>
      </c>
      <c r="CM620" s="347">
        <f t="shared" si="443"/>
        <v>1.2765141446776157E-2</v>
      </c>
      <c r="CN620" s="347">
        <f t="shared" si="443"/>
        <v>9.001911435843446E-3</v>
      </c>
      <c r="CO620" s="347">
        <f t="shared" si="443"/>
        <v>6.3591484455040852E-3</v>
      </c>
      <c r="CP620" s="347">
        <f t="shared" si="443"/>
        <v>4.7475834284927756E-3</v>
      </c>
      <c r="CQ620" s="347">
        <f t="shared" si="443"/>
        <v>3.7066694147590657E-3</v>
      </c>
      <c r="CR620" s="347">
        <f t="shared" si="443"/>
        <v>2.9001974082006081E-3</v>
      </c>
      <c r="CS620" s="347">
        <f t="shared" si="443"/>
        <v>2.272613706753919E-3</v>
      </c>
      <c r="CT620" s="347">
        <f t="shared" si="443"/>
        <v>1.7773004629742187E-3</v>
      </c>
      <c r="CU620" s="347">
        <f t="shared" si="443"/>
        <v>1.3918618083533039E-3</v>
      </c>
      <c r="CV620" s="347">
        <f t="shared" si="443"/>
        <v>1.0915703630865281E-3</v>
      </c>
      <c r="CX620" s="54" t="s">
        <v>409</v>
      </c>
      <c r="CY620" s="361">
        <f>CE618</f>
        <v>0</v>
      </c>
      <c r="CZ620" s="54">
        <f>$CY620</f>
        <v>0</v>
      </c>
      <c r="DA620" s="54">
        <f t="shared" ref="DA620:DN620" si="444">$CY620</f>
        <v>0</v>
      </c>
      <c r="DB620" s="54">
        <f t="shared" si="444"/>
        <v>0</v>
      </c>
      <c r="DC620" s="54">
        <f t="shared" si="444"/>
        <v>0</v>
      </c>
      <c r="DD620" s="54">
        <f t="shared" si="444"/>
        <v>0</v>
      </c>
      <c r="DE620" s="54">
        <f t="shared" si="444"/>
        <v>0</v>
      </c>
      <c r="DF620" s="54">
        <f t="shared" si="444"/>
        <v>0</v>
      </c>
      <c r="DG620" s="54">
        <f t="shared" si="444"/>
        <v>0</v>
      </c>
      <c r="DH620" s="54">
        <f t="shared" si="444"/>
        <v>0</v>
      </c>
      <c r="DI620" s="54">
        <f t="shared" si="444"/>
        <v>0</v>
      </c>
      <c r="DJ620" s="54">
        <f t="shared" si="444"/>
        <v>0</v>
      </c>
      <c r="DK620" s="54">
        <f t="shared" si="444"/>
        <v>0</v>
      </c>
      <c r="DL620" s="54">
        <f t="shared" si="444"/>
        <v>0</v>
      </c>
      <c r="DM620" s="54">
        <f t="shared" si="444"/>
        <v>0</v>
      </c>
      <c r="DN620" s="54">
        <f t="shared" si="444"/>
        <v>0</v>
      </c>
    </row>
    <row r="622" spans="1:119" ht="13.5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G622" s="348">
        <f>(CG615+CG616)*CG617</f>
        <v>79</v>
      </c>
      <c r="CH622" s="348">
        <f t="shared" ref="CH622:CV622" si="445">(CH615+CH616)*CH617</f>
        <v>79</v>
      </c>
      <c r="CI622" s="348">
        <f t="shared" si="445"/>
        <v>79</v>
      </c>
      <c r="CJ622" s="348">
        <f t="shared" si="445"/>
        <v>79</v>
      </c>
      <c r="CK622" s="348">
        <f t="shared" si="445"/>
        <v>79</v>
      </c>
      <c r="CL622" s="348">
        <f t="shared" si="445"/>
        <v>79</v>
      </c>
      <c r="CM622" s="348">
        <f t="shared" si="445"/>
        <v>79</v>
      </c>
      <c r="CN622" s="348">
        <f t="shared" si="445"/>
        <v>79</v>
      </c>
      <c r="CO622" s="348">
        <f t="shared" si="445"/>
        <v>79</v>
      </c>
      <c r="CP622" s="348">
        <f t="shared" si="445"/>
        <v>79</v>
      </c>
      <c r="CQ622" s="348">
        <f t="shared" si="445"/>
        <v>79</v>
      </c>
      <c r="CR622" s="348">
        <f t="shared" si="445"/>
        <v>79</v>
      </c>
      <c r="CS622" s="348">
        <f t="shared" si="445"/>
        <v>79</v>
      </c>
      <c r="CT622" s="348">
        <f t="shared" si="445"/>
        <v>79</v>
      </c>
      <c r="CU622" s="348">
        <f t="shared" si="445"/>
        <v>79</v>
      </c>
      <c r="CV622" s="348">
        <f t="shared" si="445"/>
        <v>79</v>
      </c>
    </row>
    <row r="623" spans="1:119" ht="13.5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G623" s="348" t="e">
        <f>CG618*CG617*(CG619-1/CG620)</f>
        <v>#VALUE!</v>
      </c>
      <c r="CH623" s="348" t="e">
        <f t="shared" ref="CH623:CV623" si="446">CH618*CH617*(CH619-1/CH620)</f>
        <v>#VALUE!</v>
      </c>
      <c r="CI623" s="348" t="e">
        <f t="shared" si="446"/>
        <v>#VALUE!</v>
      </c>
      <c r="CJ623" s="348" t="e">
        <f t="shared" si="446"/>
        <v>#VALUE!</v>
      </c>
      <c r="CK623" s="348" t="e">
        <f t="shared" si="446"/>
        <v>#VALUE!</v>
      </c>
      <c r="CL623" s="348" t="e">
        <f t="shared" si="446"/>
        <v>#VALUE!</v>
      </c>
      <c r="CM623" s="348" t="e">
        <f t="shared" si="446"/>
        <v>#VALUE!</v>
      </c>
      <c r="CN623" s="348" t="e">
        <f t="shared" si="446"/>
        <v>#VALUE!</v>
      </c>
      <c r="CO623" s="348" t="e">
        <f t="shared" si="446"/>
        <v>#VALUE!</v>
      </c>
      <c r="CP623" s="348" t="e">
        <f t="shared" si="446"/>
        <v>#VALUE!</v>
      </c>
      <c r="CQ623" s="348" t="e">
        <f t="shared" si="446"/>
        <v>#VALUE!</v>
      </c>
      <c r="CR623" s="348" t="e">
        <f t="shared" si="446"/>
        <v>#VALUE!</v>
      </c>
      <c r="CS623" s="348" t="e">
        <f t="shared" si="446"/>
        <v>#VALUE!</v>
      </c>
      <c r="CT623" s="348" t="e">
        <f t="shared" si="446"/>
        <v>#VALUE!</v>
      </c>
      <c r="CU623" s="348" t="e">
        <f t="shared" si="446"/>
        <v>#VALUE!</v>
      </c>
      <c r="CV623" s="348" t="e">
        <f t="shared" si="446"/>
        <v>#VALUE!</v>
      </c>
    </row>
    <row r="624" spans="1:119" ht="13.5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G624" s="348" t="e">
        <f>((CG615+CG616)*CG617-CG614-CG618*CG617/CG620)*EXP(-CG620*CG619)</f>
        <v>#VALUE!</v>
      </c>
      <c r="CH624" s="348" t="e">
        <f t="shared" ref="CH624:CV624" si="447">((CH615+CH616)*CH617-CH614-CH618*CH617/CH620)*EXP(-CH620*CH619)</f>
        <v>#VALUE!</v>
      </c>
      <c r="CI624" s="348" t="e">
        <f t="shared" si="447"/>
        <v>#VALUE!</v>
      </c>
      <c r="CJ624" s="348" t="e">
        <f t="shared" si="447"/>
        <v>#VALUE!</v>
      </c>
      <c r="CK624" s="348" t="e">
        <f t="shared" si="447"/>
        <v>#VALUE!</v>
      </c>
      <c r="CL624" s="348" t="e">
        <f t="shared" si="447"/>
        <v>#VALUE!</v>
      </c>
      <c r="CM624" s="348" t="e">
        <f t="shared" si="447"/>
        <v>#VALUE!</v>
      </c>
      <c r="CN624" s="348" t="e">
        <f t="shared" si="447"/>
        <v>#VALUE!</v>
      </c>
      <c r="CO624" s="348" t="e">
        <f t="shared" si="447"/>
        <v>#VALUE!</v>
      </c>
      <c r="CP624" s="348" t="e">
        <f t="shared" si="447"/>
        <v>#VALUE!</v>
      </c>
      <c r="CQ624" s="348" t="e">
        <f t="shared" si="447"/>
        <v>#VALUE!</v>
      </c>
      <c r="CR624" s="348" t="e">
        <f t="shared" si="447"/>
        <v>#VALUE!</v>
      </c>
      <c r="CS624" s="348" t="e">
        <f t="shared" si="447"/>
        <v>#VALUE!</v>
      </c>
      <c r="CT624" s="348" t="e">
        <f t="shared" si="447"/>
        <v>#VALUE!</v>
      </c>
      <c r="CU624" s="348" t="e">
        <f t="shared" si="447"/>
        <v>#VALUE!</v>
      </c>
      <c r="CV624" s="348" t="e">
        <f t="shared" si="447"/>
        <v>#VALUE!</v>
      </c>
    </row>
    <row r="625" spans="1:119" ht="13.5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G625" s="349" t="e">
        <f>CG622+CG623-CG624</f>
        <v>#VALUE!</v>
      </c>
      <c r="CH625" s="349" t="e">
        <f t="shared" ref="CH625:CV625" si="448">CH622+CH623-CH624</f>
        <v>#VALUE!</v>
      </c>
      <c r="CI625" s="349" t="e">
        <f t="shared" si="448"/>
        <v>#VALUE!</v>
      </c>
      <c r="CJ625" s="349" t="e">
        <f t="shared" si="448"/>
        <v>#VALUE!</v>
      </c>
      <c r="CK625" s="349" t="e">
        <f t="shared" si="448"/>
        <v>#VALUE!</v>
      </c>
      <c r="CL625" s="349" t="e">
        <f t="shared" si="448"/>
        <v>#VALUE!</v>
      </c>
      <c r="CM625" s="349" t="e">
        <f t="shared" si="448"/>
        <v>#VALUE!</v>
      </c>
      <c r="CN625" s="349" t="e">
        <f t="shared" si="448"/>
        <v>#VALUE!</v>
      </c>
      <c r="CO625" s="349" t="e">
        <f t="shared" si="448"/>
        <v>#VALUE!</v>
      </c>
      <c r="CP625" s="349" t="e">
        <f t="shared" si="448"/>
        <v>#VALUE!</v>
      </c>
      <c r="CQ625" s="349" t="e">
        <f t="shared" si="448"/>
        <v>#VALUE!</v>
      </c>
      <c r="CR625" s="349" t="e">
        <f t="shared" si="448"/>
        <v>#VALUE!</v>
      </c>
      <c r="CS625" s="349" t="e">
        <f t="shared" si="448"/>
        <v>#VALUE!</v>
      </c>
      <c r="CT625" s="349" t="e">
        <f t="shared" si="448"/>
        <v>#VALUE!</v>
      </c>
      <c r="CU625" s="349" t="e">
        <f t="shared" si="448"/>
        <v>#VALUE!</v>
      </c>
      <c r="CV625" s="349" t="e">
        <f t="shared" si="448"/>
        <v>#VALUE!</v>
      </c>
    </row>
    <row r="626" spans="1:119" ht="13.5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G626" s="350" t="s">
        <v>390</v>
      </c>
      <c r="CH626" s="351" t="s">
        <v>333</v>
      </c>
      <c r="CI626" s="351" t="s">
        <v>334</v>
      </c>
      <c r="CJ626" s="351" t="s">
        <v>335</v>
      </c>
      <c r="CK626" s="351" t="s">
        <v>336</v>
      </c>
      <c r="CL626" s="351" t="s">
        <v>337</v>
      </c>
      <c r="CM626" s="351" t="s">
        <v>338</v>
      </c>
      <c r="CN626" s="351" t="s">
        <v>339</v>
      </c>
      <c r="CO626" s="351" t="s">
        <v>340</v>
      </c>
      <c r="CP626" s="351" t="s">
        <v>341</v>
      </c>
      <c r="CQ626" s="351" t="s">
        <v>342</v>
      </c>
      <c r="CR626" s="351" t="s">
        <v>343</v>
      </c>
      <c r="CS626" s="351" t="s">
        <v>344</v>
      </c>
      <c r="CT626" s="351" t="s">
        <v>345</v>
      </c>
      <c r="CU626" s="351" t="s">
        <v>346</v>
      </c>
      <c r="CV626" s="351" t="s">
        <v>347</v>
      </c>
      <c r="CY626" s="54" t="s">
        <v>390</v>
      </c>
      <c r="CZ626" s="54" t="s">
        <v>333</v>
      </c>
      <c r="DA626" s="54" t="s">
        <v>334</v>
      </c>
      <c r="DB626" s="54" t="s">
        <v>335</v>
      </c>
      <c r="DC626" s="54" t="s">
        <v>336</v>
      </c>
      <c r="DD626" s="54" t="s">
        <v>337</v>
      </c>
      <c r="DE626" s="54" t="s">
        <v>338</v>
      </c>
      <c r="DF626" s="54" t="s">
        <v>339</v>
      </c>
      <c r="DG626" s="54" t="s">
        <v>340</v>
      </c>
      <c r="DH626" s="54" t="s">
        <v>341</v>
      </c>
      <c r="DI626" s="54" t="s">
        <v>342</v>
      </c>
      <c r="DJ626" s="54" t="s">
        <v>343</v>
      </c>
      <c r="DK626" s="54" t="s">
        <v>344</v>
      </c>
      <c r="DL626" s="54" t="s">
        <v>345</v>
      </c>
      <c r="DM626" s="54" t="s">
        <v>346</v>
      </c>
      <c r="DN626" s="54" t="s">
        <v>347</v>
      </c>
    </row>
    <row r="627" spans="1:119" ht="13.5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F627" s="54" t="s">
        <v>391</v>
      </c>
      <c r="CG627" s="352" t="e">
        <f>ROUND((CG615+CG616)*CG617+CG618*CG617*(CG619-1/CG620)-((CG615+CG616)*CG617-CG614-CG618*CG617/CG620)*EXP(-CG620*CG619),5)</f>
        <v>#VALUE!</v>
      </c>
      <c r="CH627" s="352" t="e">
        <f t="shared" ref="CH627:CV627" si="449">ROUND((CH615+CH616)*CH617+CH618*CH617*(CH619-1/CH620)-((CH615+CH616)*CH617-CH614-CH618*CH617/CH620)*EXP(-CH620*CH619),5)</f>
        <v>#VALUE!</v>
      </c>
      <c r="CI627" s="352" t="e">
        <f t="shared" si="449"/>
        <v>#VALUE!</v>
      </c>
      <c r="CJ627" s="352" t="e">
        <f t="shared" si="449"/>
        <v>#VALUE!</v>
      </c>
      <c r="CK627" s="352" t="e">
        <f t="shared" si="449"/>
        <v>#VALUE!</v>
      </c>
      <c r="CL627" s="352" t="e">
        <f t="shared" si="449"/>
        <v>#VALUE!</v>
      </c>
      <c r="CM627" s="352" t="e">
        <f t="shared" si="449"/>
        <v>#VALUE!</v>
      </c>
      <c r="CN627" s="352" t="e">
        <f t="shared" si="449"/>
        <v>#VALUE!</v>
      </c>
      <c r="CO627" s="352" t="e">
        <f t="shared" si="449"/>
        <v>#VALUE!</v>
      </c>
      <c r="CP627" s="352" t="e">
        <f t="shared" si="449"/>
        <v>#VALUE!</v>
      </c>
      <c r="CQ627" s="352" t="e">
        <f t="shared" si="449"/>
        <v>#VALUE!</v>
      </c>
      <c r="CR627" s="352" t="e">
        <f t="shared" si="449"/>
        <v>#VALUE!</v>
      </c>
      <c r="CS627" s="352" t="e">
        <f t="shared" si="449"/>
        <v>#VALUE!</v>
      </c>
      <c r="CT627" s="352" t="e">
        <f t="shared" si="449"/>
        <v>#VALUE!</v>
      </c>
      <c r="CU627" s="352" t="e">
        <f t="shared" si="449"/>
        <v>#VALUE!</v>
      </c>
      <c r="CV627" s="352" t="e">
        <f t="shared" si="449"/>
        <v>#VALUE!</v>
      </c>
      <c r="CX627" s="54" t="s">
        <v>412</v>
      </c>
      <c r="CY627" s="362">
        <f>(CY619+CY620)/CY618+CY617</f>
        <v>295.99579239870923</v>
      </c>
      <c r="CZ627" s="362">
        <f t="shared" ref="CZ627:DN627" si="450">(CZ619+CZ620)/CZ618+CZ617</f>
        <v>253.99617592876882</v>
      </c>
      <c r="DA627" s="362">
        <f t="shared" si="450"/>
        <v>224.99578814732763</v>
      </c>
      <c r="DB627" s="362">
        <f t="shared" si="450"/>
        <v>202.99552076677315</v>
      </c>
      <c r="DC627" s="362">
        <f t="shared" si="450"/>
        <v>190.00217425547623</v>
      </c>
      <c r="DD627" s="362">
        <f t="shared" si="450"/>
        <v>174.99791344557741</v>
      </c>
      <c r="DE627" s="362">
        <f t="shared" si="450"/>
        <v>164.99559634188427</v>
      </c>
      <c r="DF627" s="362">
        <f t="shared" si="450"/>
        <v>157.00280920314253</v>
      </c>
      <c r="DG627" s="362">
        <f t="shared" si="450"/>
        <v>151.99654993400793</v>
      </c>
      <c r="DH627" s="362">
        <f t="shared" si="450"/>
        <v>145.99700693992628</v>
      </c>
      <c r="DI627" s="362">
        <f t="shared" si="450"/>
        <v>141.99730722180493</v>
      </c>
      <c r="DJ627" s="362">
        <f t="shared" si="450"/>
        <v>138.99904711262363</v>
      </c>
      <c r="DK627" s="362">
        <f t="shared" si="450"/>
        <v>133.99871805423658</v>
      </c>
      <c r="DL627" s="362">
        <f t="shared" si="450"/>
        <v>131.99796563285832</v>
      </c>
      <c r="DM627" s="362">
        <f t="shared" si="450"/>
        <v>129.00495001041449</v>
      </c>
      <c r="DN627" s="362">
        <f t="shared" si="450"/>
        <v>127.00491577747849</v>
      </c>
    </row>
    <row r="628" spans="1:119" ht="13.5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319" t="str">
        <f>IF(CB628="","",CC628)</f>
        <v/>
      </c>
      <c r="CB628" s="363" t="str">
        <f>IF(COUNTIF(CY628:DN628,"×")=0,"","浮上できません")</f>
        <v/>
      </c>
      <c r="CC628" s="316"/>
      <c r="CG628" s="369"/>
      <c r="CH628" s="369"/>
      <c r="CI628" s="369"/>
      <c r="CJ628" s="369"/>
      <c r="CK628" s="369"/>
      <c r="CL628" s="369"/>
      <c r="CM628" s="369"/>
      <c r="CN628" s="369"/>
      <c r="CO628" s="369"/>
      <c r="CP628" s="369"/>
      <c r="CQ628" s="369"/>
      <c r="CR628" s="369"/>
      <c r="CS628" s="369"/>
      <c r="CT628" s="369"/>
      <c r="CU628" s="369"/>
      <c r="CV628" s="369"/>
      <c r="CY628" s="364" t="e">
        <f t="shared" ref="CY628:DN628" si="451">IF(CY627-CG627&gt;0,"","×")</f>
        <v>#VALUE!</v>
      </c>
      <c r="CZ628" s="364" t="e">
        <f t="shared" si="451"/>
        <v>#VALUE!</v>
      </c>
      <c r="DA628" s="364" t="e">
        <f t="shared" si="451"/>
        <v>#VALUE!</v>
      </c>
      <c r="DB628" s="364" t="e">
        <f t="shared" si="451"/>
        <v>#VALUE!</v>
      </c>
      <c r="DC628" s="364" t="e">
        <f t="shared" si="451"/>
        <v>#VALUE!</v>
      </c>
      <c r="DD628" s="364" t="e">
        <f t="shared" si="451"/>
        <v>#VALUE!</v>
      </c>
      <c r="DE628" s="364" t="e">
        <f t="shared" si="451"/>
        <v>#VALUE!</v>
      </c>
      <c r="DF628" s="364" t="e">
        <f t="shared" si="451"/>
        <v>#VALUE!</v>
      </c>
      <c r="DG628" s="364" t="e">
        <f t="shared" si="451"/>
        <v>#VALUE!</v>
      </c>
      <c r="DH628" s="364" t="e">
        <f t="shared" si="451"/>
        <v>#VALUE!</v>
      </c>
      <c r="DI628" s="364" t="e">
        <f t="shared" si="451"/>
        <v>#VALUE!</v>
      </c>
      <c r="DJ628" s="364" t="e">
        <f t="shared" si="451"/>
        <v>#VALUE!</v>
      </c>
      <c r="DK628" s="364" t="e">
        <f t="shared" si="451"/>
        <v>#VALUE!</v>
      </c>
      <c r="DL628" s="364" t="e">
        <f t="shared" si="451"/>
        <v>#VALUE!</v>
      </c>
      <c r="DM628" s="364" t="e">
        <f t="shared" si="451"/>
        <v>#VALUE!</v>
      </c>
      <c r="DN628" s="364" t="e">
        <f t="shared" si="451"/>
        <v>#VALUE!</v>
      </c>
    </row>
    <row r="629" spans="1:119" ht="13.5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F629" s="338" t="s">
        <v>517</v>
      </c>
      <c r="CG629" s="338" t="s">
        <v>518</v>
      </c>
      <c r="CH629" s="338"/>
      <c r="CI629" s="338"/>
      <c r="CJ629" s="338"/>
      <c r="CK629" s="338"/>
      <c r="CL629" s="338"/>
      <c r="CM629" s="338"/>
      <c r="CN629" s="338"/>
      <c r="CO629" s="338"/>
      <c r="CP629" s="338"/>
      <c r="CQ629" s="338"/>
      <c r="CR629" s="338"/>
      <c r="CS629" s="338"/>
      <c r="CT629" s="338"/>
      <c r="CU629" s="338"/>
      <c r="CV629" s="338"/>
      <c r="CW629" s="338"/>
    </row>
    <row r="630" spans="1:119" ht="13.5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X630" s="339"/>
      <c r="CY630" s="339"/>
      <c r="CZ630" s="339"/>
      <c r="DA630" s="339"/>
      <c r="DB630" s="339"/>
      <c r="DC630" s="339"/>
      <c r="DD630" s="339"/>
      <c r="DE630" s="339"/>
      <c r="DF630" s="339"/>
      <c r="DG630" s="339"/>
      <c r="DH630" s="339"/>
      <c r="DI630" s="339"/>
      <c r="DJ630" s="339"/>
      <c r="DK630" s="339"/>
      <c r="DL630" s="339"/>
      <c r="DM630" s="339"/>
      <c r="DN630" s="339"/>
      <c r="DO630" s="339"/>
    </row>
    <row r="631" spans="1:119" ht="13.5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F631" s="340" t="s">
        <v>451</v>
      </c>
      <c r="CG631" s="353" t="e">
        <f t="shared" ref="CG631:CV631" si="452">CG627</f>
        <v>#VALUE!</v>
      </c>
      <c r="CH631" s="353" t="e">
        <f t="shared" si="452"/>
        <v>#VALUE!</v>
      </c>
      <c r="CI631" s="353" t="e">
        <f t="shared" si="452"/>
        <v>#VALUE!</v>
      </c>
      <c r="CJ631" s="353" t="e">
        <f t="shared" si="452"/>
        <v>#VALUE!</v>
      </c>
      <c r="CK631" s="353" t="e">
        <f t="shared" si="452"/>
        <v>#VALUE!</v>
      </c>
      <c r="CL631" s="353" t="e">
        <f t="shared" si="452"/>
        <v>#VALUE!</v>
      </c>
      <c r="CM631" s="353" t="e">
        <f t="shared" si="452"/>
        <v>#VALUE!</v>
      </c>
      <c r="CN631" s="353" t="e">
        <f t="shared" si="452"/>
        <v>#VALUE!</v>
      </c>
      <c r="CO631" s="353" t="e">
        <f t="shared" si="452"/>
        <v>#VALUE!</v>
      </c>
      <c r="CP631" s="353" t="e">
        <f t="shared" si="452"/>
        <v>#VALUE!</v>
      </c>
      <c r="CQ631" s="353" t="e">
        <f t="shared" si="452"/>
        <v>#VALUE!</v>
      </c>
      <c r="CR631" s="353" t="e">
        <f t="shared" si="452"/>
        <v>#VALUE!</v>
      </c>
      <c r="CS631" s="353" t="e">
        <f t="shared" si="452"/>
        <v>#VALUE!</v>
      </c>
      <c r="CT631" s="353" t="e">
        <f t="shared" si="452"/>
        <v>#VALUE!</v>
      </c>
      <c r="CU631" s="353" t="e">
        <f t="shared" si="452"/>
        <v>#VALUE!</v>
      </c>
      <c r="CV631" s="353" t="e">
        <f t="shared" si="452"/>
        <v>#VALUE!</v>
      </c>
    </row>
    <row r="632" spans="1:119" ht="13.5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F632" s="54" t="s">
        <v>395</v>
      </c>
      <c r="CG632" s="54">
        <v>100</v>
      </c>
      <c r="CH632" s="54">
        <f>$CG632</f>
        <v>100</v>
      </c>
      <c r="CI632" s="54">
        <f t="shared" ref="CI632:CV636" si="453">$CG632</f>
        <v>100</v>
      </c>
      <c r="CJ632" s="54">
        <f t="shared" si="453"/>
        <v>100</v>
      </c>
      <c r="CK632" s="54">
        <f t="shared" si="453"/>
        <v>100</v>
      </c>
      <c r="CL632" s="54">
        <f t="shared" si="453"/>
        <v>100</v>
      </c>
      <c r="CM632" s="54">
        <f t="shared" si="453"/>
        <v>100</v>
      </c>
      <c r="CN632" s="54">
        <f t="shared" si="453"/>
        <v>100</v>
      </c>
      <c r="CO632" s="54">
        <f t="shared" si="453"/>
        <v>100</v>
      </c>
      <c r="CP632" s="54">
        <f t="shared" si="453"/>
        <v>100</v>
      </c>
      <c r="CQ632" s="54">
        <f t="shared" si="453"/>
        <v>100</v>
      </c>
      <c r="CR632" s="54">
        <f t="shared" si="453"/>
        <v>100</v>
      </c>
      <c r="CS632" s="54">
        <f t="shared" si="453"/>
        <v>100</v>
      </c>
      <c r="CT632" s="54">
        <f t="shared" si="453"/>
        <v>100</v>
      </c>
      <c r="CU632" s="54">
        <f t="shared" si="453"/>
        <v>100</v>
      </c>
      <c r="CV632" s="54">
        <f t="shared" si="453"/>
        <v>100</v>
      </c>
      <c r="CX632" s="339" t="s">
        <v>402</v>
      </c>
      <c r="CY632" s="339"/>
      <c r="CZ632" s="339"/>
      <c r="DA632" s="339"/>
      <c r="DB632" s="339"/>
      <c r="DC632" s="339"/>
      <c r="DD632" s="339"/>
      <c r="DE632" s="339"/>
      <c r="DF632" s="339"/>
      <c r="DG632" s="339"/>
      <c r="DH632" s="339"/>
      <c r="DI632" s="339"/>
      <c r="DJ632" s="339"/>
      <c r="DK632" s="339"/>
      <c r="DL632" s="339"/>
      <c r="DM632" s="339"/>
      <c r="DN632" s="339"/>
      <c r="DO632" s="339"/>
    </row>
    <row r="633" spans="1:119" ht="13.5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B633" s="64" t="s">
        <v>372</v>
      </c>
      <c r="CC633" s="345">
        <v>10</v>
      </c>
      <c r="CD633" s="66" t="s">
        <v>519</v>
      </c>
      <c r="CE633" s="66">
        <f>ROUND(CC633*$CG$82*9.80665/1000,0)</f>
        <v>101</v>
      </c>
      <c r="CF633" s="54" t="s">
        <v>374</v>
      </c>
      <c r="CG633" s="341">
        <f>CE634</f>
        <v>0</v>
      </c>
      <c r="CH633" s="54">
        <f>$CG633</f>
        <v>0</v>
      </c>
      <c r="CI633" s="54">
        <f t="shared" si="453"/>
        <v>0</v>
      </c>
      <c r="CJ633" s="54">
        <f t="shared" si="453"/>
        <v>0</v>
      </c>
      <c r="CK633" s="54">
        <f t="shared" si="453"/>
        <v>0</v>
      </c>
      <c r="CL633" s="54">
        <f t="shared" si="453"/>
        <v>0</v>
      </c>
      <c r="CM633" s="54">
        <f t="shared" si="453"/>
        <v>0</v>
      </c>
      <c r="CN633" s="54">
        <f t="shared" si="453"/>
        <v>0</v>
      </c>
      <c r="CO633" s="54">
        <f t="shared" si="453"/>
        <v>0</v>
      </c>
      <c r="CP633" s="54">
        <f t="shared" si="453"/>
        <v>0</v>
      </c>
      <c r="CQ633" s="54">
        <f t="shared" si="453"/>
        <v>0</v>
      </c>
      <c r="CR633" s="54">
        <f t="shared" si="453"/>
        <v>0</v>
      </c>
      <c r="CS633" s="54">
        <f t="shared" si="453"/>
        <v>0</v>
      </c>
      <c r="CT633" s="54">
        <f t="shared" si="453"/>
        <v>0</v>
      </c>
      <c r="CU633" s="54">
        <f t="shared" si="453"/>
        <v>0</v>
      </c>
      <c r="CV633" s="54">
        <f t="shared" si="453"/>
        <v>0</v>
      </c>
    </row>
    <row r="634" spans="1:119" ht="13.5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B634" s="354" t="s">
        <v>376</v>
      </c>
      <c r="CC634" s="355">
        <f>CC618</f>
        <v>0</v>
      </c>
      <c r="CD634" s="346" t="s">
        <v>515</v>
      </c>
      <c r="CE634" s="66">
        <f>CC634*$CG$82*9.80665/1000</f>
        <v>0</v>
      </c>
      <c r="CF634" s="54" t="s">
        <v>520</v>
      </c>
      <c r="CG634" s="54">
        <v>0.79</v>
      </c>
      <c r="CH634" s="54">
        <f>$CG634</f>
        <v>0.79</v>
      </c>
      <c r="CI634" s="54">
        <f t="shared" si="453"/>
        <v>0.79</v>
      </c>
      <c r="CJ634" s="54">
        <f t="shared" si="453"/>
        <v>0.79</v>
      </c>
      <c r="CK634" s="54">
        <f t="shared" si="453"/>
        <v>0.79</v>
      </c>
      <c r="CL634" s="54">
        <f t="shared" si="453"/>
        <v>0.79</v>
      </c>
      <c r="CM634" s="54">
        <f t="shared" si="453"/>
        <v>0.79</v>
      </c>
      <c r="CN634" s="54">
        <f t="shared" si="453"/>
        <v>0.79</v>
      </c>
      <c r="CO634" s="54">
        <f t="shared" si="453"/>
        <v>0.79</v>
      </c>
      <c r="CP634" s="54">
        <f t="shared" si="453"/>
        <v>0.79</v>
      </c>
      <c r="CQ634" s="54">
        <f t="shared" si="453"/>
        <v>0.79</v>
      </c>
      <c r="CR634" s="54">
        <f t="shared" si="453"/>
        <v>0.79</v>
      </c>
      <c r="CS634" s="54">
        <f t="shared" si="453"/>
        <v>0.79</v>
      </c>
      <c r="CT634" s="54">
        <f t="shared" si="453"/>
        <v>0.79</v>
      </c>
      <c r="CU634" s="54">
        <f t="shared" si="453"/>
        <v>0.79</v>
      </c>
      <c r="CV634" s="54">
        <f t="shared" si="453"/>
        <v>0.79</v>
      </c>
      <c r="CX634" s="358" t="s">
        <v>521</v>
      </c>
      <c r="CY634" s="54">
        <f t="shared" ref="CY634:DN634" si="454">CG$79</f>
        <v>126.88500000000001</v>
      </c>
      <c r="CZ634" s="54">
        <f t="shared" si="454"/>
        <v>109.185</v>
      </c>
      <c r="DA634" s="54">
        <f t="shared" si="454"/>
        <v>94.381</v>
      </c>
      <c r="DB634" s="54">
        <f t="shared" si="454"/>
        <v>82.445999999999998</v>
      </c>
      <c r="DC634" s="54">
        <f t="shared" si="454"/>
        <v>73.918000000000006</v>
      </c>
      <c r="DD634" s="54">
        <f t="shared" si="454"/>
        <v>63.152999999999999</v>
      </c>
      <c r="DE634" s="54">
        <f t="shared" si="454"/>
        <v>56.482999999999997</v>
      </c>
      <c r="DF634" s="54">
        <f t="shared" si="454"/>
        <v>51.133000000000003</v>
      </c>
      <c r="DG634" s="54">
        <f t="shared" si="454"/>
        <v>48.246000000000002</v>
      </c>
      <c r="DH634" s="54">
        <f t="shared" si="454"/>
        <v>43.709000000000003</v>
      </c>
      <c r="DI634" s="54">
        <f t="shared" si="454"/>
        <v>40.774000000000001</v>
      </c>
      <c r="DJ634" s="54">
        <f t="shared" si="454"/>
        <v>38.68</v>
      </c>
      <c r="DK634" s="54">
        <f t="shared" si="454"/>
        <v>34.463000000000001</v>
      </c>
      <c r="DL634" s="54">
        <f t="shared" si="454"/>
        <v>33.161000000000001</v>
      </c>
      <c r="DM634" s="54">
        <f t="shared" si="454"/>
        <v>30.765000000000001</v>
      </c>
      <c r="DN634" s="54">
        <f t="shared" si="454"/>
        <v>29.283999999999999</v>
      </c>
    </row>
    <row r="635" spans="1:119" ht="13.5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B635" s="64" t="s">
        <v>380</v>
      </c>
      <c r="CC635" s="345">
        <f>-BN116</f>
        <v>0</v>
      </c>
      <c r="CD635" s="346" t="s">
        <v>522</v>
      </c>
      <c r="CE635" s="66">
        <f>CC635*$CG$82*9.80665/1000</f>
        <v>0</v>
      </c>
      <c r="CF635" s="54" t="s">
        <v>523</v>
      </c>
      <c r="CG635" s="341">
        <f>CE633</f>
        <v>101</v>
      </c>
      <c r="CH635" s="54">
        <f>$CG635</f>
        <v>101</v>
      </c>
      <c r="CI635" s="54">
        <f t="shared" si="453"/>
        <v>101</v>
      </c>
      <c r="CJ635" s="54">
        <f t="shared" si="453"/>
        <v>101</v>
      </c>
      <c r="CK635" s="54">
        <f t="shared" si="453"/>
        <v>101</v>
      </c>
      <c r="CL635" s="54">
        <f t="shared" si="453"/>
        <v>101</v>
      </c>
      <c r="CM635" s="54">
        <f t="shared" si="453"/>
        <v>101</v>
      </c>
      <c r="CN635" s="54">
        <f t="shared" si="453"/>
        <v>101</v>
      </c>
      <c r="CO635" s="54">
        <f t="shared" si="453"/>
        <v>101</v>
      </c>
      <c r="CP635" s="54">
        <f t="shared" si="453"/>
        <v>101</v>
      </c>
      <c r="CQ635" s="54">
        <f t="shared" si="453"/>
        <v>101</v>
      </c>
      <c r="CR635" s="54">
        <f t="shared" si="453"/>
        <v>101</v>
      </c>
      <c r="CS635" s="54">
        <f t="shared" si="453"/>
        <v>101</v>
      </c>
      <c r="CT635" s="54">
        <f t="shared" si="453"/>
        <v>101</v>
      </c>
      <c r="CU635" s="54">
        <f t="shared" si="453"/>
        <v>101</v>
      </c>
      <c r="CV635" s="54">
        <f t="shared" si="453"/>
        <v>101</v>
      </c>
      <c r="CX635" s="54" t="s">
        <v>418</v>
      </c>
      <c r="CY635" s="54">
        <f t="shared" ref="CY635:DN635" si="455">CG$80</f>
        <v>0.55779999999999996</v>
      </c>
      <c r="CZ635" s="54">
        <f t="shared" si="455"/>
        <v>0.65139999999999998</v>
      </c>
      <c r="DA635" s="54">
        <f t="shared" si="455"/>
        <v>0.72219999999999995</v>
      </c>
      <c r="DB635" s="54">
        <f t="shared" si="455"/>
        <v>0.78249999999999997</v>
      </c>
      <c r="DC635" s="54">
        <f t="shared" si="455"/>
        <v>0.81259999999999999</v>
      </c>
      <c r="DD635" s="54">
        <f t="shared" si="455"/>
        <v>0.84340000000000004</v>
      </c>
      <c r="DE635" s="54">
        <f t="shared" si="455"/>
        <v>0.86929999999999996</v>
      </c>
      <c r="DF635" s="54">
        <f t="shared" si="455"/>
        <v>0.89100000000000001</v>
      </c>
      <c r="DG635" s="54">
        <f t="shared" si="455"/>
        <v>0.90920000000000001</v>
      </c>
      <c r="DH635" s="54">
        <f t="shared" si="455"/>
        <v>0.92220000000000002</v>
      </c>
      <c r="DI635" s="54">
        <f t="shared" si="455"/>
        <v>0.93189999999999995</v>
      </c>
      <c r="DJ635" s="54">
        <f t="shared" si="455"/>
        <v>0.94030000000000002</v>
      </c>
      <c r="DK635" s="54">
        <f t="shared" si="455"/>
        <v>0.94769999999999999</v>
      </c>
      <c r="DL635" s="54">
        <f t="shared" si="455"/>
        <v>0.95440000000000003</v>
      </c>
      <c r="DM635" s="54">
        <f t="shared" si="455"/>
        <v>0.96020000000000005</v>
      </c>
      <c r="DN635" s="54">
        <f t="shared" si="455"/>
        <v>0.96530000000000005</v>
      </c>
    </row>
    <row r="636" spans="1:119" ht="14.25" thickBot="1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B636" s="64" t="s">
        <v>384</v>
      </c>
      <c r="CC636" s="345">
        <v>0</v>
      </c>
      <c r="CD636" s="66" t="s">
        <v>65</v>
      </c>
      <c r="CE636" s="66">
        <f>IF(CC633=0,IF(CC616&gt;0,CC636+CE619,CC636),(CC636-((CC635-CC634)/CC633)))</f>
        <v>0</v>
      </c>
      <c r="CF636" s="54" t="s">
        <v>385</v>
      </c>
      <c r="CG636" s="341">
        <f>ABS(CE636)</f>
        <v>0</v>
      </c>
      <c r="CH636" s="54">
        <f>$CG636</f>
        <v>0</v>
      </c>
      <c r="CI636" s="54">
        <f t="shared" si="453"/>
        <v>0</v>
      </c>
      <c r="CJ636" s="54">
        <f t="shared" si="453"/>
        <v>0</v>
      </c>
      <c r="CK636" s="54">
        <f t="shared" si="453"/>
        <v>0</v>
      </c>
      <c r="CL636" s="54">
        <f t="shared" si="453"/>
        <v>0</v>
      </c>
      <c r="CM636" s="54">
        <f t="shared" si="453"/>
        <v>0</v>
      </c>
      <c r="CN636" s="54">
        <f t="shared" si="453"/>
        <v>0</v>
      </c>
      <c r="CO636" s="54">
        <f t="shared" si="453"/>
        <v>0</v>
      </c>
      <c r="CP636" s="54">
        <f t="shared" si="453"/>
        <v>0</v>
      </c>
      <c r="CQ636" s="54">
        <f t="shared" si="453"/>
        <v>0</v>
      </c>
      <c r="CR636" s="54">
        <f t="shared" si="453"/>
        <v>0</v>
      </c>
      <c r="CS636" s="54">
        <f t="shared" si="453"/>
        <v>0</v>
      </c>
      <c r="CT636" s="54">
        <f t="shared" si="453"/>
        <v>0</v>
      </c>
      <c r="CU636" s="54">
        <f t="shared" si="453"/>
        <v>0</v>
      </c>
      <c r="CV636" s="54">
        <f t="shared" si="453"/>
        <v>0</v>
      </c>
      <c r="CX636" s="54" t="s">
        <v>524</v>
      </c>
      <c r="CY636" s="54">
        <f>100-$CG$83</f>
        <v>94.33</v>
      </c>
      <c r="CZ636" s="54">
        <f t="shared" ref="CZ636:DN636" si="456">100-$CG$83</f>
        <v>94.33</v>
      </c>
      <c r="DA636" s="54">
        <f t="shared" si="456"/>
        <v>94.33</v>
      </c>
      <c r="DB636" s="54">
        <f t="shared" si="456"/>
        <v>94.33</v>
      </c>
      <c r="DC636" s="54">
        <f t="shared" si="456"/>
        <v>94.33</v>
      </c>
      <c r="DD636" s="54">
        <f t="shared" si="456"/>
        <v>94.33</v>
      </c>
      <c r="DE636" s="54">
        <f t="shared" si="456"/>
        <v>94.33</v>
      </c>
      <c r="DF636" s="54">
        <f t="shared" si="456"/>
        <v>94.33</v>
      </c>
      <c r="DG636" s="54">
        <f t="shared" si="456"/>
        <v>94.33</v>
      </c>
      <c r="DH636" s="54">
        <f t="shared" si="456"/>
        <v>94.33</v>
      </c>
      <c r="DI636" s="54">
        <f t="shared" si="456"/>
        <v>94.33</v>
      </c>
      <c r="DJ636" s="54">
        <f t="shared" si="456"/>
        <v>94.33</v>
      </c>
      <c r="DK636" s="54">
        <f t="shared" si="456"/>
        <v>94.33</v>
      </c>
      <c r="DL636" s="54">
        <f t="shared" si="456"/>
        <v>94.33</v>
      </c>
      <c r="DM636" s="54">
        <f t="shared" si="456"/>
        <v>94.33</v>
      </c>
      <c r="DN636" s="54">
        <f t="shared" si="456"/>
        <v>94.33</v>
      </c>
    </row>
    <row r="637" spans="1:119" ht="14.25" thickBot="1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B637" s="359"/>
      <c r="CC637" s="360"/>
      <c r="CF637" s="54" t="s">
        <v>408</v>
      </c>
      <c r="CG637" s="347">
        <f>LN(2)/CG$78</f>
        <v>0.13862943611198905</v>
      </c>
      <c r="CH637" s="347">
        <f t="shared" ref="CH637:CV637" si="457">LN(2)/CH$78</f>
        <v>8.6643397569993161E-2</v>
      </c>
      <c r="CI637" s="347">
        <f t="shared" si="457"/>
        <v>5.5451774444795626E-2</v>
      </c>
      <c r="CJ637" s="347">
        <f t="shared" si="457"/>
        <v>3.7467415165402446E-2</v>
      </c>
      <c r="CK637" s="347">
        <f t="shared" si="457"/>
        <v>2.5672117798516494E-2</v>
      </c>
      <c r="CL637" s="347">
        <f t="shared" si="457"/>
        <v>1.8097837612531208E-2</v>
      </c>
      <c r="CM637" s="347">
        <f t="shared" si="457"/>
        <v>1.2765141446776157E-2</v>
      </c>
      <c r="CN637" s="347">
        <f t="shared" si="457"/>
        <v>9.001911435843446E-3</v>
      </c>
      <c r="CO637" s="347">
        <f t="shared" si="457"/>
        <v>6.3591484455040852E-3</v>
      </c>
      <c r="CP637" s="347">
        <f t="shared" si="457"/>
        <v>4.7475834284927756E-3</v>
      </c>
      <c r="CQ637" s="347">
        <f t="shared" si="457"/>
        <v>3.7066694147590657E-3</v>
      </c>
      <c r="CR637" s="347">
        <f t="shared" si="457"/>
        <v>2.9001974082006081E-3</v>
      </c>
      <c r="CS637" s="347">
        <f t="shared" si="457"/>
        <v>2.272613706753919E-3</v>
      </c>
      <c r="CT637" s="347">
        <f t="shared" si="457"/>
        <v>1.7773004629742187E-3</v>
      </c>
      <c r="CU637" s="347">
        <f t="shared" si="457"/>
        <v>1.3918618083533039E-3</v>
      </c>
      <c r="CV637" s="347">
        <f t="shared" si="457"/>
        <v>1.0915703630865281E-3</v>
      </c>
      <c r="CX637" s="54" t="s">
        <v>426</v>
      </c>
      <c r="CY637" s="361">
        <f>CE635</f>
        <v>0</v>
      </c>
      <c r="CZ637" s="54">
        <f>$CY637</f>
        <v>0</v>
      </c>
      <c r="DA637" s="54">
        <f t="shared" ref="DA637:DN637" si="458">$CY637</f>
        <v>0</v>
      </c>
      <c r="DB637" s="54">
        <f t="shared" si="458"/>
        <v>0</v>
      </c>
      <c r="DC637" s="54">
        <f t="shared" si="458"/>
        <v>0</v>
      </c>
      <c r="DD637" s="54">
        <f t="shared" si="458"/>
        <v>0</v>
      </c>
      <c r="DE637" s="54">
        <f t="shared" si="458"/>
        <v>0</v>
      </c>
      <c r="DF637" s="54">
        <f t="shared" si="458"/>
        <v>0</v>
      </c>
      <c r="DG637" s="54">
        <f t="shared" si="458"/>
        <v>0</v>
      </c>
      <c r="DH637" s="54">
        <f t="shared" si="458"/>
        <v>0</v>
      </c>
      <c r="DI637" s="54">
        <f t="shared" si="458"/>
        <v>0</v>
      </c>
      <c r="DJ637" s="54">
        <f t="shared" si="458"/>
        <v>0</v>
      </c>
      <c r="DK637" s="54">
        <f t="shared" si="458"/>
        <v>0</v>
      </c>
      <c r="DL637" s="54">
        <f t="shared" si="458"/>
        <v>0</v>
      </c>
      <c r="DM637" s="54">
        <f t="shared" si="458"/>
        <v>0</v>
      </c>
      <c r="DN637" s="54">
        <f t="shared" si="458"/>
        <v>0</v>
      </c>
    </row>
    <row r="639" spans="1:119" ht="13.5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G639" s="348">
        <f>(CG632+CG633)*CG634</f>
        <v>79</v>
      </c>
      <c r="CH639" s="348">
        <f t="shared" ref="CH639:CV639" si="459">(CH632+CH633)*CH634</f>
        <v>79</v>
      </c>
      <c r="CI639" s="348">
        <f t="shared" si="459"/>
        <v>79</v>
      </c>
      <c r="CJ639" s="348">
        <f t="shared" si="459"/>
        <v>79</v>
      </c>
      <c r="CK639" s="348">
        <f t="shared" si="459"/>
        <v>79</v>
      </c>
      <c r="CL639" s="348">
        <f t="shared" si="459"/>
        <v>79</v>
      </c>
      <c r="CM639" s="348">
        <f t="shared" si="459"/>
        <v>79</v>
      </c>
      <c r="CN639" s="348">
        <f t="shared" si="459"/>
        <v>79</v>
      </c>
      <c r="CO639" s="348">
        <f t="shared" si="459"/>
        <v>79</v>
      </c>
      <c r="CP639" s="348">
        <f t="shared" si="459"/>
        <v>79</v>
      </c>
      <c r="CQ639" s="348">
        <f t="shared" si="459"/>
        <v>79</v>
      </c>
      <c r="CR639" s="348">
        <f t="shared" si="459"/>
        <v>79</v>
      </c>
      <c r="CS639" s="348">
        <f t="shared" si="459"/>
        <v>79</v>
      </c>
      <c r="CT639" s="348">
        <f t="shared" si="459"/>
        <v>79</v>
      </c>
      <c r="CU639" s="348">
        <f t="shared" si="459"/>
        <v>79</v>
      </c>
      <c r="CV639" s="348">
        <f t="shared" si="459"/>
        <v>79</v>
      </c>
    </row>
    <row r="640" spans="1:119" ht="13.5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G640" s="348">
        <f>CG635*CG634*(CG636-1/CG637)</f>
        <v>-575.56318656265205</v>
      </c>
      <c r="CH640" s="348">
        <f t="shared" ref="CH640:CV640" si="460">CH635*CH634*(CH636-1/CH637)</f>
        <v>-920.90109850024317</v>
      </c>
      <c r="CI640" s="348">
        <f t="shared" si="460"/>
        <v>-1438.9079664066298</v>
      </c>
      <c r="CJ640" s="348">
        <f t="shared" si="460"/>
        <v>-2129.5837902818125</v>
      </c>
      <c r="CK640" s="348">
        <f t="shared" si="460"/>
        <v>-3108.0412074383207</v>
      </c>
      <c r="CL640" s="348">
        <f t="shared" si="460"/>
        <v>-4408.8140090699144</v>
      </c>
      <c r="CM640" s="348">
        <f t="shared" si="460"/>
        <v>-6250.6162060704</v>
      </c>
      <c r="CN640" s="348">
        <f t="shared" si="460"/>
        <v>-8863.6730730648396</v>
      </c>
      <c r="CO640" s="348">
        <f t="shared" si="460"/>
        <v>-12547.277467065815</v>
      </c>
      <c r="CP640" s="348">
        <f t="shared" si="460"/>
        <v>-16806.445047629441</v>
      </c>
      <c r="CQ640" s="348">
        <f t="shared" si="460"/>
        <v>-21526.063177443186</v>
      </c>
      <c r="CR640" s="348">
        <f t="shared" si="460"/>
        <v>-27511.920317694763</v>
      </c>
      <c r="CS640" s="348">
        <f t="shared" si="460"/>
        <v>-35109.354380321776</v>
      </c>
      <c r="CT640" s="348">
        <f t="shared" si="460"/>
        <v>-44893.928551886856</v>
      </c>
      <c r="CU640" s="348">
        <f t="shared" si="460"/>
        <v>-57326.093381640138</v>
      </c>
      <c r="CV640" s="348">
        <f t="shared" si="460"/>
        <v>-73096.524693456799</v>
      </c>
    </row>
    <row r="641" spans="1:119" ht="13.5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G641" s="348" t="e">
        <f>((CG632+CG633)*CG634-CG631-CG635*CG634/CG637)*EXP(-CG637*CG636)</f>
        <v>#VALUE!</v>
      </c>
      <c r="CH641" s="348" t="e">
        <f t="shared" ref="CH641:CV641" si="461">((CH632+CH633)*CH634-CH631-CH635*CH634/CH637)*EXP(-CH637*CH636)</f>
        <v>#VALUE!</v>
      </c>
      <c r="CI641" s="348" t="e">
        <f t="shared" si="461"/>
        <v>#VALUE!</v>
      </c>
      <c r="CJ641" s="348" t="e">
        <f t="shared" si="461"/>
        <v>#VALUE!</v>
      </c>
      <c r="CK641" s="348" t="e">
        <f t="shared" si="461"/>
        <v>#VALUE!</v>
      </c>
      <c r="CL641" s="348" t="e">
        <f t="shared" si="461"/>
        <v>#VALUE!</v>
      </c>
      <c r="CM641" s="348" t="e">
        <f t="shared" si="461"/>
        <v>#VALUE!</v>
      </c>
      <c r="CN641" s="348" t="e">
        <f t="shared" si="461"/>
        <v>#VALUE!</v>
      </c>
      <c r="CO641" s="348" t="e">
        <f t="shared" si="461"/>
        <v>#VALUE!</v>
      </c>
      <c r="CP641" s="348" t="e">
        <f t="shared" si="461"/>
        <v>#VALUE!</v>
      </c>
      <c r="CQ641" s="348" t="e">
        <f t="shared" si="461"/>
        <v>#VALUE!</v>
      </c>
      <c r="CR641" s="348" t="e">
        <f t="shared" si="461"/>
        <v>#VALUE!</v>
      </c>
      <c r="CS641" s="348" t="e">
        <f t="shared" si="461"/>
        <v>#VALUE!</v>
      </c>
      <c r="CT641" s="348" t="e">
        <f t="shared" si="461"/>
        <v>#VALUE!</v>
      </c>
      <c r="CU641" s="348" t="e">
        <f t="shared" si="461"/>
        <v>#VALUE!</v>
      </c>
      <c r="CV641" s="348" t="e">
        <f t="shared" si="461"/>
        <v>#VALUE!</v>
      </c>
    </row>
    <row r="642" spans="1:119" ht="13.5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G642" s="349" t="e">
        <f>CG639+CG640-CG641</f>
        <v>#VALUE!</v>
      </c>
      <c r="CH642" s="349" t="e">
        <f t="shared" ref="CH642:CV642" si="462">CH639+CH640-CH641</f>
        <v>#VALUE!</v>
      </c>
      <c r="CI642" s="349" t="e">
        <f t="shared" si="462"/>
        <v>#VALUE!</v>
      </c>
      <c r="CJ642" s="349" t="e">
        <f t="shared" si="462"/>
        <v>#VALUE!</v>
      </c>
      <c r="CK642" s="349" t="e">
        <f t="shared" si="462"/>
        <v>#VALUE!</v>
      </c>
      <c r="CL642" s="349" t="e">
        <f t="shared" si="462"/>
        <v>#VALUE!</v>
      </c>
      <c r="CM642" s="349" t="e">
        <f t="shared" si="462"/>
        <v>#VALUE!</v>
      </c>
      <c r="CN642" s="349" t="e">
        <f t="shared" si="462"/>
        <v>#VALUE!</v>
      </c>
      <c r="CO642" s="349" t="e">
        <f t="shared" si="462"/>
        <v>#VALUE!</v>
      </c>
      <c r="CP642" s="349" t="e">
        <f t="shared" si="462"/>
        <v>#VALUE!</v>
      </c>
      <c r="CQ642" s="349" t="e">
        <f t="shared" si="462"/>
        <v>#VALUE!</v>
      </c>
      <c r="CR642" s="349" t="e">
        <f t="shared" si="462"/>
        <v>#VALUE!</v>
      </c>
      <c r="CS642" s="349" t="e">
        <f t="shared" si="462"/>
        <v>#VALUE!</v>
      </c>
      <c r="CT642" s="349" t="e">
        <f t="shared" si="462"/>
        <v>#VALUE!</v>
      </c>
      <c r="CU642" s="349" t="e">
        <f t="shared" si="462"/>
        <v>#VALUE!</v>
      </c>
      <c r="CV642" s="349" t="e">
        <f t="shared" si="462"/>
        <v>#VALUE!</v>
      </c>
    </row>
    <row r="643" spans="1:119" ht="13.5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63" t="s">
        <v>525</v>
      </c>
      <c r="CG643" s="350" t="s">
        <v>390</v>
      </c>
      <c r="CH643" s="351" t="s">
        <v>333</v>
      </c>
      <c r="CI643" s="351" t="s">
        <v>334</v>
      </c>
      <c r="CJ643" s="351" t="s">
        <v>335</v>
      </c>
      <c r="CK643" s="351" t="s">
        <v>336</v>
      </c>
      <c r="CL643" s="351" t="s">
        <v>337</v>
      </c>
      <c r="CM643" s="351" t="s">
        <v>338</v>
      </c>
      <c r="CN643" s="351" t="s">
        <v>339</v>
      </c>
      <c r="CO643" s="351" t="s">
        <v>340</v>
      </c>
      <c r="CP643" s="351" t="s">
        <v>341</v>
      </c>
      <c r="CQ643" s="351" t="s">
        <v>342</v>
      </c>
      <c r="CR643" s="351" t="s">
        <v>343</v>
      </c>
      <c r="CS643" s="351" t="s">
        <v>344</v>
      </c>
      <c r="CT643" s="351" t="s">
        <v>345</v>
      </c>
      <c r="CU643" s="351" t="s">
        <v>346</v>
      </c>
      <c r="CV643" s="351" t="s">
        <v>347</v>
      </c>
      <c r="CY643" s="54" t="s">
        <v>390</v>
      </c>
      <c r="CZ643" s="54" t="s">
        <v>333</v>
      </c>
      <c r="DA643" s="54" t="s">
        <v>334</v>
      </c>
      <c r="DB643" s="54" t="s">
        <v>335</v>
      </c>
      <c r="DC643" s="54" t="s">
        <v>336</v>
      </c>
      <c r="DD643" s="54" t="s">
        <v>337</v>
      </c>
      <c r="DE643" s="54" t="s">
        <v>338</v>
      </c>
      <c r="DF643" s="54" t="s">
        <v>339</v>
      </c>
      <c r="DG643" s="54" t="s">
        <v>340</v>
      </c>
      <c r="DH643" s="54" t="s">
        <v>341</v>
      </c>
      <c r="DI643" s="54" t="s">
        <v>342</v>
      </c>
      <c r="DJ643" s="54" t="s">
        <v>343</v>
      </c>
      <c r="DK643" s="54" t="s">
        <v>344</v>
      </c>
      <c r="DL643" s="54" t="s">
        <v>345</v>
      </c>
      <c r="DM643" s="54" t="s">
        <v>346</v>
      </c>
      <c r="DN643" s="54" t="s">
        <v>347</v>
      </c>
    </row>
    <row r="644" spans="1:119" ht="13.5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126">
        <f>MAX(CA645:CA900)</f>
        <v>0</v>
      </c>
      <c r="CF644" s="54" t="s">
        <v>391</v>
      </c>
      <c r="CG644" s="352" t="e">
        <f>ROUND((CG632+CG633)*CG634+CG635*CG634*(CG636-1/CG637)-((CG632+CG633)*CG634-CG631-CG635*CG634/CG637)*EXP(-CG637*CG636),5)</f>
        <v>#VALUE!</v>
      </c>
      <c r="CH644" s="352" t="e">
        <f t="shared" ref="CH644:CV644" si="463">ROUND((CH632+CH633)*CH634+CH635*CH634*(CH636-1/CH637)-((CH632+CH633)*CH634-CH631-CH635*CH634/CH637)*EXP(-CH637*CH636),5)</f>
        <v>#VALUE!</v>
      </c>
      <c r="CI644" s="352" t="e">
        <f t="shared" si="463"/>
        <v>#VALUE!</v>
      </c>
      <c r="CJ644" s="352" t="e">
        <f t="shared" si="463"/>
        <v>#VALUE!</v>
      </c>
      <c r="CK644" s="352" t="e">
        <f t="shared" si="463"/>
        <v>#VALUE!</v>
      </c>
      <c r="CL644" s="352" t="e">
        <f t="shared" si="463"/>
        <v>#VALUE!</v>
      </c>
      <c r="CM644" s="352" t="e">
        <f t="shared" si="463"/>
        <v>#VALUE!</v>
      </c>
      <c r="CN644" s="352" t="e">
        <f t="shared" si="463"/>
        <v>#VALUE!</v>
      </c>
      <c r="CO644" s="352" t="e">
        <f t="shared" si="463"/>
        <v>#VALUE!</v>
      </c>
      <c r="CP644" s="352" t="e">
        <f t="shared" si="463"/>
        <v>#VALUE!</v>
      </c>
      <c r="CQ644" s="352" t="e">
        <f t="shared" si="463"/>
        <v>#VALUE!</v>
      </c>
      <c r="CR644" s="352" t="e">
        <f t="shared" si="463"/>
        <v>#VALUE!</v>
      </c>
      <c r="CS644" s="352" t="e">
        <f t="shared" si="463"/>
        <v>#VALUE!</v>
      </c>
      <c r="CT644" s="352" t="e">
        <f t="shared" si="463"/>
        <v>#VALUE!</v>
      </c>
      <c r="CU644" s="352" t="e">
        <f t="shared" si="463"/>
        <v>#VALUE!</v>
      </c>
      <c r="CV644" s="352" t="e">
        <f t="shared" si="463"/>
        <v>#VALUE!</v>
      </c>
      <c r="CX644" s="54" t="s">
        <v>412</v>
      </c>
      <c r="CY644" s="362">
        <f>(CY636+CY637)/CY635+CY634</f>
        <v>295.99579239870923</v>
      </c>
      <c r="CZ644" s="362">
        <f t="shared" ref="CZ644:DN644" si="464">(CZ636+CZ637)/CZ635+CZ634</f>
        <v>253.99617592876882</v>
      </c>
      <c r="DA644" s="362">
        <f t="shared" si="464"/>
        <v>224.99578814732763</v>
      </c>
      <c r="DB644" s="362">
        <f t="shared" si="464"/>
        <v>202.99552076677315</v>
      </c>
      <c r="DC644" s="362">
        <f t="shared" si="464"/>
        <v>190.00217425547623</v>
      </c>
      <c r="DD644" s="362">
        <f t="shared" si="464"/>
        <v>174.99791344557741</v>
      </c>
      <c r="DE644" s="362">
        <f t="shared" si="464"/>
        <v>164.99559634188427</v>
      </c>
      <c r="DF644" s="362">
        <f t="shared" si="464"/>
        <v>157.00280920314253</v>
      </c>
      <c r="DG644" s="362">
        <f t="shared" si="464"/>
        <v>151.99654993400793</v>
      </c>
      <c r="DH644" s="362">
        <f t="shared" si="464"/>
        <v>145.99700693992628</v>
      </c>
      <c r="DI644" s="362">
        <f t="shared" si="464"/>
        <v>141.99730722180493</v>
      </c>
      <c r="DJ644" s="362">
        <f t="shared" si="464"/>
        <v>138.99904711262363</v>
      </c>
      <c r="DK644" s="362">
        <f t="shared" si="464"/>
        <v>133.99871805423658</v>
      </c>
      <c r="DL644" s="362">
        <f t="shared" si="464"/>
        <v>131.99796563285832</v>
      </c>
      <c r="DM644" s="362">
        <f t="shared" si="464"/>
        <v>129.00495001041449</v>
      </c>
      <c r="DN644" s="362">
        <f t="shared" si="464"/>
        <v>127.00491577747849</v>
      </c>
    </row>
    <row r="645" spans="1:119" ht="13.5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319" t="str">
        <f>IF(CB645="","",CC645)</f>
        <v/>
      </c>
      <c r="CB645" s="363" t="str">
        <f>IF(COUNTIF(CY645:DN645,"×")=0,"","浮上できません")</f>
        <v/>
      </c>
      <c r="CC645" s="316"/>
      <c r="CG645" s="369"/>
      <c r="CH645" s="369"/>
      <c r="CI645" s="369"/>
      <c r="CJ645" s="369"/>
      <c r="CK645" s="369"/>
      <c r="CL645" s="369"/>
      <c r="CM645" s="369"/>
      <c r="CN645" s="369"/>
      <c r="CO645" s="369"/>
      <c r="CP645" s="369"/>
      <c r="CQ645" s="369"/>
      <c r="CR645" s="369"/>
      <c r="CS645" s="369"/>
      <c r="CT645" s="369"/>
      <c r="CU645" s="369"/>
      <c r="CV645" s="369"/>
      <c r="CY645" s="364" t="e">
        <f t="shared" ref="CY645:DN645" si="465">IF(CY644-CG644&gt;0,"","×")</f>
        <v>#VALUE!</v>
      </c>
      <c r="CZ645" s="364" t="e">
        <f t="shared" si="465"/>
        <v>#VALUE!</v>
      </c>
      <c r="DA645" s="364" t="e">
        <f t="shared" si="465"/>
        <v>#VALUE!</v>
      </c>
      <c r="DB645" s="364" t="e">
        <f t="shared" si="465"/>
        <v>#VALUE!</v>
      </c>
      <c r="DC645" s="364" t="e">
        <f t="shared" si="465"/>
        <v>#VALUE!</v>
      </c>
      <c r="DD645" s="364" t="e">
        <f t="shared" si="465"/>
        <v>#VALUE!</v>
      </c>
      <c r="DE645" s="364" t="e">
        <f t="shared" si="465"/>
        <v>#VALUE!</v>
      </c>
      <c r="DF645" s="364" t="e">
        <f t="shared" si="465"/>
        <v>#VALUE!</v>
      </c>
      <c r="DG645" s="364" t="e">
        <f t="shared" si="465"/>
        <v>#VALUE!</v>
      </c>
      <c r="DH645" s="364" t="e">
        <f t="shared" si="465"/>
        <v>#VALUE!</v>
      </c>
      <c r="DI645" s="364" t="e">
        <f t="shared" si="465"/>
        <v>#VALUE!</v>
      </c>
      <c r="DJ645" s="364" t="e">
        <f t="shared" si="465"/>
        <v>#VALUE!</v>
      </c>
      <c r="DK645" s="364" t="e">
        <f t="shared" si="465"/>
        <v>#VALUE!</v>
      </c>
      <c r="DL645" s="364" t="e">
        <f t="shared" si="465"/>
        <v>#VALUE!</v>
      </c>
      <c r="DM645" s="364" t="e">
        <f t="shared" si="465"/>
        <v>#VALUE!</v>
      </c>
      <c r="DN645" s="364" t="e">
        <f t="shared" si="465"/>
        <v>#VALUE!</v>
      </c>
    </row>
    <row r="646" spans="1:119" ht="13.5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F646" s="339" t="s">
        <v>526</v>
      </c>
      <c r="CG646" s="339" t="s">
        <v>527</v>
      </c>
      <c r="CH646" s="339"/>
      <c r="CI646" s="339"/>
      <c r="CJ646" s="339"/>
      <c r="CK646" s="339"/>
      <c r="CL646" s="339"/>
      <c r="CM646" s="339"/>
      <c r="CN646" s="339"/>
      <c r="CO646" s="339"/>
      <c r="CP646" s="339"/>
      <c r="CQ646" s="338"/>
      <c r="CR646" s="338"/>
      <c r="CS646" s="338"/>
      <c r="CT646" s="338"/>
      <c r="CU646" s="338"/>
      <c r="CV646" s="338"/>
      <c r="CW646" s="338"/>
    </row>
    <row r="647" spans="1:119" ht="13.5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X647" s="339"/>
      <c r="CY647" s="339"/>
      <c r="CZ647" s="339"/>
      <c r="DA647" s="339"/>
      <c r="DB647" s="339"/>
      <c r="DC647" s="339"/>
      <c r="DD647" s="339"/>
      <c r="DE647" s="339"/>
      <c r="DF647" s="339"/>
      <c r="DG647" s="339"/>
      <c r="DH647" s="339"/>
      <c r="DI647" s="339"/>
      <c r="DJ647" s="339"/>
      <c r="DK647" s="339"/>
      <c r="DL647" s="339"/>
      <c r="DM647" s="339"/>
      <c r="DN647" s="339"/>
    </row>
    <row r="648" spans="1:119" ht="13.5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F648" s="340" t="s">
        <v>528</v>
      </c>
      <c r="CG648" s="353" t="e">
        <f t="shared" ref="CG648:CV648" si="466">CG627</f>
        <v>#VALUE!</v>
      </c>
      <c r="CH648" s="353" t="e">
        <f t="shared" si="466"/>
        <v>#VALUE!</v>
      </c>
      <c r="CI648" s="353" t="e">
        <f t="shared" si="466"/>
        <v>#VALUE!</v>
      </c>
      <c r="CJ648" s="353" t="e">
        <f t="shared" si="466"/>
        <v>#VALUE!</v>
      </c>
      <c r="CK648" s="353" t="e">
        <f t="shared" si="466"/>
        <v>#VALUE!</v>
      </c>
      <c r="CL648" s="353" t="e">
        <f t="shared" si="466"/>
        <v>#VALUE!</v>
      </c>
      <c r="CM648" s="353" t="e">
        <f t="shared" si="466"/>
        <v>#VALUE!</v>
      </c>
      <c r="CN648" s="353" t="e">
        <f t="shared" si="466"/>
        <v>#VALUE!</v>
      </c>
      <c r="CO648" s="353" t="e">
        <f t="shared" si="466"/>
        <v>#VALUE!</v>
      </c>
      <c r="CP648" s="353" t="e">
        <f t="shared" si="466"/>
        <v>#VALUE!</v>
      </c>
      <c r="CQ648" s="353" t="e">
        <f t="shared" si="466"/>
        <v>#VALUE!</v>
      </c>
      <c r="CR648" s="353" t="e">
        <f t="shared" si="466"/>
        <v>#VALUE!</v>
      </c>
      <c r="CS648" s="353" t="e">
        <f t="shared" si="466"/>
        <v>#VALUE!</v>
      </c>
      <c r="CT648" s="353" t="e">
        <f t="shared" si="466"/>
        <v>#VALUE!</v>
      </c>
      <c r="CU648" s="353" t="e">
        <f t="shared" si="466"/>
        <v>#VALUE!</v>
      </c>
      <c r="CV648" s="353" t="e">
        <f t="shared" si="466"/>
        <v>#VALUE!</v>
      </c>
    </row>
    <row r="649" spans="1:119" ht="13.5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F649" s="54" t="s">
        <v>529</v>
      </c>
      <c r="CG649" s="54">
        <v>100</v>
      </c>
      <c r="CH649" s="54">
        <f>$CG649</f>
        <v>100</v>
      </c>
      <c r="CI649" s="54">
        <f t="shared" ref="CI649:CV653" si="467">$CG649</f>
        <v>100</v>
      </c>
      <c r="CJ649" s="54">
        <f t="shared" si="467"/>
        <v>100</v>
      </c>
      <c r="CK649" s="54">
        <f t="shared" si="467"/>
        <v>100</v>
      </c>
      <c r="CL649" s="54">
        <f t="shared" si="467"/>
        <v>100</v>
      </c>
      <c r="CM649" s="54">
        <f t="shared" si="467"/>
        <v>100</v>
      </c>
      <c r="CN649" s="54">
        <f t="shared" si="467"/>
        <v>100</v>
      </c>
      <c r="CO649" s="54">
        <f t="shared" si="467"/>
        <v>100</v>
      </c>
      <c r="CP649" s="54">
        <f t="shared" si="467"/>
        <v>100</v>
      </c>
      <c r="CQ649" s="54">
        <f t="shared" si="467"/>
        <v>100</v>
      </c>
      <c r="CR649" s="54">
        <f t="shared" si="467"/>
        <v>100</v>
      </c>
      <c r="CS649" s="54">
        <f t="shared" si="467"/>
        <v>100</v>
      </c>
      <c r="CT649" s="54">
        <f t="shared" si="467"/>
        <v>100</v>
      </c>
      <c r="CU649" s="54">
        <f t="shared" si="467"/>
        <v>100</v>
      </c>
      <c r="CV649" s="54">
        <f t="shared" si="467"/>
        <v>100</v>
      </c>
      <c r="CX649" s="339" t="s">
        <v>402</v>
      </c>
      <c r="CY649" s="339"/>
      <c r="CZ649" s="339"/>
      <c r="DA649" s="339"/>
      <c r="DB649" s="339"/>
      <c r="DC649" s="339"/>
      <c r="DD649" s="339"/>
      <c r="DE649" s="339"/>
      <c r="DF649" s="339"/>
      <c r="DG649" s="339"/>
      <c r="DH649" s="339"/>
      <c r="DI649" s="339"/>
      <c r="DJ649" s="339"/>
      <c r="DK649" s="339"/>
      <c r="DL649" s="339"/>
      <c r="DM649" s="339"/>
      <c r="DN649" s="339"/>
      <c r="DO649" s="339"/>
    </row>
    <row r="650" spans="1:119" ht="13.5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B650" s="64" t="s">
        <v>372</v>
      </c>
      <c r="CC650" s="345">
        <v>0</v>
      </c>
      <c r="CD650" s="66" t="s">
        <v>373</v>
      </c>
      <c r="CE650" s="66">
        <f>ROUND(CC650*$CG$82*9.80665/1000,0)</f>
        <v>0</v>
      </c>
      <c r="CF650" s="54" t="s">
        <v>514</v>
      </c>
      <c r="CG650" s="341">
        <f>CE651</f>
        <v>0</v>
      </c>
      <c r="CH650" s="54">
        <f>$CG650</f>
        <v>0</v>
      </c>
      <c r="CI650" s="54">
        <f t="shared" si="467"/>
        <v>0</v>
      </c>
      <c r="CJ650" s="54">
        <f t="shared" si="467"/>
        <v>0</v>
      </c>
      <c r="CK650" s="54">
        <f t="shared" si="467"/>
        <v>0</v>
      </c>
      <c r="CL650" s="54">
        <f t="shared" si="467"/>
        <v>0</v>
      </c>
      <c r="CM650" s="54">
        <f t="shared" si="467"/>
        <v>0</v>
      </c>
      <c r="CN650" s="54">
        <f t="shared" si="467"/>
        <v>0</v>
      </c>
      <c r="CO650" s="54">
        <f t="shared" si="467"/>
        <v>0</v>
      </c>
      <c r="CP650" s="54">
        <f t="shared" si="467"/>
        <v>0</v>
      </c>
      <c r="CQ650" s="54">
        <f t="shared" si="467"/>
        <v>0</v>
      </c>
      <c r="CR650" s="54">
        <f t="shared" si="467"/>
        <v>0</v>
      </c>
      <c r="CS650" s="54">
        <f t="shared" si="467"/>
        <v>0</v>
      </c>
      <c r="CT650" s="54">
        <f t="shared" si="467"/>
        <v>0</v>
      </c>
      <c r="CU650" s="54">
        <f t="shared" si="467"/>
        <v>0</v>
      </c>
      <c r="CV650" s="54">
        <f t="shared" si="467"/>
        <v>0</v>
      </c>
    </row>
    <row r="651" spans="1:119" ht="13.5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B651" s="354" t="s">
        <v>376</v>
      </c>
      <c r="CC651" s="355">
        <f>CC635</f>
        <v>0</v>
      </c>
      <c r="CD651" s="346" t="s">
        <v>530</v>
      </c>
      <c r="CE651" s="66">
        <f>CC651*$CG$82*9.80665/1000</f>
        <v>0</v>
      </c>
      <c r="CF651" s="54" t="s">
        <v>531</v>
      </c>
      <c r="CG651" s="54">
        <v>0.79</v>
      </c>
      <c r="CH651" s="54">
        <f>$CG651</f>
        <v>0.79</v>
      </c>
      <c r="CI651" s="54">
        <f t="shared" si="467"/>
        <v>0.79</v>
      </c>
      <c r="CJ651" s="54">
        <f t="shared" si="467"/>
        <v>0.79</v>
      </c>
      <c r="CK651" s="54">
        <f t="shared" si="467"/>
        <v>0.79</v>
      </c>
      <c r="CL651" s="54">
        <f t="shared" si="467"/>
        <v>0.79</v>
      </c>
      <c r="CM651" s="54">
        <f t="shared" si="467"/>
        <v>0.79</v>
      </c>
      <c r="CN651" s="54">
        <f t="shared" si="467"/>
        <v>0.79</v>
      </c>
      <c r="CO651" s="54">
        <f t="shared" si="467"/>
        <v>0.79</v>
      </c>
      <c r="CP651" s="54">
        <f t="shared" si="467"/>
        <v>0.79</v>
      </c>
      <c r="CQ651" s="54">
        <f t="shared" si="467"/>
        <v>0.79</v>
      </c>
      <c r="CR651" s="54">
        <f t="shared" si="467"/>
        <v>0.79</v>
      </c>
      <c r="CS651" s="54">
        <f t="shared" si="467"/>
        <v>0.79</v>
      </c>
      <c r="CT651" s="54">
        <f t="shared" si="467"/>
        <v>0.79</v>
      </c>
      <c r="CU651" s="54">
        <f t="shared" si="467"/>
        <v>0.79</v>
      </c>
      <c r="CV651" s="54">
        <f t="shared" si="467"/>
        <v>0.79</v>
      </c>
      <c r="CX651" s="358" t="s">
        <v>521</v>
      </c>
      <c r="CY651" s="54">
        <f t="shared" ref="CY651:DN651" si="468">CG$79</f>
        <v>126.88500000000001</v>
      </c>
      <c r="CZ651" s="54">
        <f t="shared" si="468"/>
        <v>109.185</v>
      </c>
      <c r="DA651" s="54">
        <f t="shared" si="468"/>
        <v>94.381</v>
      </c>
      <c r="DB651" s="54">
        <f t="shared" si="468"/>
        <v>82.445999999999998</v>
      </c>
      <c r="DC651" s="54">
        <f t="shared" si="468"/>
        <v>73.918000000000006</v>
      </c>
      <c r="DD651" s="54">
        <f t="shared" si="468"/>
        <v>63.152999999999999</v>
      </c>
      <c r="DE651" s="54">
        <f t="shared" si="468"/>
        <v>56.482999999999997</v>
      </c>
      <c r="DF651" s="54">
        <f t="shared" si="468"/>
        <v>51.133000000000003</v>
      </c>
      <c r="DG651" s="54">
        <f t="shared" si="468"/>
        <v>48.246000000000002</v>
      </c>
      <c r="DH651" s="54">
        <f t="shared" si="468"/>
        <v>43.709000000000003</v>
      </c>
      <c r="DI651" s="54">
        <f t="shared" si="468"/>
        <v>40.774000000000001</v>
      </c>
      <c r="DJ651" s="54">
        <f t="shared" si="468"/>
        <v>38.68</v>
      </c>
      <c r="DK651" s="54">
        <f t="shared" si="468"/>
        <v>34.463000000000001</v>
      </c>
      <c r="DL651" s="54">
        <f t="shared" si="468"/>
        <v>33.161000000000001</v>
      </c>
      <c r="DM651" s="54">
        <f t="shared" si="468"/>
        <v>30.765000000000001</v>
      </c>
      <c r="DN651" s="54">
        <f t="shared" si="468"/>
        <v>29.283999999999999</v>
      </c>
    </row>
    <row r="652" spans="1:119" ht="13.5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B652" s="64" t="s">
        <v>380</v>
      </c>
      <c r="CC652" s="345">
        <f>-BN117</f>
        <v>0</v>
      </c>
      <c r="CD652" s="346" t="s">
        <v>505</v>
      </c>
      <c r="CE652" s="66">
        <f>CC652*$CG$82*9.80665/1000</f>
        <v>0</v>
      </c>
      <c r="CF652" s="54" t="s">
        <v>382</v>
      </c>
      <c r="CG652" s="341">
        <f>CE650</f>
        <v>0</v>
      </c>
      <c r="CH652" s="54">
        <f>$CG652</f>
        <v>0</v>
      </c>
      <c r="CI652" s="54">
        <f t="shared" si="467"/>
        <v>0</v>
      </c>
      <c r="CJ652" s="54">
        <f t="shared" si="467"/>
        <v>0</v>
      </c>
      <c r="CK652" s="54">
        <f t="shared" si="467"/>
        <v>0</v>
      </c>
      <c r="CL652" s="54">
        <f t="shared" si="467"/>
        <v>0</v>
      </c>
      <c r="CM652" s="54">
        <f t="shared" si="467"/>
        <v>0</v>
      </c>
      <c r="CN652" s="54">
        <f t="shared" si="467"/>
        <v>0</v>
      </c>
      <c r="CO652" s="54">
        <f t="shared" si="467"/>
        <v>0</v>
      </c>
      <c r="CP652" s="54">
        <f t="shared" si="467"/>
        <v>0</v>
      </c>
      <c r="CQ652" s="54">
        <f t="shared" si="467"/>
        <v>0</v>
      </c>
      <c r="CR652" s="54">
        <f t="shared" si="467"/>
        <v>0</v>
      </c>
      <c r="CS652" s="54">
        <f t="shared" si="467"/>
        <v>0</v>
      </c>
      <c r="CT652" s="54">
        <f t="shared" si="467"/>
        <v>0</v>
      </c>
      <c r="CU652" s="54">
        <f t="shared" si="467"/>
        <v>0</v>
      </c>
      <c r="CV652" s="54">
        <f t="shared" si="467"/>
        <v>0</v>
      </c>
      <c r="CX652" s="54" t="s">
        <v>418</v>
      </c>
      <c r="CY652" s="54">
        <f t="shared" ref="CY652:DN652" si="469">CG$80</f>
        <v>0.55779999999999996</v>
      </c>
      <c r="CZ652" s="54">
        <f t="shared" si="469"/>
        <v>0.65139999999999998</v>
      </c>
      <c r="DA652" s="54">
        <f t="shared" si="469"/>
        <v>0.72219999999999995</v>
      </c>
      <c r="DB652" s="54">
        <f t="shared" si="469"/>
        <v>0.78249999999999997</v>
      </c>
      <c r="DC652" s="54">
        <f t="shared" si="469"/>
        <v>0.81259999999999999</v>
      </c>
      <c r="DD652" s="54">
        <f t="shared" si="469"/>
        <v>0.84340000000000004</v>
      </c>
      <c r="DE652" s="54">
        <f t="shared" si="469"/>
        <v>0.86929999999999996</v>
      </c>
      <c r="DF652" s="54">
        <f t="shared" si="469"/>
        <v>0.89100000000000001</v>
      </c>
      <c r="DG652" s="54">
        <f t="shared" si="469"/>
        <v>0.90920000000000001</v>
      </c>
      <c r="DH652" s="54">
        <f t="shared" si="469"/>
        <v>0.92220000000000002</v>
      </c>
      <c r="DI652" s="54">
        <f t="shared" si="469"/>
        <v>0.93189999999999995</v>
      </c>
      <c r="DJ652" s="54">
        <f t="shared" si="469"/>
        <v>0.94030000000000002</v>
      </c>
      <c r="DK652" s="54">
        <f t="shared" si="469"/>
        <v>0.94769999999999999</v>
      </c>
      <c r="DL652" s="54">
        <f t="shared" si="469"/>
        <v>0.95440000000000003</v>
      </c>
      <c r="DM652" s="54">
        <f t="shared" si="469"/>
        <v>0.96020000000000005</v>
      </c>
      <c r="DN652" s="54">
        <f t="shared" si="469"/>
        <v>0.96530000000000005</v>
      </c>
    </row>
    <row r="653" spans="1:119" ht="14.25" thickBot="1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B653" s="64" t="s">
        <v>384</v>
      </c>
      <c r="CC653" s="345" t="e">
        <f>(BM117-BM116)/0.000694444444444444</f>
        <v>#VALUE!</v>
      </c>
      <c r="CD653" s="66" t="s">
        <v>65</v>
      </c>
      <c r="CE653" s="66" t="e">
        <f>IF(CC650=0,IF(CC633&gt;0,CC653+CE636,CC653),(CC653-((CC652-CC651)/CC650)))</f>
        <v>#VALUE!</v>
      </c>
      <c r="CF653" s="54" t="s">
        <v>385</v>
      </c>
      <c r="CG653" s="341" t="e">
        <f>ABS(CE653)</f>
        <v>#VALUE!</v>
      </c>
      <c r="CH653" s="54" t="e">
        <f>$CG653</f>
        <v>#VALUE!</v>
      </c>
      <c r="CI653" s="54" t="e">
        <f t="shared" si="467"/>
        <v>#VALUE!</v>
      </c>
      <c r="CJ653" s="54" t="e">
        <f t="shared" si="467"/>
        <v>#VALUE!</v>
      </c>
      <c r="CK653" s="54" t="e">
        <f t="shared" si="467"/>
        <v>#VALUE!</v>
      </c>
      <c r="CL653" s="54" t="e">
        <f t="shared" si="467"/>
        <v>#VALUE!</v>
      </c>
      <c r="CM653" s="54" t="e">
        <f t="shared" si="467"/>
        <v>#VALUE!</v>
      </c>
      <c r="CN653" s="54" t="e">
        <f t="shared" si="467"/>
        <v>#VALUE!</v>
      </c>
      <c r="CO653" s="54" t="e">
        <f t="shared" si="467"/>
        <v>#VALUE!</v>
      </c>
      <c r="CP653" s="54" t="e">
        <f t="shared" si="467"/>
        <v>#VALUE!</v>
      </c>
      <c r="CQ653" s="54" t="e">
        <f t="shared" si="467"/>
        <v>#VALUE!</v>
      </c>
      <c r="CR653" s="54" t="e">
        <f t="shared" si="467"/>
        <v>#VALUE!</v>
      </c>
      <c r="CS653" s="54" t="e">
        <f t="shared" si="467"/>
        <v>#VALUE!</v>
      </c>
      <c r="CT653" s="54" t="e">
        <f t="shared" si="467"/>
        <v>#VALUE!</v>
      </c>
      <c r="CU653" s="54" t="e">
        <f t="shared" si="467"/>
        <v>#VALUE!</v>
      </c>
      <c r="CV653" s="54" t="e">
        <f t="shared" si="467"/>
        <v>#VALUE!</v>
      </c>
      <c r="CX653" s="54" t="s">
        <v>415</v>
      </c>
      <c r="CY653" s="54">
        <f>100-$CG$83</f>
        <v>94.33</v>
      </c>
      <c r="CZ653" s="54">
        <f t="shared" ref="CZ653:DN653" si="470">100-$CG$83</f>
        <v>94.33</v>
      </c>
      <c r="DA653" s="54">
        <f t="shared" si="470"/>
        <v>94.33</v>
      </c>
      <c r="DB653" s="54">
        <f t="shared" si="470"/>
        <v>94.33</v>
      </c>
      <c r="DC653" s="54">
        <f t="shared" si="470"/>
        <v>94.33</v>
      </c>
      <c r="DD653" s="54">
        <f t="shared" si="470"/>
        <v>94.33</v>
      </c>
      <c r="DE653" s="54">
        <f t="shared" si="470"/>
        <v>94.33</v>
      </c>
      <c r="DF653" s="54">
        <f t="shared" si="470"/>
        <v>94.33</v>
      </c>
      <c r="DG653" s="54">
        <f t="shared" si="470"/>
        <v>94.33</v>
      </c>
      <c r="DH653" s="54">
        <f t="shared" si="470"/>
        <v>94.33</v>
      </c>
      <c r="DI653" s="54">
        <f t="shared" si="470"/>
        <v>94.33</v>
      </c>
      <c r="DJ653" s="54">
        <f t="shared" si="470"/>
        <v>94.33</v>
      </c>
      <c r="DK653" s="54">
        <f t="shared" si="470"/>
        <v>94.33</v>
      </c>
      <c r="DL653" s="54">
        <f t="shared" si="470"/>
        <v>94.33</v>
      </c>
      <c r="DM653" s="54">
        <f t="shared" si="470"/>
        <v>94.33</v>
      </c>
      <c r="DN653" s="54">
        <f t="shared" si="470"/>
        <v>94.33</v>
      </c>
    </row>
    <row r="654" spans="1:119" ht="16.5" customHeight="1" thickBot="1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B654" s="359"/>
      <c r="CC654" s="360"/>
      <c r="CF654" s="54" t="s">
        <v>397</v>
      </c>
      <c r="CG654" s="347">
        <f>LN(2)/CG$78</f>
        <v>0.13862943611198905</v>
      </c>
      <c r="CH654" s="347">
        <f t="shared" ref="CH654:CV654" si="471">LN(2)/CH$78</f>
        <v>8.6643397569993161E-2</v>
      </c>
      <c r="CI654" s="347">
        <f t="shared" si="471"/>
        <v>5.5451774444795626E-2</v>
      </c>
      <c r="CJ654" s="347">
        <f t="shared" si="471"/>
        <v>3.7467415165402446E-2</v>
      </c>
      <c r="CK654" s="347">
        <f t="shared" si="471"/>
        <v>2.5672117798516494E-2</v>
      </c>
      <c r="CL654" s="347">
        <f t="shared" si="471"/>
        <v>1.8097837612531208E-2</v>
      </c>
      <c r="CM654" s="347">
        <f t="shared" si="471"/>
        <v>1.2765141446776157E-2</v>
      </c>
      <c r="CN654" s="347">
        <f t="shared" si="471"/>
        <v>9.001911435843446E-3</v>
      </c>
      <c r="CO654" s="347">
        <f t="shared" si="471"/>
        <v>6.3591484455040852E-3</v>
      </c>
      <c r="CP654" s="347">
        <f t="shared" si="471"/>
        <v>4.7475834284927756E-3</v>
      </c>
      <c r="CQ654" s="347">
        <f t="shared" si="471"/>
        <v>3.7066694147590657E-3</v>
      </c>
      <c r="CR654" s="347">
        <f t="shared" si="471"/>
        <v>2.9001974082006081E-3</v>
      </c>
      <c r="CS654" s="347">
        <f t="shared" si="471"/>
        <v>2.272613706753919E-3</v>
      </c>
      <c r="CT654" s="347">
        <f t="shared" si="471"/>
        <v>1.7773004629742187E-3</v>
      </c>
      <c r="CU654" s="347">
        <f t="shared" si="471"/>
        <v>1.3918618083533039E-3</v>
      </c>
      <c r="CV654" s="347">
        <f t="shared" si="471"/>
        <v>1.0915703630865281E-3</v>
      </c>
      <c r="CX654" s="54" t="s">
        <v>426</v>
      </c>
      <c r="CY654" s="361">
        <f>CE652</f>
        <v>0</v>
      </c>
      <c r="CZ654" s="54">
        <f>$CY654</f>
        <v>0</v>
      </c>
      <c r="DA654" s="54">
        <f t="shared" ref="DA654:DN654" si="472">$CY654</f>
        <v>0</v>
      </c>
      <c r="DB654" s="54">
        <f t="shared" si="472"/>
        <v>0</v>
      </c>
      <c r="DC654" s="54">
        <f t="shared" si="472"/>
        <v>0</v>
      </c>
      <c r="DD654" s="54">
        <f t="shared" si="472"/>
        <v>0</v>
      </c>
      <c r="DE654" s="54">
        <f t="shared" si="472"/>
        <v>0</v>
      </c>
      <c r="DF654" s="54">
        <f t="shared" si="472"/>
        <v>0</v>
      </c>
      <c r="DG654" s="54">
        <f t="shared" si="472"/>
        <v>0</v>
      </c>
      <c r="DH654" s="54">
        <f t="shared" si="472"/>
        <v>0</v>
      </c>
      <c r="DI654" s="54">
        <f t="shared" si="472"/>
        <v>0</v>
      </c>
      <c r="DJ654" s="54">
        <f t="shared" si="472"/>
        <v>0</v>
      </c>
      <c r="DK654" s="54">
        <f t="shared" si="472"/>
        <v>0</v>
      </c>
      <c r="DL654" s="54">
        <f t="shared" si="472"/>
        <v>0</v>
      </c>
      <c r="DM654" s="54">
        <f t="shared" si="472"/>
        <v>0</v>
      </c>
      <c r="DN654" s="54">
        <f t="shared" si="472"/>
        <v>0</v>
      </c>
    </row>
    <row r="656" spans="1:119" ht="13.5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G656" s="348">
        <f>(CG649+CG650)*CG651</f>
        <v>79</v>
      </c>
      <c r="CH656" s="348">
        <f t="shared" ref="CH656:CV656" si="473">(CH649+CH650)*CH651</f>
        <v>79</v>
      </c>
      <c r="CI656" s="348">
        <f t="shared" si="473"/>
        <v>79</v>
      </c>
      <c r="CJ656" s="348">
        <f t="shared" si="473"/>
        <v>79</v>
      </c>
      <c r="CK656" s="348">
        <f t="shared" si="473"/>
        <v>79</v>
      </c>
      <c r="CL656" s="348">
        <f t="shared" si="473"/>
        <v>79</v>
      </c>
      <c r="CM656" s="348">
        <f t="shared" si="473"/>
        <v>79</v>
      </c>
      <c r="CN656" s="348">
        <f t="shared" si="473"/>
        <v>79</v>
      </c>
      <c r="CO656" s="348">
        <f t="shared" si="473"/>
        <v>79</v>
      </c>
      <c r="CP656" s="348">
        <f t="shared" si="473"/>
        <v>79</v>
      </c>
      <c r="CQ656" s="348">
        <f t="shared" si="473"/>
        <v>79</v>
      </c>
      <c r="CR656" s="348">
        <f t="shared" si="473"/>
        <v>79</v>
      </c>
      <c r="CS656" s="348">
        <f t="shared" si="473"/>
        <v>79</v>
      </c>
      <c r="CT656" s="348">
        <f t="shared" si="473"/>
        <v>79</v>
      </c>
      <c r="CU656" s="348">
        <f t="shared" si="473"/>
        <v>79</v>
      </c>
      <c r="CV656" s="348">
        <f t="shared" si="473"/>
        <v>79</v>
      </c>
    </row>
    <row r="657" spans="1:119" ht="13.5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G657" s="348" t="e">
        <f>CG652*CG651*(CG653-1/CG654)</f>
        <v>#VALUE!</v>
      </c>
      <c r="CH657" s="348" t="e">
        <f t="shared" ref="CH657:CV657" si="474">CH652*CH651*(CH653-1/CH654)</f>
        <v>#VALUE!</v>
      </c>
      <c r="CI657" s="348" t="e">
        <f t="shared" si="474"/>
        <v>#VALUE!</v>
      </c>
      <c r="CJ657" s="348" t="e">
        <f t="shared" si="474"/>
        <v>#VALUE!</v>
      </c>
      <c r="CK657" s="348" t="e">
        <f t="shared" si="474"/>
        <v>#VALUE!</v>
      </c>
      <c r="CL657" s="348" t="e">
        <f t="shared" si="474"/>
        <v>#VALUE!</v>
      </c>
      <c r="CM657" s="348" t="e">
        <f t="shared" si="474"/>
        <v>#VALUE!</v>
      </c>
      <c r="CN657" s="348" t="e">
        <f t="shared" si="474"/>
        <v>#VALUE!</v>
      </c>
      <c r="CO657" s="348" t="e">
        <f t="shared" si="474"/>
        <v>#VALUE!</v>
      </c>
      <c r="CP657" s="348" t="e">
        <f t="shared" si="474"/>
        <v>#VALUE!</v>
      </c>
      <c r="CQ657" s="348" t="e">
        <f t="shared" si="474"/>
        <v>#VALUE!</v>
      </c>
      <c r="CR657" s="348" t="e">
        <f t="shared" si="474"/>
        <v>#VALUE!</v>
      </c>
      <c r="CS657" s="348" t="e">
        <f t="shared" si="474"/>
        <v>#VALUE!</v>
      </c>
      <c r="CT657" s="348" t="e">
        <f t="shared" si="474"/>
        <v>#VALUE!</v>
      </c>
      <c r="CU657" s="348" t="e">
        <f t="shared" si="474"/>
        <v>#VALUE!</v>
      </c>
      <c r="CV657" s="348" t="e">
        <f t="shared" si="474"/>
        <v>#VALUE!</v>
      </c>
    </row>
    <row r="658" spans="1:119" ht="13.5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G658" s="348" t="e">
        <f>((CG649+CG650)*CG651-CG648-CG652*CG651/CG654)*EXP(-CG654*CG653)</f>
        <v>#VALUE!</v>
      </c>
      <c r="CH658" s="348" t="e">
        <f t="shared" ref="CH658:CV658" si="475">((CH649+CH650)*CH651-CH648-CH652*CH651/CH654)*EXP(-CH654*CH653)</f>
        <v>#VALUE!</v>
      </c>
      <c r="CI658" s="348" t="e">
        <f t="shared" si="475"/>
        <v>#VALUE!</v>
      </c>
      <c r="CJ658" s="348" t="e">
        <f t="shared" si="475"/>
        <v>#VALUE!</v>
      </c>
      <c r="CK658" s="348" t="e">
        <f t="shared" si="475"/>
        <v>#VALUE!</v>
      </c>
      <c r="CL658" s="348" t="e">
        <f t="shared" si="475"/>
        <v>#VALUE!</v>
      </c>
      <c r="CM658" s="348" t="e">
        <f t="shared" si="475"/>
        <v>#VALUE!</v>
      </c>
      <c r="CN658" s="348" t="e">
        <f t="shared" si="475"/>
        <v>#VALUE!</v>
      </c>
      <c r="CO658" s="348" t="e">
        <f t="shared" si="475"/>
        <v>#VALUE!</v>
      </c>
      <c r="CP658" s="348" t="e">
        <f t="shared" si="475"/>
        <v>#VALUE!</v>
      </c>
      <c r="CQ658" s="348" t="e">
        <f t="shared" si="475"/>
        <v>#VALUE!</v>
      </c>
      <c r="CR658" s="348" t="e">
        <f t="shared" si="475"/>
        <v>#VALUE!</v>
      </c>
      <c r="CS658" s="348" t="e">
        <f t="shared" si="475"/>
        <v>#VALUE!</v>
      </c>
      <c r="CT658" s="348" t="e">
        <f t="shared" si="475"/>
        <v>#VALUE!</v>
      </c>
      <c r="CU658" s="348" t="e">
        <f t="shared" si="475"/>
        <v>#VALUE!</v>
      </c>
      <c r="CV658" s="348" t="e">
        <f t="shared" si="475"/>
        <v>#VALUE!</v>
      </c>
    </row>
    <row r="659" spans="1:119" ht="13.5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G659" s="349" t="e">
        <f>CG656+CG657-CG658</f>
        <v>#VALUE!</v>
      </c>
      <c r="CH659" s="349" t="e">
        <f t="shared" ref="CH659:CV659" si="476">CH656+CH657-CH658</f>
        <v>#VALUE!</v>
      </c>
      <c r="CI659" s="349" t="e">
        <f t="shared" si="476"/>
        <v>#VALUE!</v>
      </c>
      <c r="CJ659" s="349" t="e">
        <f t="shared" si="476"/>
        <v>#VALUE!</v>
      </c>
      <c r="CK659" s="349" t="e">
        <f t="shared" si="476"/>
        <v>#VALUE!</v>
      </c>
      <c r="CL659" s="349" t="e">
        <f t="shared" si="476"/>
        <v>#VALUE!</v>
      </c>
      <c r="CM659" s="349" t="e">
        <f t="shared" si="476"/>
        <v>#VALUE!</v>
      </c>
      <c r="CN659" s="349" t="e">
        <f t="shared" si="476"/>
        <v>#VALUE!</v>
      </c>
      <c r="CO659" s="349" t="e">
        <f t="shared" si="476"/>
        <v>#VALUE!</v>
      </c>
      <c r="CP659" s="349" t="e">
        <f t="shared" si="476"/>
        <v>#VALUE!</v>
      </c>
      <c r="CQ659" s="349" t="e">
        <f t="shared" si="476"/>
        <v>#VALUE!</v>
      </c>
      <c r="CR659" s="349" t="e">
        <f t="shared" si="476"/>
        <v>#VALUE!</v>
      </c>
      <c r="CS659" s="349" t="e">
        <f t="shared" si="476"/>
        <v>#VALUE!</v>
      </c>
      <c r="CT659" s="349" t="e">
        <f t="shared" si="476"/>
        <v>#VALUE!</v>
      </c>
      <c r="CU659" s="349" t="e">
        <f t="shared" si="476"/>
        <v>#VALUE!</v>
      </c>
      <c r="CV659" s="349" t="e">
        <f t="shared" si="476"/>
        <v>#VALUE!</v>
      </c>
    </row>
    <row r="660" spans="1:119" ht="13.5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G660" s="350" t="s">
        <v>390</v>
      </c>
      <c r="CH660" s="351" t="s">
        <v>333</v>
      </c>
      <c r="CI660" s="351" t="s">
        <v>334</v>
      </c>
      <c r="CJ660" s="351" t="s">
        <v>335</v>
      </c>
      <c r="CK660" s="351" t="s">
        <v>336</v>
      </c>
      <c r="CL660" s="351" t="s">
        <v>337</v>
      </c>
      <c r="CM660" s="351" t="s">
        <v>338</v>
      </c>
      <c r="CN660" s="351" t="s">
        <v>339</v>
      </c>
      <c r="CO660" s="351" t="s">
        <v>340</v>
      </c>
      <c r="CP660" s="351" t="s">
        <v>341</v>
      </c>
      <c r="CQ660" s="351" t="s">
        <v>342</v>
      </c>
      <c r="CR660" s="351" t="s">
        <v>343</v>
      </c>
      <c r="CS660" s="351" t="s">
        <v>344</v>
      </c>
      <c r="CT660" s="351" t="s">
        <v>345</v>
      </c>
      <c r="CU660" s="351" t="s">
        <v>346</v>
      </c>
      <c r="CV660" s="351" t="s">
        <v>347</v>
      </c>
      <c r="CY660" s="54" t="s">
        <v>390</v>
      </c>
      <c r="CZ660" s="54" t="s">
        <v>333</v>
      </c>
      <c r="DA660" s="54" t="s">
        <v>334</v>
      </c>
      <c r="DB660" s="54" t="s">
        <v>335</v>
      </c>
      <c r="DC660" s="54" t="s">
        <v>336</v>
      </c>
      <c r="DD660" s="54" t="s">
        <v>337</v>
      </c>
      <c r="DE660" s="54" t="s">
        <v>338</v>
      </c>
      <c r="DF660" s="54" t="s">
        <v>339</v>
      </c>
      <c r="DG660" s="54" t="s">
        <v>340</v>
      </c>
      <c r="DH660" s="54" t="s">
        <v>341</v>
      </c>
      <c r="DI660" s="54" t="s">
        <v>342</v>
      </c>
      <c r="DJ660" s="54" t="s">
        <v>343</v>
      </c>
      <c r="DK660" s="54" t="s">
        <v>344</v>
      </c>
      <c r="DL660" s="54" t="s">
        <v>345</v>
      </c>
      <c r="DM660" s="54" t="s">
        <v>346</v>
      </c>
      <c r="DN660" s="54" t="s">
        <v>347</v>
      </c>
    </row>
    <row r="661" spans="1:119" ht="13.5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F661" s="54" t="s">
        <v>391</v>
      </c>
      <c r="CG661" s="352" t="e">
        <f>ROUND((CG649+CG650)*CG651+CG652*CG651*(CG653-1/CG654)-((CG649+CG650)*CG651-CG648-CG652*CG651/CG654)*EXP(-CG654*CG653),5)</f>
        <v>#VALUE!</v>
      </c>
      <c r="CH661" s="352" t="e">
        <f t="shared" ref="CH661:CV661" si="477">ROUND((CH649+CH650)*CH651+CH652*CH651*(CH653-1/CH654)-((CH649+CH650)*CH651-CH648-CH652*CH651/CH654)*EXP(-CH654*CH653),5)</f>
        <v>#VALUE!</v>
      </c>
      <c r="CI661" s="352" t="e">
        <f t="shared" si="477"/>
        <v>#VALUE!</v>
      </c>
      <c r="CJ661" s="352" t="e">
        <f t="shared" si="477"/>
        <v>#VALUE!</v>
      </c>
      <c r="CK661" s="352" t="e">
        <f t="shared" si="477"/>
        <v>#VALUE!</v>
      </c>
      <c r="CL661" s="352" t="e">
        <f t="shared" si="477"/>
        <v>#VALUE!</v>
      </c>
      <c r="CM661" s="352" t="e">
        <f t="shared" si="477"/>
        <v>#VALUE!</v>
      </c>
      <c r="CN661" s="352" t="e">
        <f t="shared" si="477"/>
        <v>#VALUE!</v>
      </c>
      <c r="CO661" s="352" t="e">
        <f t="shared" si="477"/>
        <v>#VALUE!</v>
      </c>
      <c r="CP661" s="352" t="e">
        <f t="shared" si="477"/>
        <v>#VALUE!</v>
      </c>
      <c r="CQ661" s="352" t="e">
        <f t="shared" si="477"/>
        <v>#VALUE!</v>
      </c>
      <c r="CR661" s="352" t="e">
        <f t="shared" si="477"/>
        <v>#VALUE!</v>
      </c>
      <c r="CS661" s="352" t="e">
        <f t="shared" si="477"/>
        <v>#VALUE!</v>
      </c>
      <c r="CT661" s="352" t="e">
        <f t="shared" si="477"/>
        <v>#VALUE!</v>
      </c>
      <c r="CU661" s="352" t="e">
        <f t="shared" si="477"/>
        <v>#VALUE!</v>
      </c>
      <c r="CV661" s="352" t="e">
        <f t="shared" si="477"/>
        <v>#VALUE!</v>
      </c>
      <c r="CX661" s="54" t="s">
        <v>412</v>
      </c>
      <c r="CY661" s="362">
        <f>(CY653+CY654)/CY652+CY651</f>
        <v>295.99579239870923</v>
      </c>
      <c r="CZ661" s="362">
        <f t="shared" ref="CZ661:DN661" si="478">(CZ653+CZ654)/CZ652+CZ651</f>
        <v>253.99617592876882</v>
      </c>
      <c r="DA661" s="362">
        <f t="shared" si="478"/>
        <v>224.99578814732763</v>
      </c>
      <c r="DB661" s="362">
        <f t="shared" si="478"/>
        <v>202.99552076677315</v>
      </c>
      <c r="DC661" s="362">
        <f t="shared" si="478"/>
        <v>190.00217425547623</v>
      </c>
      <c r="DD661" s="362">
        <f t="shared" si="478"/>
        <v>174.99791344557741</v>
      </c>
      <c r="DE661" s="362">
        <f t="shared" si="478"/>
        <v>164.99559634188427</v>
      </c>
      <c r="DF661" s="362">
        <f t="shared" si="478"/>
        <v>157.00280920314253</v>
      </c>
      <c r="DG661" s="362">
        <f t="shared" si="478"/>
        <v>151.99654993400793</v>
      </c>
      <c r="DH661" s="362">
        <f t="shared" si="478"/>
        <v>145.99700693992628</v>
      </c>
      <c r="DI661" s="362">
        <f t="shared" si="478"/>
        <v>141.99730722180493</v>
      </c>
      <c r="DJ661" s="362">
        <f t="shared" si="478"/>
        <v>138.99904711262363</v>
      </c>
      <c r="DK661" s="362">
        <f t="shared" si="478"/>
        <v>133.99871805423658</v>
      </c>
      <c r="DL661" s="362">
        <f t="shared" si="478"/>
        <v>131.99796563285832</v>
      </c>
      <c r="DM661" s="362">
        <f t="shared" si="478"/>
        <v>129.00495001041449</v>
      </c>
      <c r="DN661" s="362">
        <f t="shared" si="478"/>
        <v>127.00491577747849</v>
      </c>
    </row>
    <row r="662" spans="1:119" ht="13.5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319" t="str">
        <f>IF(CB662="","",CC662)</f>
        <v/>
      </c>
      <c r="CB662" s="363" t="str">
        <f>IF(COUNTIF(CY662:DN662,"×")=0,"","浮上できません")</f>
        <v/>
      </c>
      <c r="CC662" s="316"/>
      <c r="CG662" s="369"/>
      <c r="CH662" s="369"/>
      <c r="CI662" s="369"/>
      <c r="CJ662" s="369"/>
      <c r="CK662" s="369"/>
      <c r="CL662" s="369"/>
      <c r="CM662" s="369"/>
      <c r="CN662" s="369"/>
      <c r="CO662" s="369"/>
      <c r="CP662" s="369"/>
      <c r="CQ662" s="369"/>
      <c r="CR662" s="369"/>
      <c r="CS662" s="369"/>
      <c r="CT662" s="369"/>
      <c r="CU662" s="369"/>
      <c r="CV662" s="369"/>
      <c r="CY662" s="364" t="e">
        <f t="shared" ref="CY662:DN662" si="479">IF(CY661-CG661&gt;0,"","×")</f>
        <v>#VALUE!</v>
      </c>
      <c r="CZ662" s="364" t="e">
        <f t="shared" si="479"/>
        <v>#VALUE!</v>
      </c>
      <c r="DA662" s="364" t="e">
        <f t="shared" si="479"/>
        <v>#VALUE!</v>
      </c>
      <c r="DB662" s="364" t="e">
        <f t="shared" si="479"/>
        <v>#VALUE!</v>
      </c>
      <c r="DC662" s="364" t="e">
        <f t="shared" si="479"/>
        <v>#VALUE!</v>
      </c>
      <c r="DD662" s="364" t="e">
        <f t="shared" si="479"/>
        <v>#VALUE!</v>
      </c>
      <c r="DE662" s="364" t="e">
        <f t="shared" si="479"/>
        <v>#VALUE!</v>
      </c>
      <c r="DF662" s="364" t="e">
        <f t="shared" si="479"/>
        <v>#VALUE!</v>
      </c>
      <c r="DG662" s="364" t="e">
        <f t="shared" si="479"/>
        <v>#VALUE!</v>
      </c>
      <c r="DH662" s="364" t="e">
        <f t="shared" si="479"/>
        <v>#VALUE!</v>
      </c>
      <c r="DI662" s="364" t="e">
        <f t="shared" si="479"/>
        <v>#VALUE!</v>
      </c>
      <c r="DJ662" s="364" t="e">
        <f t="shared" si="479"/>
        <v>#VALUE!</v>
      </c>
      <c r="DK662" s="364" t="e">
        <f t="shared" si="479"/>
        <v>#VALUE!</v>
      </c>
      <c r="DL662" s="364" t="e">
        <f t="shared" si="479"/>
        <v>#VALUE!</v>
      </c>
      <c r="DM662" s="364" t="e">
        <f t="shared" si="479"/>
        <v>#VALUE!</v>
      </c>
      <c r="DN662" s="364" t="e">
        <f t="shared" si="479"/>
        <v>#VALUE!</v>
      </c>
    </row>
    <row r="663" spans="1:119" ht="13.5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F663" s="338" t="s">
        <v>532</v>
      </c>
      <c r="CG663" s="338" t="s">
        <v>533</v>
      </c>
      <c r="CH663" s="338"/>
      <c r="CI663" s="338"/>
      <c r="CJ663" s="338"/>
      <c r="CK663" s="338"/>
      <c r="CL663" s="338"/>
      <c r="CM663" s="338"/>
      <c r="CN663" s="338"/>
      <c r="CO663" s="338"/>
      <c r="CP663" s="338"/>
      <c r="CQ663" s="338"/>
      <c r="CR663" s="338"/>
      <c r="CS663" s="338"/>
      <c r="CT663" s="338"/>
      <c r="CU663" s="338"/>
      <c r="CV663" s="338"/>
      <c r="CW663" s="338"/>
    </row>
    <row r="664" spans="1:119" ht="13.5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X664" s="339"/>
      <c r="CY664" s="339"/>
      <c r="CZ664" s="339"/>
      <c r="DA664" s="339"/>
      <c r="DB664" s="339"/>
      <c r="DC664" s="339"/>
      <c r="DD664" s="339"/>
      <c r="DE664" s="339"/>
      <c r="DF664" s="339"/>
      <c r="DG664" s="339"/>
      <c r="DH664" s="339"/>
      <c r="DI664" s="339"/>
      <c r="DJ664" s="339"/>
      <c r="DK664" s="339"/>
      <c r="DL664" s="339"/>
      <c r="DM664" s="339"/>
      <c r="DN664" s="339"/>
      <c r="DO664" s="339"/>
    </row>
    <row r="665" spans="1:119" ht="13.5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F665" s="340" t="s">
        <v>534</v>
      </c>
      <c r="CG665" s="353" t="e">
        <f>CG661</f>
        <v>#VALUE!</v>
      </c>
      <c r="CH665" s="353" t="e">
        <f t="shared" ref="CH665:CV665" si="480">CH661</f>
        <v>#VALUE!</v>
      </c>
      <c r="CI665" s="353" t="e">
        <f t="shared" si="480"/>
        <v>#VALUE!</v>
      </c>
      <c r="CJ665" s="353" t="e">
        <f t="shared" si="480"/>
        <v>#VALUE!</v>
      </c>
      <c r="CK665" s="353" t="e">
        <f t="shared" si="480"/>
        <v>#VALUE!</v>
      </c>
      <c r="CL665" s="353" t="e">
        <f t="shared" si="480"/>
        <v>#VALUE!</v>
      </c>
      <c r="CM665" s="353" t="e">
        <f t="shared" si="480"/>
        <v>#VALUE!</v>
      </c>
      <c r="CN665" s="353" t="e">
        <f t="shared" si="480"/>
        <v>#VALUE!</v>
      </c>
      <c r="CO665" s="353" t="e">
        <f t="shared" si="480"/>
        <v>#VALUE!</v>
      </c>
      <c r="CP665" s="353" t="e">
        <f t="shared" si="480"/>
        <v>#VALUE!</v>
      </c>
      <c r="CQ665" s="353" t="e">
        <f t="shared" si="480"/>
        <v>#VALUE!</v>
      </c>
      <c r="CR665" s="353" t="e">
        <f t="shared" si="480"/>
        <v>#VALUE!</v>
      </c>
      <c r="CS665" s="353" t="e">
        <f t="shared" si="480"/>
        <v>#VALUE!</v>
      </c>
      <c r="CT665" s="353" t="e">
        <f t="shared" si="480"/>
        <v>#VALUE!</v>
      </c>
      <c r="CU665" s="353" t="e">
        <f t="shared" si="480"/>
        <v>#VALUE!</v>
      </c>
      <c r="CV665" s="353" t="e">
        <f t="shared" si="480"/>
        <v>#VALUE!</v>
      </c>
    </row>
    <row r="666" spans="1:119" ht="13.5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F666" s="54" t="s">
        <v>395</v>
      </c>
      <c r="CG666" s="54">
        <v>100</v>
      </c>
      <c r="CH666" s="54">
        <f>$CG666</f>
        <v>100</v>
      </c>
      <c r="CI666" s="54">
        <f t="shared" ref="CI666:CV670" si="481">$CG666</f>
        <v>100</v>
      </c>
      <c r="CJ666" s="54">
        <f t="shared" si="481"/>
        <v>100</v>
      </c>
      <c r="CK666" s="54">
        <f t="shared" si="481"/>
        <v>100</v>
      </c>
      <c r="CL666" s="54">
        <f t="shared" si="481"/>
        <v>100</v>
      </c>
      <c r="CM666" s="54">
        <f t="shared" si="481"/>
        <v>100</v>
      </c>
      <c r="CN666" s="54">
        <f t="shared" si="481"/>
        <v>100</v>
      </c>
      <c r="CO666" s="54">
        <f t="shared" si="481"/>
        <v>100</v>
      </c>
      <c r="CP666" s="54">
        <f t="shared" si="481"/>
        <v>100</v>
      </c>
      <c r="CQ666" s="54">
        <f t="shared" si="481"/>
        <v>100</v>
      </c>
      <c r="CR666" s="54">
        <f t="shared" si="481"/>
        <v>100</v>
      </c>
      <c r="CS666" s="54">
        <f t="shared" si="481"/>
        <v>100</v>
      </c>
      <c r="CT666" s="54">
        <f t="shared" si="481"/>
        <v>100</v>
      </c>
      <c r="CU666" s="54">
        <f t="shared" si="481"/>
        <v>100</v>
      </c>
      <c r="CV666" s="54">
        <f t="shared" si="481"/>
        <v>100</v>
      </c>
      <c r="CX666" s="339" t="s">
        <v>402</v>
      </c>
      <c r="CY666" s="339"/>
      <c r="CZ666" s="339"/>
      <c r="DA666" s="339"/>
      <c r="DB666" s="339"/>
      <c r="DC666" s="339"/>
      <c r="DD666" s="339"/>
      <c r="DE666" s="339"/>
      <c r="DF666" s="339"/>
      <c r="DG666" s="339"/>
      <c r="DH666" s="339"/>
      <c r="DI666" s="339"/>
      <c r="DJ666" s="339"/>
      <c r="DK666" s="339"/>
      <c r="DL666" s="339"/>
      <c r="DM666" s="339"/>
      <c r="DN666" s="339"/>
      <c r="DO666" s="339"/>
    </row>
    <row r="667" spans="1:119" ht="13.5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B667" s="64" t="s">
        <v>372</v>
      </c>
      <c r="CC667" s="345">
        <v>-10</v>
      </c>
      <c r="CD667" s="66" t="s">
        <v>373</v>
      </c>
      <c r="CE667" s="66">
        <f>ROUND(CC667*$CG$82*9.80665/1000,0)</f>
        <v>-101</v>
      </c>
      <c r="CF667" s="54" t="s">
        <v>374</v>
      </c>
      <c r="CG667" s="341">
        <f>CE668</f>
        <v>0</v>
      </c>
      <c r="CH667" s="54">
        <f>$CG667</f>
        <v>0</v>
      </c>
      <c r="CI667" s="54">
        <f t="shared" si="481"/>
        <v>0</v>
      </c>
      <c r="CJ667" s="54">
        <f t="shared" si="481"/>
        <v>0</v>
      </c>
      <c r="CK667" s="54">
        <f t="shared" si="481"/>
        <v>0</v>
      </c>
      <c r="CL667" s="54">
        <f t="shared" si="481"/>
        <v>0</v>
      </c>
      <c r="CM667" s="54">
        <f t="shared" si="481"/>
        <v>0</v>
      </c>
      <c r="CN667" s="54">
        <f t="shared" si="481"/>
        <v>0</v>
      </c>
      <c r="CO667" s="54">
        <f t="shared" si="481"/>
        <v>0</v>
      </c>
      <c r="CP667" s="54">
        <f t="shared" si="481"/>
        <v>0</v>
      </c>
      <c r="CQ667" s="54">
        <f t="shared" si="481"/>
        <v>0</v>
      </c>
      <c r="CR667" s="54">
        <f t="shared" si="481"/>
        <v>0</v>
      </c>
      <c r="CS667" s="54">
        <f t="shared" si="481"/>
        <v>0</v>
      </c>
      <c r="CT667" s="54">
        <f t="shared" si="481"/>
        <v>0</v>
      </c>
      <c r="CU667" s="54">
        <f t="shared" si="481"/>
        <v>0</v>
      </c>
      <c r="CV667" s="54">
        <f t="shared" si="481"/>
        <v>0</v>
      </c>
    </row>
    <row r="668" spans="1:119" ht="13.5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B668" s="354" t="s">
        <v>376</v>
      </c>
      <c r="CC668" s="355">
        <f>CC652</f>
        <v>0</v>
      </c>
      <c r="CD668" s="346" t="s">
        <v>381</v>
      </c>
      <c r="CE668" s="66">
        <f>CC668*$CG$82*9.80665/1000</f>
        <v>0</v>
      </c>
      <c r="CF668" s="54" t="s">
        <v>396</v>
      </c>
      <c r="CG668" s="54">
        <v>0.79</v>
      </c>
      <c r="CH668" s="54">
        <f>$CG668</f>
        <v>0.79</v>
      </c>
      <c r="CI668" s="54">
        <f t="shared" si="481"/>
        <v>0.79</v>
      </c>
      <c r="CJ668" s="54">
        <f t="shared" si="481"/>
        <v>0.79</v>
      </c>
      <c r="CK668" s="54">
        <f t="shared" si="481"/>
        <v>0.79</v>
      </c>
      <c r="CL668" s="54">
        <f t="shared" si="481"/>
        <v>0.79</v>
      </c>
      <c r="CM668" s="54">
        <f t="shared" si="481"/>
        <v>0.79</v>
      </c>
      <c r="CN668" s="54">
        <f t="shared" si="481"/>
        <v>0.79</v>
      </c>
      <c r="CO668" s="54">
        <f t="shared" si="481"/>
        <v>0.79</v>
      </c>
      <c r="CP668" s="54">
        <f t="shared" si="481"/>
        <v>0.79</v>
      </c>
      <c r="CQ668" s="54">
        <f t="shared" si="481"/>
        <v>0.79</v>
      </c>
      <c r="CR668" s="54">
        <f t="shared" si="481"/>
        <v>0.79</v>
      </c>
      <c r="CS668" s="54">
        <f t="shared" si="481"/>
        <v>0.79</v>
      </c>
      <c r="CT668" s="54">
        <f t="shared" si="481"/>
        <v>0.79</v>
      </c>
      <c r="CU668" s="54">
        <f t="shared" si="481"/>
        <v>0.79</v>
      </c>
      <c r="CV668" s="54">
        <f t="shared" si="481"/>
        <v>0.79</v>
      </c>
      <c r="CX668" s="358" t="s">
        <v>535</v>
      </c>
      <c r="CY668" s="54">
        <f t="shared" ref="CY668:DN668" si="482">CG$79</f>
        <v>126.88500000000001</v>
      </c>
      <c r="CZ668" s="54">
        <f t="shared" si="482"/>
        <v>109.185</v>
      </c>
      <c r="DA668" s="54">
        <f t="shared" si="482"/>
        <v>94.381</v>
      </c>
      <c r="DB668" s="54">
        <f t="shared" si="482"/>
        <v>82.445999999999998</v>
      </c>
      <c r="DC668" s="54">
        <f t="shared" si="482"/>
        <v>73.918000000000006</v>
      </c>
      <c r="DD668" s="54">
        <f t="shared" si="482"/>
        <v>63.152999999999999</v>
      </c>
      <c r="DE668" s="54">
        <f t="shared" si="482"/>
        <v>56.482999999999997</v>
      </c>
      <c r="DF668" s="54">
        <f t="shared" si="482"/>
        <v>51.133000000000003</v>
      </c>
      <c r="DG668" s="54">
        <f t="shared" si="482"/>
        <v>48.246000000000002</v>
      </c>
      <c r="DH668" s="54">
        <f t="shared" si="482"/>
        <v>43.709000000000003</v>
      </c>
      <c r="DI668" s="54">
        <f t="shared" si="482"/>
        <v>40.774000000000001</v>
      </c>
      <c r="DJ668" s="54">
        <f t="shared" si="482"/>
        <v>38.68</v>
      </c>
      <c r="DK668" s="54">
        <f t="shared" si="482"/>
        <v>34.463000000000001</v>
      </c>
      <c r="DL668" s="54">
        <f t="shared" si="482"/>
        <v>33.161000000000001</v>
      </c>
      <c r="DM668" s="54">
        <f t="shared" si="482"/>
        <v>30.765000000000001</v>
      </c>
      <c r="DN668" s="54">
        <f t="shared" si="482"/>
        <v>29.283999999999999</v>
      </c>
    </row>
    <row r="669" spans="1:119" ht="13.5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B669" s="64" t="s">
        <v>380</v>
      </c>
      <c r="CC669" s="345">
        <f>-BN118</f>
        <v>0</v>
      </c>
      <c r="CD669" s="346" t="s">
        <v>381</v>
      </c>
      <c r="CE669" s="66">
        <f>CC669*$CG$82*9.80665/1000</f>
        <v>0</v>
      </c>
      <c r="CF669" s="54" t="s">
        <v>536</v>
      </c>
      <c r="CG669" s="341">
        <f>CE667</f>
        <v>-101</v>
      </c>
      <c r="CH669" s="54">
        <f>$CG669</f>
        <v>-101</v>
      </c>
      <c r="CI669" s="54">
        <f t="shared" si="481"/>
        <v>-101</v>
      </c>
      <c r="CJ669" s="54">
        <f t="shared" si="481"/>
        <v>-101</v>
      </c>
      <c r="CK669" s="54">
        <f t="shared" si="481"/>
        <v>-101</v>
      </c>
      <c r="CL669" s="54">
        <f t="shared" si="481"/>
        <v>-101</v>
      </c>
      <c r="CM669" s="54">
        <f t="shared" si="481"/>
        <v>-101</v>
      </c>
      <c r="CN669" s="54">
        <f t="shared" si="481"/>
        <v>-101</v>
      </c>
      <c r="CO669" s="54">
        <f t="shared" si="481"/>
        <v>-101</v>
      </c>
      <c r="CP669" s="54">
        <f t="shared" si="481"/>
        <v>-101</v>
      </c>
      <c r="CQ669" s="54">
        <f t="shared" si="481"/>
        <v>-101</v>
      </c>
      <c r="CR669" s="54">
        <f t="shared" si="481"/>
        <v>-101</v>
      </c>
      <c r="CS669" s="54">
        <f t="shared" si="481"/>
        <v>-101</v>
      </c>
      <c r="CT669" s="54">
        <f t="shared" si="481"/>
        <v>-101</v>
      </c>
      <c r="CU669" s="54">
        <f t="shared" si="481"/>
        <v>-101</v>
      </c>
      <c r="CV669" s="54">
        <f t="shared" si="481"/>
        <v>-101</v>
      </c>
      <c r="CX669" s="54" t="s">
        <v>418</v>
      </c>
      <c r="CY669" s="54">
        <f t="shared" ref="CY669:DN669" si="483">CG$80</f>
        <v>0.55779999999999996</v>
      </c>
      <c r="CZ669" s="54">
        <f t="shared" si="483"/>
        <v>0.65139999999999998</v>
      </c>
      <c r="DA669" s="54">
        <f t="shared" si="483"/>
        <v>0.72219999999999995</v>
      </c>
      <c r="DB669" s="54">
        <f t="shared" si="483"/>
        <v>0.78249999999999997</v>
      </c>
      <c r="DC669" s="54">
        <f t="shared" si="483"/>
        <v>0.81259999999999999</v>
      </c>
      <c r="DD669" s="54">
        <f t="shared" si="483"/>
        <v>0.84340000000000004</v>
      </c>
      <c r="DE669" s="54">
        <f t="shared" si="483"/>
        <v>0.86929999999999996</v>
      </c>
      <c r="DF669" s="54">
        <f t="shared" si="483"/>
        <v>0.89100000000000001</v>
      </c>
      <c r="DG669" s="54">
        <f t="shared" si="483"/>
        <v>0.90920000000000001</v>
      </c>
      <c r="DH669" s="54">
        <f t="shared" si="483"/>
        <v>0.92220000000000002</v>
      </c>
      <c r="DI669" s="54">
        <f t="shared" si="483"/>
        <v>0.93189999999999995</v>
      </c>
      <c r="DJ669" s="54">
        <f t="shared" si="483"/>
        <v>0.94030000000000002</v>
      </c>
      <c r="DK669" s="54">
        <f t="shared" si="483"/>
        <v>0.94769999999999999</v>
      </c>
      <c r="DL669" s="54">
        <f t="shared" si="483"/>
        <v>0.95440000000000003</v>
      </c>
      <c r="DM669" s="54">
        <f t="shared" si="483"/>
        <v>0.96020000000000005</v>
      </c>
      <c r="DN669" s="54">
        <f t="shared" si="483"/>
        <v>0.96530000000000005</v>
      </c>
    </row>
    <row r="670" spans="1:119" ht="14.25" thickBot="1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B670" s="64" t="s">
        <v>384</v>
      </c>
      <c r="CC670" s="345">
        <v>0</v>
      </c>
      <c r="CD670" s="66" t="s">
        <v>65</v>
      </c>
      <c r="CE670" s="66">
        <f>IF(CC667=0,IF(CC650&gt;0,CC670+CE653,CC670),(CC670-((CC669-CC668)/CC667)))</f>
        <v>0</v>
      </c>
      <c r="CF670" s="54" t="s">
        <v>537</v>
      </c>
      <c r="CG670" s="341">
        <f>ABS(CE670)</f>
        <v>0</v>
      </c>
      <c r="CH670" s="54">
        <f>$CG670</f>
        <v>0</v>
      </c>
      <c r="CI670" s="54">
        <f t="shared" si="481"/>
        <v>0</v>
      </c>
      <c r="CJ670" s="54">
        <f t="shared" si="481"/>
        <v>0</v>
      </c>
      <c r="CK670" s="54">
        <f t="shared" si="481"/>
        <v>0</v>
      </c>
      <c r="CL670" s="54">
        <f t="shared" si="481"/>
        <v>0</v>
      </c>
      <c r="CM670" s="54">
        <f t="shared" si="481"/>
        <v>0</v>
      </c>
      <c r="CN670" s="54">
        <f t="shared" si="481"/>
        <v>0</v>
      </c>
      <c r="CO670" s="54">
        <f t="shared" si="481"/>
        <v>0</v>
      </c>
      <c r="CP670" s="54">
        <f t="shared" si="481"/>
        <v>0</v>
      </c>
      <c r="CQ670" s="54">
        <f t="shared" si="481"/>
        <v>0</v>
      </c>
      <c r="CR670" s="54">
        <f t="shared" si="481"/>
        <v>0</v>
      </c>
      <c r="CS670" s="54">
        <f t="shared" si="481"/>
        <v>0</v>
      </c>
      <c r="CT670" s="54">
        <f t="shared" si="481"/>
        <v>0</v>
      </c>
      <c r="CU670" s="54">
        <f t="shared" si="481"/>
        <v>0</v>
      </c>
      <c r="CV670" s="54">
        <f t="shared" si="481"/>
        <v>0</v>
      </c>
      <c r="CX670" s="54" t="s">
        <v>407</v>
      </c>
      <c r="CY670" s="54">
        <f>100-$CG$83</f>
        <v>94.33</v>
      </c>
      <c r="CZ670" s="54">
        <f t="shared" ref="CZ670:DN670" si="484">100-$CG$83</f>
        <v>94.33</v>
      </c>
      <c r="DA670" s="54">
        <f t="shared" si="484"/>
        <v>94.33</v>
      </c>
      <c r="DB670" s="54">
        <f t="shared" si="484"/>
        <v>94.33</v>
      </c>
      <c r="DC670" s="54">
        <f t="shared" si="484"/>
        <v>94.33</v>
      </c>
      <c r="DD670" s="54">
        <f t="shared" si="484"/>
        <v>94.33</v>
      </c>
      <c r="DE670" s="54">
        <f t="shared" si="484"/>
        <v>94.33</v>
      </c>
      <c r="DF670" s="54">
        <f t="shared" si="484"/>
        <v>94.33</v>
      </c>
      <c r="DG670" s="54">
        <f t="shared" si="484"/>
        <v>94.33</v>
      </c>
      <c r="DH670" s="54">
        <f t="shared" si="484"/>
        <v>94.33</v>
      </c>
      <c r="DI670" s="54">
        <f t="shared" si="484"/>
        <v>94.33</v>
      </c>
      <c r="DJ670" s="54">
        <f t="shared" si="484"/>
        <v>94.33</v>
      </c>
      <c r="DK670" s="54">
        <f t="shared" si="484"/>
        <v>94.33</v>
      </c>
      <c r="DL670" s="54">
        <f t="shared" si="484"/>
        <v>94.33</v>
      </c>
      <c r="DM670" s="54">
        <f t="shared" si="484"/>
        <v>94.33</v>
      </c>
      <c r="DN670" s="54">
        <f t="shared" si="484"/>
        <v>94.33</v>
      </c>
    </row>
    <row r="671" spans="1:119" ht="14.25" thickBot="1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B671" s="359"/>
      <c r="CC671" s="360"/>
      <c r="CF671" s="54" t="s">
        <v>538</v>
      </c>
      <c r="CG671" s="347">
        <f>LN(2)/CG$78</f>
        <v>0.13862943611198905</v>
      </c>
      <c r="CH671" s="347">
        <f t="shared" ref="CH671:CV671" si="485">LN(2)/CH$78</f>
        <v>8.6643397569993161E-2</v>
      </c>
      <c r="CI671" s="347">
        <f t="shared" si="485"/>
        <v>5.5451774444795626E-2</v>
      </c>
      <c r="CJ671" s="347">
        <f t="shared" si="485"/>
        <v>3.7467415165402446E-2</v>
      </c>
      <c r="CK671" s="347">
        <f t="shared" si="485"/>
        <v>2.5672117798516494E-2</v>
      </c>
      <c r="CL671" s="347">
        <f t="shared" si="485"/>
        <v>1.8097837612531208E-2</v>
      </c>
      <c r="CM671" s="347">
        <f t="shared" si="485"/>
        <v>1.2765141446776157E-2</v>
      </c>
      <c r="CN671" s="347">
        <f t="shared" si="485"/>
        <v>9.001911435843446E-3</v>
      </c>
      <c r="CO671" s="347">
        <f t="shared" si="485"/>
        <v>6.3591484455040852E-3</v>
      </c>
      <c r="CP671" s="347">
        <f t="shared" si="485"/>
        <v>4.7475834284927756E-3</v>
      </c>
      <c r="CQ671" s="347">
        <f t="shared" si="485"/>
        <v>3.7066694147590657E-3</v>
      </c>
      <c r="CR671" s="347">
        <f t="shared" si="485"/>
        <v>2.9001974082006081E-3</v>
      </c>
      <c r="CS671" s="347">
        <f t="shared" si="485"/>
        <v>2.272613706753919E-3</v>
      </c>
      <c r="CT671" s="347">
        <f t="shared" si="485"/>
        <v>1.7773004629742187E-3</v>
      </c>
      <c r="CU671" s="347">
        <f t="shared" si="485"/>
        <v>1.3918618083533039E-3</v>
      </c>
      <c r="CV671" s="347">
        <f t="shared" si="485"/>
        <v>1.0915703630865281E-3</v>
      </c>
      <c r="CX671" s="54" t="s">
        <v>539</v>
      </c>
      <c r="CY671" s="361">
        <f>CE669</f>
        <v>0</v>
      </c>
      <c r="CZ671" s="54">
        <f>$CY671</f>
        <v>0</v>
      </c>
      <c r="DA671" s="54">
        <f t="shared" ref="DA671:DN671" si="486">$CY671</f>
        <v>0</v>
      </c>
      <c r="DB671" s="54">
        <f t="shared" si="486"/>
        <v>0</v>
      </c>
      <c r="DC671" s="54">
        <f t="shared" si="486"/>
        <v>0</v>
      </c>
      <c r="DD671" s="54">
        <f t="shared" si="486"/>
        <v>0</v>
      </c>
      <c r="DE671" s="54">
        <f t="shared" si="486"/>
        <v>0</v>
      </c>
      <c r="DF671" s="54">
        <f t="shared" si="486"/>
        <v>0</v>
      </c>
      <c r="DG671" s="54">
        <f t="shared" si="486"/>
        <v>0</v>
      </c>
      <c r="DH671" s="54">
        <f t="shared" si="486"/>
        <v>0</v>
      </c>
      <c r="DI671" s="54">
        <f t="shared" si="486"/>
        <v>0</v>
      </c>
      <c r="DJ671" s="54">
        <f t="shared" si="486"/>
        <v>0</v>
      </c>
      <c r="DK671" s="54">
        <f t="shared" si="486"/>
        <v>0</v>
      </c>
      <c r="DL671" s="54">
        <f t="shared" si="486"/>
        <v>0</v>
      </c>
      <c r="DM671" s="54">
        <f t="shared" si="486"/>
        <v>0</v>
      </c>
      <c r="DN671" s="54">
        <f t="shared" si="486"/>
        <v>0</v>
      </c>
    </row>
    <row r="673" spans="1:119" ht="13.5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G673" s="348">
        <f>(CG666+CG667)*CG668</f>
        <v>79</v>
      </c>
      <c r="CH673" s="348">
        <f t="shared" ref="CH673:CV673" si="487">(CH666+CH667)*CH668</f>
        <v>79</v>
      </c>
      <c r="CI673" s="348">
        <f t="shared" si="487"/>
        <v>79</v>
      </c>
      <c r="CJ673" s="348">
        <f t="shared" si="487"/>
        <v>79</v>
      </c>
      <c r="CK673" s="348">
        <f t="shared" si="487"/>
        <v>79</v>
      </c>
      <c r="CL673" s="348">
        <f t="shared" si="487"/>
        <v>79</v>
      </c>
      <c r="CM673" s="348">
        <f t="shared" si="487"/>
        <v>79</v>
      </c>
      <c r="CN673" s="348">
        <f t="shared" si="487"/>
        <v>79</v>
      </c>
      <c r="CO673" s="348">
        <f t="shared" si="487"/>
        <v>79</v>
      </c>
      <c r="CP673" s="348">
        <f t="shared" si="487"/>
        <v>79</v>
      </c>
      <c r="CQ673" s="348">
        <f t="shared" si="487"/>
        <v>79</v>
      </c>
      <c r="CR673" s="348">
        <f t="shared" si="487"/>
        <v>79</v>
      </c>
      <c r="CS673" s="348">
        <f t="shared" si="487"/>
        <v>79</v>
      </c>
      <c r="CT673" s="348">
        <f t="shared" si="487"/>
        <v>79</v>
      </c>
      <c r="CU673" s="348">
        <f t="shared" si="487"/>
        <v>79</v>
      </c>
      <c r="CV673" s="348">
        <f t="shared" si="487"/>
        <v>79</v>
      </c>
    </row>
    <row r="674" spans="1:119" ht="13.5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G674" s="348">
        <f>CG669*CG668*(CG670-1/CG671)</f>
        <v>575.56318656265205</v>
      </c>
      <c r="CH674" s="348">
        <f t="shared" ref="CH674:CV674" si="488">CH669*CH668*(CH670-1/CH671)</f>
        <v>920.90109850024317</v>
      </c>
      <c r="CI674" s="348">
        <f t="shared" si="488"/>
        <v>1438.9079664066298</v>
      </c>
      <c r="CJ674" s="348">
        <f t="shared" si="488"/>
        <v>2129.5837902818125</v>
      </c>
      <c r="CK674" s="348">
        <f t="shared" si="488"/>
        <v>3108.0412074383207</v>
      </c>
      <c r="CL674" s="348">
        <f t="shared" si="488"/>
        <v>4408.8140090699144</v>
      </c>
      <c r="CM674" s="348">
        <f t="shared" si="488"/>
        <v>6250.6162060704</v>
      </c>
      <c r="CN674" s="348">
        <f t="shared" si="488"/>
        <v>8863.6730730648396</v>
      </c>
      <c r="CO674" s="348">
        <f t="shared" si="488"/>
        <v>12547.277467065815</v>
      </c>
      <c r="CP674" s="348">
        <f t="shared" si="488"/>
        <v>16806.445047629441</v>
      </c>
      <c r="CQ674" s="348">
        <f t="shared" si="488"/>
        <v>21526.063177443186</v>
      </c>
      <c r="CR674" s="348">
        <f t="shared" si="488"/>
        <v>27511.920317694763</v>
      </c>
      <c r="CS674" s="348">
        <f t="shared" si="488"/>
        <v>35109.354380321776</v>
      </c>
      <c r="CT674" s="348">
        <f t="shared" si="488"/>
        <v>44893.928551886856</v>
      </c>
      <c r="CU674" s="348">
        <f t="shared" si="488"/>
        <v>57326.093381640138</v>
      </c>
      <c r="CV674" s="348">
        <f t="shared" si="488"/>
        <v>73096.524693456799</v>
      </c>
    </row>
    <row r="675" spans="1:119" ht="13.5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G675" s="348" t="e">
        <f>((CG666+CG667)*CG668-CG665-CG669*CG668/CG671)*EXP(-CG671*CG670)</f>
        <v>#VALUE!</v>
      </c>
      <c r="CH675" s="348" t="e">
        <f t="shared" ref="CH675:CV675" si="489">((CH666+CH667)*CH668-CH665-CH669*CH668/CH671)*EXP(-CH671*CH670)</f>
        <v>#VALUE!</v>
      </c>
      <c r="CI675" s="348" t="e">
        <f t="shared" si="489"/>
        <v>#VALUE!</v>
      </c>
      <c r="CJ675" s="348" t="e">
        <f t="shared" si="489"/>
        <v>#VALUE!</v>
      </c>
      <c r="CK675" s="348" t="e">
        <f t="shared" si="489"/>
        <v>#VALUE!</v>
      </c>
      <c r="CL675" s="348" t="e">
        <f t="shared" si="489"/>
        <v>#VALUE!</v>
      </c>
      <c r="CM675" s="348" t="e">
        <f t="shared" si="489"/>
        <v>#VALUE!</v>
      </c>
      <c r="CN675" s="348" t="e">
        <f t="shared" si="489"/>
        <v>#VALUE!</v>
      </c>
      <c r="CO675" s="348" t="e">
        <f t="shared" si="489"/>
        <v>#VALUE!</v>
      </c>
      <c r="CP675" s="348" t="e">
        <f t="shared" si="489"/>
        <v>#VALUE!</v>
      </c>
      <c r="CQ675" s="348" t="e">
        <f t="shared" si="489"/>
        <v>#VALUE!</v>
      </c>
      <c r="CR675" s="348" t="e">
        <f t="shared" si="489"/>
        <v>#VALUE!</v>
      </c>
      <c r="CS675" s="348" t="e">
        <f t="shared" si="489"/>
        <v>#VALUE!</v>
      </c>
      <c r="CT675" s="348" t="e">
        <f t="shared" si="489"/>
        <v>#VALUE!</v>
      </c>
      <c r="CU675" s="348" t="e">
        <f t="shared" si="489"/>
        <v>#VALUE!</v>
      </c>
      <c r="CV675" s="348" t="e">
        <f t="shared" si="489"/>
        <v>#VALUE!</v>
      </c>
    </row>
    <row r="676" spans="1:119" ht="13.5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G676" s="349" t="e">
        <f>CG673+CG674-CG675</f>
        <v>#VALUE!</v>
      </c>
      <c r="CH676" s="349" t="e">
        <f t="shared" ref="CH676:CV676" si="490">CH673+CH674-CH675</f>
        <v>#VALUE!</v>
      </c>
      <c r="CI676" s="349" t="e">
        <f t="shared" si="490"/>
        <v>#VALUE!</v>
      </c>
      <c r="CJ676" s="349" t="e">
        <f t="shared" si="490"/>
        <v>#VALUE!</v>
      </c>
      <c r="CK676" s="349" t="e">
        <f t="shared" si="490"/>
        <v>#VALUE!</v>
      </c>
      <c r="CL676" s="349" t="e">
        <f t="shared" si="490"/>
        <v>#VALUE!</v>
      </c>
      <c r="CM676" s="349" t="e">
        <f t="shared" si="490"/>
        <v>#VALUE!</v>
      </c>
      <c r="CN676" s="349" t="e">
        <f t="shared" si="490"/>
        <v>#VALUE!</v>
      </c>
      <c r="CO676" s="349" t="e">
        <f t="shared" si="490"/>
        <v>#VALUE!</v>
      </c>
      <c r="CP676" s="349" t="e">
        <f t="shared" si="490"/>
        <v>#VALUE!</v>
      </c>
      <c r="CQ676" s="349" t="e">
        <f t="shared" si="490"/>
        <v>#VALUE!</v>
      </c>
      <c r="CR676" s="349" t="e">
        <f t="shared" si="490"/>
        <v>#VALUE!</v>
      </c>
      <c r="CS676" s="349" t="e">
        <f t="shared" si="490"/>
        <v>#VALUE!</v>
      </c>
      <c r="CT676" s="349" t="e">
        <f t="shared" si="490"/>
        <v>#VALUE!</v>
      </c>
      <c r="CU676" s="349" t="e">
        <f t="shared" si="490"/>
        <v>#VALUE!</v>
      </c>
      <c r="CV676" s="349" t="e">
        <f t="shared" si="490"/>
        <v>#VALUE!</v>
      </c>
    </row>
    <row r="677" spans="1:119" ht="13.5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G677" s="350" t="s">
        <v>390</v>
      </c>
      <c r="CH677" s="351" t="s">
        <v>333</v>
      </c>
      <c r="CI677" s="351" t="s">
        <v>334</v>
      </c>
      <c r="CJ677" s="351" t="s">
        <v>335</v>
      </c>
      <c r="CK677" s="351" t="s">
        <v>336</v>
      </c>
      <c r="CL677" s="351" t="s">
        <v>337</v>
      </c>
      <c r="CM677" s="351" t="s">
        <v>338</v>
      </c>
      <c r="CN677" s="351" t="s">
        <v>339</v>
      </c>
      <c r="CO677" s="351" t="s">
        <v>340</v>
      </c>
      <c r="CP677" s="351" t="s">
        <v>341</v>
      </c>
      <c r="CQ677" s="351" t="s">
        <v>342</v>
      </c>
      <c r="CR677" s="351" t="s">
        <v>343</v>
      </c>
      <c r="CS677" s="351" t="s">
        <v>344</v>
      </c>
      <c r="CT677" s="351" t="s">
        <v>345</v>
      </c>
      <c r="CU677" s="351" t="s">
        <v>346</v>
      </c>
      <c r="CV677" s="351" t="s">
        <v>347</v>
      </c>
      <c r="CY677" s="54" t="s">
        <v>390</v>
      </c>
      <c r="CZ677" s="54" t="s">
        <v>333</v>
      </c>
      <c r="DA677" s="54" t="s">
        <v>334</v>
      </c>
      <c r="DB677" s="54" t="s">
        <v>335</v>
      </c>
      <c r="DC677" s="54" t="s">
        <v>336</v>
      </c>
      <c r="DD677" s="54" t="s">
        <v>337</v>
      </c>
      <c r="DE677" s="54" t="s">
        <v>338</v>
      </c>
      <c r="DF677" s="54" t="s">
        <v>339</v>
      </c>
      <c r="DG677" s="54" t="s">
        <v>340</v>
      </c>
      <c r="DH677" s="54" t="s">
        <v>341</v>
      </c>
      <c r="DI677" s="54" t="s">
        <v>342</v>
      </c>
      <c r="DJ677" s="54" t="s">
        <v>343</v>
      </c>
      <c r="DK677" s="54" t="s">
        <v>344</v>
      </c>
      <c r="DL677" s="54" t="s">
        <v>345</v>
      </c>
      <c r="DM677" s="54" t="s">
        <v>346</v>
      </c>
      <c r="DN677" s="54" t="s">
        <v>347</v>
      </c>
    </row>
    <row r="678" spans="1:119" ht="13.5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F678" s="54" t="s">
        <v>391</v>
      </c>
      <c r="CG678" s="352" t="e">
        <f>ROUND((CG666+CG667)*CG668+CG669*CG668*(CG670-1/CG671)-((CG666+CG667)*CG668-CG665-CG669*CG668/CG671)*EXP(-CG671*CG670),5)</f>
        <v>#VALUE!</v>
      </c>
      <c r="CH678" s="352" t="e">
        <f t="shared" ref="CH678:CV678" si="491">ROUND((CH666+CH667)*CH668+CH669*CH668*(CH670-1/CH671)-((CH666+CH667)*CH668-CH665-CH669*CH668/CH671)*EXP(-CH671*CH670),5)</f>
        <v>#VALUE!</v>
      </c>
      <c r="CI678" s="352" t="e">
        <f t="shared" si="491"/>
        <v>#VALUE!</v>
      </c>
      <c r="CJ678" s="352" t="e">
        <f t="shared" si="491"/>
        <v>#VALUE!</v>
      </c>
      <c r="CK678" s="352" t="e">
        <f t="shared" si="491"/>
        <v>#VALUE!</v>
      </c>
      <c r="CL678" s="352" t="e">
        <f t="shared" si="491"/>
        <v>#VALUE!</v>
      </c>
      <c r="CM678" s="352" t="e">
        <f t="shared" si="491"/>
        <v>#VALUE!</v>
      </c>
      <c r="CN678" s="352" t="e">
        <f t="shared" si="491"/>
        <v>#VALUE!</v>
      </c>
      <c r="CO678" s="352" t="e">
        <f t="shared" si="491"/>
        <v>#VALUE!</v>
      </c>
      <c r="CP678" s="352" t="e">
        <f t="shared" si="491"/>
        <v>#VALUE!</v>
      </c>
      <c r="CQ678" s="352" t="e">
        <f t="shared" si="491"/>
        <v>#VALUE!</v>
      </c>
      <c r="CR678" s="352" t="e">
        <f t="shared" si="491"/>
        <v>#VALUE!</v>
      </c>
      <c r="CS678" s="352" t="e">
        <f t="shared" si="491"/>
        <v>#VALUE!</v>
      </c>
      <c r="CT678" s="352" t="e">
        <f t="shared" si="491"/>
        <v>#VALUE!</v>
      </c>
      <c r="CU678" s="352" t="e">
        <f t="shared" si="491"/>
        <v>#VALUE!</v>
      </c>
      <c r="CV678" s="352" t="e">
        <f t="shared" si="491"/>
        <v>#VALUE!</v>
      </c>
      <c r="CX678" s="54" t="s">
        <v>412</v>
      </c>
      <c r="CY678" s="362">
        <f>(CY670+CY671)/CY669+CY668</f>
        <v>295.99579239870923</v>
      </c>
      <c r="CZ678" s="362">
        <f t="shared" ref="CZ678:DN678" si="492">(CZ670+CZ671)/CZ669+CZ668</f>
        <v>253.99617592876882</v>
      </c>
      <c r="DA678" s="362">
        <f t="shared" si="492"/>
        <v>224.99578814732763</v>
      </c>
      <c r="DB678" s="362">
        <f t="shared" si="492"/>
        <v>202.99552076677315</v>
      </c>
      <c r="DC678" s="362">
        <f t="shared" si="492"/>
        <v>190.00217425547623</v>
      </c>
      <c r="DD678" s="362">
        <f t="shared" si="492"/>
        <v>174.99791344557741</v>
      </c>
      <c r="DE678" s="362">
        <f t="shared" si="492"/>
        <v>164.99559634188427</v>
      </c>
      <c r="DF678" s="362">
        <f t="shared" si="492"/>
        <v>157.00280920314253</v>
      </c>
      <c r="DG678" s="362">
        <f t="shared" si="492"/>
        <v>151.99654993400793</v>
      </c>
      <c r="DH678" s="362">
        <f t="shared" si="492"/>
        <v>145.99700693992628</v>
      </c>
      <c r="DI678" s="362">
        <f t="shared" si="492"/>
        <v>141.99730722180493</v>
      </c>
      <c r="DJ678" s="362">
        <f t="shared" si="492"/>
        <v>138.99904711262363</v>
      </c>
      <c r="DK678" s="362">
        <f t="shared" si="492"/>
        <v>133.99871805423658</v>
      </c>
      <c r="DL678" s="362">
        <f t="shared" si="492"/>
        <v>131.99796563285832</v>
      </c>
      <c r="DM678" s="362">
        <f t="shared" si="492"/>
        <v>129.00495001041449</v>
      </c>
      <c r="DN678" s="362">
        <f t="shared" si="492"/>
        <v>127.00491577747849</v>
      </c>
    </row>
    <row r="679" spans="1:119" ht="13.5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319" t="str">
        <f>IF(CB679="","",CC679)</f>
        <v/>
      </c>
      <c r="CB679" s="363" t="str">
        <f>IF(COUNTIF(CY679:DN679,"×")=0,"","浮上できません")</f>
        <v/>
      </c>
      <c r="CC679" s="316"/>
      <c r="CG679" s="369"/>
      <c r="CH679" s="369"/>
      <c r="CI679" s="369"/>
      <c r="CJ679" s="369"/>
      <c r="CK679" s="369"/>
      <c r="CL679" s="369"/>
      <c r="CM679" s="369"/>
      <c r="CN679" s="369"/>
      <c r="CO679" s="369"/>
      <c r="CP679" s="369"/>
      <c r="CQ679" s="369"/>
      <c r="CR679" s="369"/>
      <c r="CS679" s="369"/>
      <c r="CT679" s="369"/>
      <c r="CU679" s="369"/>
      <c r="CV679" s="369"/>
      <c r="CY679" s="364" t="e">
        <f t="shared" ref="CY679:DN679" si="493">IF(CY678-CG678&gt;0,"","×")</f>
        <v>#VALUE!</v>
      </c>
      <c r="CZ679" s="364" t="e">
        <f t="shared" si="493"/>
        <v>#VALUE!</v>
      </c>
      <c r="DA679" s="364" t="e">
        <f t="shared" si="493"/>
        <v>#VALUE!</v>
      </c>
      <c r="DB679" s="364" t="e">
        <f t="shared" si="493"/>
        <v>#VALUE!</v>
      </c>
      <c r="DC679" s="364" t="e">
        <f t="shared" si="493"/>
        <v>#VALUE!</v>
      </c>
      <c r="DD679" s="364" t="e">
        <f t="shared" si="493"/>
        <v>#VALUE!</v>
      </c>
      <c r="DE679" s="364" t="e">
        <f t="shared" si="493"/>
        <v>#VALUE!</v>
      </c>
      <c r="DF679" s="364" t="e">
        <f t="shared" si="493"/>
        <v>#VALUE!</v>
      </c>
      <c r="DG679" s="364" t="e">
        <f t="shared" si="493"/>
        <v>#VALUE!</v>
      </c>
      <c r="DH679" s="364" t="e">
        <f t="shared" si="493"/>
        <v>#VALUE!</v>
      </c>
      <c r="DI679" s="364" t="e">
        <f t="shared" si="493"/>
        <v>#VALUE!</v>
      </c>
      <c r="DJ679" s="364" t="e">
        <f t="shared" si="493"/>
        <v>#VALUE!</v>
      </c>
      <c r="DK679" s="364" t="e">
        <f t="shared" si="493"/>
        <v>#VALUE!</v>
      </c>
      <c r="DL679" s="364" t="e">
        <f t="shared" si="493"/>
        <v>#VALUE!</v>
      </c>
      <c r="DM679" s="364" t="e">
        <f t="shared" si="493"/>
        <v>#VALUE!</v>
      </c>
      <c r="DN679" s="364" t="e">
        <f t="shared" si="493"/>
        <v>#VALUE!</v>
      </c>
    </row>
    <row r="680" spans="1:119" ht="13.5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F680" s="338" t="s">
        <v>540</v>
      </c>
      <c r="CG680" s="338" t="s">
        <v>541</v>
      </c>
      <c r="CH680" s="338"/>
      <c r="CI680" s="338"/>
      <c r="CJ680" s="338"/>
      <c r="CK680" s="338"/>
      <c r="CL680" s="338"/>
      <c r="CM680" s="338"/>
      <c r="CN680" s="338"/>
      <c r="CO680" s="338"/>
      <c r="CP680" s="338"/>
      <c r="CQ680" s="338"/>
      <c r="CR680" s="338"/>
      <c r="CS680" s="338"/>
      <c r="CT680" s="338"/>
      <c r="CU680" s="338"/>
      <c r="CV680" s="338"/>
      <c r="CW680" s="338"/>
    </row>
    <row r="682" spans="1:119" ht="13.5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F682" s="340" t="s">
        <v>401</v>
      </c>
      <c r="CG682" s="353" t="e">
        <f t="shared" ref="CG682:CV682" si="494">CG678</f>
        <v>#VALUE!</v>
      </c>
      <c r="CH682" s="353" t="e">
        <f t="shared" si="494"/>
        <v>#VALUE!</v>
      </c>
      <c r="CI682" s="353" t="e">
        <f t="shared" si="494"/>
        <v>#VALUE!</v>
      </c>
      <c r="CJ682" s="353" t="e">
        <f t="shared" si="494"/>
        <v>#VALUE!</v>
      </c>
      <c r="CK682" s="353" t="e">
        <f t="shared" si="494"/>
        <v>#VALUE!</v>
      </c>
      <c r="CL682" s="353" t="e">
        <f t="shared" si="494"/>
        <v>#VALUE!</v>
      </c>
      <c r="CM682" s="353" t="e">
        <f t="shared" si="494"/>
        <v>#VALUE!</v>
      </c>
      <c r="CN682" s="353" t="e">
        <f t="shared" si="494"/>
        <v>#VALUE!</v>
      </c>
      <c r="CO682" s="353" t="e">
        <f t="shared" si="494"/>
        <v>#VALUE!</v>
      </c>
      <c r="CP682" s="353" t="e">
        <f t="shared" si="494"/>
        <v>#VALUE!</v>
      </c>
      <c r="CQ682" s="353" t="e">
        <f t="shared" si="494"/>
        <v>#VALUE!</v>
      </c>
      <c r="CR682" s="353" t="e">
        <f t="shared" si="494"/>
        <v>#VALUE!</v>
      </c>
      <c r="CS682" s="353" t="e">
        <f t="shared" si="494"/>
        <v>#VALUE!</v>
      </c>
      <c r="CT682" s="353" t="e">
        <f t="shared" si="494"/>
        <v>#VALUE!</v>
      </c>
      <c r="CU682" s="353" t="e">
        <f t="shared" si="494"/>
        <v>#VALUE!</v>
      </c>
      <c r="CV682" s="353" t="e">
        <f t="shared" si="494"/>
        <v>#VALUE!</v>
      </c>
    </row>
    <row r="683" spans="1:119" ht="13.5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F683" s="54" t="s">
        <v>542</v>
      </c>
      <c r="CG683" s="54">
        <v>100</v>
      </c>
      <c r="CH683" s="54">
        <f>$CG683</f>
        <v>100</v>
      </c>
      <c r="CI683" s="54">
        <f t="shared" ref="CI683:CV687" si="495">$CG683</f>
        <v>100</v>
      </c>
      <c r="CJ683" s="54">
        <f t="shared" si="495"/>
        <v>100</v>
      </c>
      <c r="CK683" s="54">
        <f t="shared" si="495"/>
        <v>100</v>
      </c>
      <c r="CL683" s="54">
        <f t="shared" si="495"/>
        <v>100</v>
      </c>
      <c r="CM683" s="54">
        <f t="shared" si="495"/>
        <v>100</v>
      </c>
      <c r="CN683" s="54">
        <f t="shared" si="495"/>
        <v>100</v>
      </c>
      <c r="CO683" s="54">
        <f t="shared" si="495"/>
        <v>100</v>
      </c>
      <c r="CP683" s="54">
        <f t="shared" si="495"/>
        <v>100</v>
      </c>
      <c r="CQ683" s="54">
        <f t="shared" si="495"/>
        <v>100</v>
      </c>
      <c r="CR683" s="54">
        <f t="shared" si="495"/>
        <v>100</v>
      </c>
      <c r="CS683" s="54">
        <f t="shared" si="495"/>
        <v>100</v>
      </c>
      <c r="CT683" s="54">
        <f t="shared" si="495"/>
        <v>100</v>
      </c>
      <c r="CU683" s="54">
        <f t="shared" si="495"/>
        <v>100</v>
      </c>
      <c r="CV683" s="54">
        <f t="shared" si="495"/>
        <v>100</v>
      </c>
      <c r="CX683" s="339" t="s">
        <v>543</v>
      </c>
      <c r="CY683" s="339"/>
      <c r="CZ683" s="339"/>
      <c r="DA683" s="339"/>
      <c r="DB683" s="339"/>
      <c r="DC683" s="339"/>
      <c r="DD683" s="339"/>
      <c r="DE683" s="339"/>
      <c r="DF683" s="339"/>
      <c r="DG683" s="339"/>
      <c r="DH683" s="339"/>
      <c r="DI683" s="339"/>
      <c r="DJ683" s="339"/>
      <c r="DK683" s="339"/>
      <c r="DL683" s="339"/>
      <c r="DM683" s="339"/>
      <c r="DN683" s="339"/>
      <c r="DO683" s="339"/>
    </row>
    <row r="684" spans="1:119" ht="13.5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B684" s="64" t="s">
        <v>372</v>
      </c>
      <c r="CC684" s="345">
        <v>0</v>
      </c>
      <c r="CD684" s="66" t="s">
        <v>373</v>
      </c>
      <c r="CE684" s="66">
        <f>ROUND(CC684*$CG$82*9.80665/1000,0)</f>
        <v>0</v>
      </c>
      <c r="CF684" s="54" t="s">
        <v>374</v>
      </c>
      <c r="CG684" s="341">
        <f>CE685</f>
        <v>0</v>
      </c>
      <c r="CH684" s="54">
        <f>$CG684</f>
        <v>0</v>
      </c>
      <c r="CI684" s="54">
        <f t="shared" si="495"/>
        <v>0</v>
      </c>
      <c r="CJ684" s="54">
        <f t="shared" si="495"/>
        <v>0</v>
      </c>
      <c r="CK684" s="54">
        <f t="shared" si="495"/>
        <v>0</v>
      </c>
      <c r="CL684" s="54">
        <f t="shared" si="495"/>
        <v>0</v>
      </c>
      <c r="CM684" s="54">
        <f t="shared" si="495"/>
        <v>0</v>
      </c>
      <c r="CN684" s="54">
        <f t="shared" si="495"/>
        <v>0</v>
      </c>
      <c r="CO684" s="54">
        <f t="shared" si="495"/>
        <v>0</v>
      </c>
      <c r="CP684" s="54">
        <f t="shared" si="495"/>
        <v>0</v>
      </c>
      <c r="CQ684" s="54">
        <f t="shared" si="495"/>
        <v>0</v>
      </c>
      <c r="CR684" s="54">
        <f t="shared" si="495"/>
        <v>0</v>
      </c>
      <c r="CS684" s="54">
        <f t="shared" si="495"/>
        <v>0</v>
      </c>
      <c r="CT684" s="54">
        <f t="shared" si="495"/>
        <v>0</v>
      </c>
      <c r="CU684" s="54">
        <f t="shared" si="495"/>
        <v>0</v>
      </c>
      <c r="CV684" s="54">
        <f t="shared" si="495"/>
        <v>0</v>
      </c>
    </row>
    <row r="685" spans="1:119" ht="13.5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B685" s="354" t="s">
        <v>376</v>
      </c>
      <c r="CC685" s="355">
        <f>CC669</f>
        <v>0</v>
      </c>
      <c r="CD685" s="346" t="s">
        <v>381</v>
      </c>
      <c r="CE685" s="66">
        <f>CC685*$CG$82*9.80665/1000</f>
        <v>0</v>
      </c>
      <c r="CF685" s="54" t="s">
        <v>396</v>
      </c>
      <c r="CG685" s="54">
        <v>0.79</v>
      </c>
      <c r="CH685" s="54">
        <f>$CG685</f>
        <v>0.79</v>
      </c>
      <c r="CI685" s="54">
        <f t="shared" si="495"/>
        <v>0.79</v>
      </c>
      <c r="CJ685" s="54">
        <f t="shared" si="495"/>
        <v>0.79</v>
      </c>
      <c r="CK685" s="54">
        <f t="shared" si="495"/>
        <v>0.79</v>
      </c>
      <c r="CL685" s="54">
        <f t="shared" si="495"/>
        <v>0.79</v>
      </c>
      <c r="CM685" s="54">
        <f t="shared" si="495"/>
        <v>0.79</v>
      </c>
      <c r="CN685" s="54">
        <f t="shared" si="495"/>
        <v>0.79</v>
      </c>
      <c r="CO685" s="54">
        <f t="shared" si="495"/>
        <v>0.79</v>
      </c>
      <c r="CP685" s="54">
        <f t="shared" si="495"/>
        <v>0.79</v>
      </c>
      <c r="CQ685" s="54">
        <f t="shared" si="495"/>
        <v>0.79</v>
      </c>
      <c r="CR685" s="54">
        <f t="shared" si="495"/>
        <v>0.79</v>
      </c>
      <c r="CS685" s="54">
        <f t="shared" si="495"/>
        <v>0.79</v>
      </c>
      <c r="CT685" s="54">
        <f t="shared" si="495"/>
        <v>0.79</v>
      </c>
      <c r="CU685" s="54">
        <f t="shared" si="495"/>
        <v>0.79</v>
      </c>
      <c r="CV685" s="54">
        <f t="shared" si="495"/>
        <v>0.79</v>
      </c>
      <c r="CX685" s="358" t="s">
        <v>404</v>
      </c>
      <c r="CY685" s="54">
        <f t="shared" ref="CY685:DN685" si="496">CG$79</f>
        <v>126.88500000000001</v>
      </c>
      <c r="CZ685" s="54">
        <f t="shared" si="496"/>
        <v>109.185</v>
      </c>
      <c r="DA685" s="54">
        <f t="shared" si="496"/>
        <v>94.381</v>
      </c>
      <c r="DB685" s="54">
        <f t="shared" si="496"/>
        <v>82.445999999999998</v>
      </c>
      <c r="DC685" s="54">
        <f t="shared" si="496"/>
        <v>73.918000000000006</v>
      </c>
      <c r="DD685" s="54">
        <f t="shared" si="496"/>
        <v>63.152999999999999</v>
      </c>
      <c r="DE685" s="54">
        <f t="shared" si="496"/>
        <v>56.482999999999997</v>
      </c>
      <c r="DF685" s="54">
        <f t="shared" si="496"/>
        <v>51.133000000000003</v>
      </c>
      <c r="DG685" s="54">
        <f t="shared" si="496"/>
        <v>48.246000000000002</v>
      </c>
      <c r="DH685" s="54">
        <f t="shared" si="496"/>
        <v>43.709000000000003</v>
      </c>
      <c r="DI685" s="54">
        <f t="shared" si="496"/>
        <v>40.774000000000001</v>
      </c>
      <c r="DJ685" s="54">
        <f t="shared" si="496"/>
        <v>38.68</v>
      </c>
      <c r="DK685" s="54">
        <f t="shared" si="496"/>
        <v>34.463000000000001</v>
      </c>
      <c r="DL685" s="54">
        <f t="shared" si="496"/>
        <v>33.161000000000001</v>
      </c>
      <c r="DM685" s="54">
        <f t="shared" si="496"/>
        <v>30.765000000000001</v>
      </c>
      <c r="DN685" s="54">
        <f t="shared" si="496"/>
        <v>29.283999999999999</v>
      </c>
    </row>
    <row r="686" spans="1:119" ht="13.5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B686" s="64" t="s">
        <v>380</v>
      </c>
      <c r="CC686" s="345">
        <f>-BN119</f>
        <v>0</v>
      </c>
      <c r="CD686" s="346" t="s">
        <v>381</v>
      </c>
      <c r="CE686" s="66">
        <f>CC686*$CG$82*9.80665/1000</f>
        <v>0</v>
      </c>
      <c r="CF686" s="54" t="s">
        <v>382</v>
      </c>
      <c r="CG686" s="341">
        <f>CE684</f>
        <v>0</v>
      </c>
      <c r="CH686" s="54">
        <f>$CG686</f>
        <v>0</v>
      </c>
      <c r="CI686" s="54">
        <f t="shared" si="495"/>
        <v>0</v>
      </c>
      <c r="CJ686" s="54">
        <f t="shared" si="495"/>
        <v>0</v>
      </c>
      <c r="CK686" s="54">
        <f t="shared" si="495"/>
        <v>0</v>
      </c>
      <c r="CL686" s="54">
        <f t="shared" si="495"/>
        <v>0</v>
      </c>
      <c r="CM686" s="54">
        <f t="shared" si="495"/>
        <v>0</v>
      </c>
      <c r="CN686" s="54">
        <f t="shared" si="495"/>
        <v>0</v>
      </c>
      <c r="CO686" s="54">
        <f t="shared" si="495"/>
        <v>0</v>
      </c>
      <c r="CP686" s="54">
        <f t="shared" si="495"/>
        <v>0</v>
      </c>
      <c r="CQ686" s="54">
        <f t="shared" si="495"/>
        <v>0</v>
      </c>
      <c r="CR686" s="54">
        <f t="shared" si="495"/>
        <v>0</v>
      </c>
      <c r="CS686" s="54">
        <f t="shared" si="495"/>
        <v>0</v>
      </c>
      <c r="CT686" s="54">
        <f t="shared" si="495"/>
        <v>0</v>
      </c>
      <c r="CU686" s="54">
        <f t="shared" si="495"/>
        <v>0</v>
      </c>
      <c r="CV686" s="54">
        <f t="shared" si="495"/>
        <v>0</v>
      </c>
      <c r="CX686" s="54" t="s">
        <v>418</v>
      </c>
      <c r="CY686" s="54">
        <f t="shared" ref="CY686:DN686" si="497">CG$80</f>
        <v>0.55779999999999996</v>
      </c>
      <c r="CZ686" s="54">
        <f t="shared" si="497"/>
        <v>0.65139999999999998</v>
      </c>
      <c r="DA686" s="54">
        <f t="shared" si="497"/>
        <v>0.72219999999999995</v>
      </c>
      <c r="DB686" s="54">
        <f t="shared" si="497"/>
        <v>0.78249999999999997</v>
      </c>
      <c r="DC686" s="54">
        <f t="shared" si="497"/>
        <v>0.81259999999999999</v>
      </c>
      <c r="DD686" s="54">
        <f t="shared" si="497"/>
        <v>0.84340000000000004</v>
      </c>
      <c r="DE686" s="54">
        <f t="shared" si="497"/>
        <v>0.86929999999999996</v>
      </c>
      <c r="DF686" s="54">
        <f t="shared" si="497"/>
        <v>0.89100000000000001</v>
      </c>
      <c r="DG686" s="54">
        <f t="shared" si="497"/>
        <v>0.90920000000000001</v>
      </c>
      <c r="DH686" s="54">
        <f t="shared" si="497"/>
        <v>0.92220000000000002</v>
      </c>
      <c r="DI686" s="54">
        <f t="shared" si="497"/>
        <v>0.93189999999999995</v>
      </c>
      <c r="DJ686" s="54">
        <f t="shared" si="497"/>
        <v>0.94030000000000002</v>
      </c>
      <c r="DK686" s="54">
        <f t="shared" si="497"/>
        <v>0.94769999999999999</v>
      </c>
      <c r="DL686" s="54">
        <f t="shared" si="497"/>
        <v>0.95440000000000003</v>
      </c>
      <c r="DM686" s="54">
        <f t="shared" si="497"/>
        <v>0.96020000000000005</v>
      </c>
      <c r="DN686" s="54">
        <f t="shared" si="497"/>
        <v>0.96530000000000005</v>
      </c>
    </row>
    <row r="687" spans="1:119" ht="14.25" thickBot="1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B687" s="64" t="s">
        <v>384</v>
      </c>
      <c r="CC687" s="345" t="e">
        <f>(BM119-BM118)/0.000694444444444444</f>
        <v>#VALUE!</v>
      </c>
      <c r="CD687" s="66" t="s">
        <v>65</v>
      </c>
      <c r="CE687" s="66" t="e">
        <f>IF(CC684=0,IF(CC667&gt;0,CC687+CE670,CC687),(CC687-((CC686-CC685)/CC684)))</f>
        <v>#VALUE!</v>
      </c>
      <c r="CF687" s="54" t="s">
        <v>385</v>
      </c>
      <c r="CG687" s="341" t="e">
        <f>ABS(CE687)</f>
        <v>#VALUE!</v>
      </c>
      <c r="CH687" s="54" t="e">
        <f>$CG687</f>
        <v>#VALUE!</v>
      </c>
      <c r="CI687" s="54" t="e">
        <f t="shared" si="495"/>
        <v>#VALUE!</v>
      </c>
      <c r="CJ687" s="54" t="e">
        <f t="shared" si="495"/>
        <v>#VALUE!</v>
      </c>
      <c r="CK687" s="54" t="e">
        <f t="shared" si="495"/>
        <v>#VALUE!</v>
      </c>
      <c r="CL687" s="54" t="e">
        <f t="shared" si="495"/>
        <v>#VALUE!</v>
      </c>
      <c r="CM687" s="54" t="e">
        <f t="shared" si="495"/>
        <v>#VALUE!</v>
      </c>
      <c r="CN687" s="54" t="e">
        <f t="shared" si="495"/>
        <v>#VALUE!</v>
      </c>
      <c r="CO687" s="54" t="e">
        <f t="shared" si="495"/>
        <v>#VALUE!</v>
      </c>
      <c r="CP687" s="54" t="e">
        <f t="shared" si="495"/>
        <v>#VALUE!</v>
      </c>
      <c r="CQ687" s="54" t="e">
        <f t="shared" si="495"/>
        <v>#VALUE!</v>
      </c>
      <c r="CR687" s="54" t="e">
        <f t="shared" si="495"/>
        <v>#VALUE!</v>
      </c>
      <c r="CS687" s="54" t="e">
        <f t="shared" si="495"/>
        <v>#VALUE!</v>
      </c>
      <c r="CT687" s="54" t="e">
        <f t="shared" si="495"/>
        <v>#VALUE!</v>
      </c>
      <c r="CU687" s="54" t="e">
        <f t="shared" si="495"/>
        <v>#VALUE!</v>
      </c>
      <c r="CV687" s="54" t="e">
        <f t="shared" si="495"/>
        <v>#VALUE!</v>
      </c>
      <c r="CX687" s="54" t="s">
        <v>407</v>
      </c>
      <c r="CY687" s="54">
        <f>100-$CG$83</f>
        <v>94.33</v>
      </c>
      <c r="CZ687" s="54">
        <f t="shared" ref="CZ687:DN687" si="498">100-$CG$83</f>
        <v>94.33</v>
      </c>
      <c r="DA687" s="54">
        <f t="shared" si="498"/>
        <v>94.33</v>
      </c>
      <c r="DB687" s="54">
        <f t="shared" si="498"/>
        <v>94.33</v>
      </c>
      <c r="DC687" s="54">
        <f t="shared" si="498"/>
        <v>94.33</v>
      </c>
      <c r="DD687" s="54">
        <f t="shared" si="498"/>
        <v>94.33</v>
      </c>
      <c r="DE687" s="54">
        <f t="shared" si="498"/>
        <v>94.33</v>
      </c>
      <c r="DF687" s="54">
        <f t="shared" si="498"/>
        <v>94.33</v>
      </c>
      <c r="DG687" s="54">
        <f t="shared" si="498"/>
        <v>94.33</v>
      </c>
      <c r="DH687" s="54">
        <f t="shared" si="498"/>
        <v>94.33</v>
      </c>
      <c r="DI687" s="54">
        <f t="shared" si="498"/>
        <v>94.33</v>
      </c>
      <c r="DJ687" s="54">
        <f t="shared" si="498"/>
        <v>94.33</v>
      </c>
      <c r="DK687" s="54">
        <f t="shared" si="498"/>
        <v>94.33</v>
      </c>
      <c r="DL687" s="54">
        <f t="shared" si="498"/>
        <v>94.33</v>
      </c>
      <c r="DM687" s="54">
        <f t="shared" si="498"/>
        <v>94.33</v>
      </c>
      <c r="DN687" s="54">
        <f t="shared" si="498"/>
        <v>94.33</v>
      </c>
    </row>
    <row r="688" spans="1:119" ht="14.25" thickBot="1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B688" s="359"/>
      <c r="CC688" s="360"/>
      <c r="CF688" s="54" t="s">
        <v>408</v>
      </c>
      <c r="CG688" s="347">
        <f>LN(2)/CG$78</f>
        <v>0.13862943611198905</v>
      </c>
      <c r="CH688" s="347">
        <f t="shared" ref="CH688:CV688" si="499">LN(2)/CH$78</f>
        <v>8.6643397569993161E-2</v>
      </c>
      <c r="CI688" s="347">
        <f t="shared" si="499"/>
        <v>5.5451774444795626E-2</v>
      </c>
      <c r="CJ688" s="347">
        <f t="shared" si="499"/>
        <v>3.7467415165402446E-2</v>
      </c>
      <c r="CK688" s="347">
        <f t="shared" si="499"/>
        <v>2.5672117798516494E-2</v>
      </c>
      <c r="CL688" s="347">
        <f t="shared" si="499"/>
        <v>1.8097837612531208E-2</v>
      </c>
      <c r="CM688" s="347">
        <f t="shared" si="499"/>
        <v>1.2765141446776157E-2</v>
      </c>
      <c r="CN688" s="347">
        <f t="shared" si="499"/>
        <v>9.001911435843446E-3</v>
      </c>
      <c r="CO688" s="347">
        <f t="shared" si="499"/>
        <v>6.3591484455040852E-3</v>
      </c>
      <c r="CP688" s="347">
        <f t="shared" si="499"/>
        <v>4.7475834284927756E-3</v>
      </c>
      <c r="CQ688" s="347">
        <f t="shared" si="499"/>
        <v>3.7066694147590657E-3</v>
      </c>
      <c r="CR688" s="347">
        <f t="shared" si="499"/>
        <v>2.9001974082006081E-3</v>
      </c>
      <c r="CS688" s="347">
        <f t="shared" si="499"/>
        <v>2.272613706753919E-3</v>
      </c>
      <c r="CT688" s="347">
        <f t="shared" si="499"/>
        <v>1.7773004629742187E-3</v>
      </c>
      <c r="CU688" s="347">
        <f t="shared" si="499"/>
        <v>1.3918618083533039E-3</v>
      </c>
      <c r="CV688" s="347">
        <f t="shared" si="499"/>
        <v>1.0915703630865281E-3</v>
      </c>
      <c r="CX688" s="54" t="s">
        <v>409</v>
      </c>
      <c r="CY688" s="361">
        <f>CE686</f>
        <v>0</v>
      </c>
      <c r="CZ688" s="54">
        <f>$CY688</f>
        <v>0</v>
      </c>
      <c r="DA688" s="54">
        <f t="shared" ref="DA688:DN688" si="500">$CY688</f>
        <v>0</v>
      </c>
      <c r="DB688" s="54">
        <f t="shared" si="500"/>
        <v>0</v>
      </c>
      <c r="DC688" s="54">
        <f t="shared" si="500"/>
        <v>0</v>
      </c>
      <c r="DD688" s="54">
        <f t="shared" si="500"/>
        <v>0</v>
      </c>
      <c r="DE688" s="54">
        <f t="shared" si="500"/>
        <v>0</v>
      </c>
      <c r="DF688" s="54">
        <f t="shared" si="500"/>
        <v>0</v>
      </c>
      <c r="DG688" s="54">
        <f t="shared" si="500"/>
        <v>0</v>
      </c>
      <c r="DH688" s="54">
        <f t="shared" si="500"/>
        <v>0</v>
      </c>
      <c r="DI688" s="54">
        <f t="shared" si="500"/>
        <v>0</v>
      </c>
      <c r="DJ688" s="54">
        <f t="shared" si="500"/>
        <v>0</v>
      </c>
      <c r="DK688" s="54">
        <f t="shared" si="500"/>
        <v>0</v>
      </c>
      <c r="DL688" s="54">
        <f t="shared" si="500"/>
        <v>0</v>
      </c>
      <c r="DM688" s="54">
        <f t="shared" si="500"/>
        <v>0</v>
      </c>
      <c r="DN688" s="54">
        <f t="shared" si="500"/>
        <v>0</v>
      </c>
    </row>
    <row r="690" spans="1:119" ht="13.5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G690" s="348">
        <f>(CG683+CG684)*CG685</f>
        <v>79</v>
      </c>
      <c r="CH690" s="348">
        <f t="shared" ref="CH690:CV690" si="501">(CH683+CH684)*CH685</f>
        <v>79</v>
      </c>
      <c r="CI690" s="348">
        <f t="shared" si="501"/>
        <v>79</v>
      </c>
      <c r="CJ690" s="348">
        <f t="shared" si="501"/>
        <v>79</v>
      </c>
      <c r="CK690" s="348">
        <f t="shared" si="501"/>
        <v>79</v>
      </c>
      <c r="CL690" s="348">
        <f t="shared" si="501"/>
        <v>79</v>
      </c>
      <c r="CM690" s="348">
        <f t="shared" si="501"/>
        <v>79</v>
      </c>
      <c r="CN690" s="348">
        <f t="shared" si="501"/>
        <v>79</v>
      </c>
      <c r="CO690" s="348">
        <f t="shared" si="501"/>
        <v>79</v>
      </c>
      <c r="CP690" s="348">
        <f t="shared" si="501"/>
        <v>79</v>
      </c>
      <c r="CQ690" s="348">
        <f t="shared" si="501"/>
        <v>79</v>
      </c>
      <c r="CR690" s="348">
        <f t="shared" si="501"/>
        <v>79</v>
      </c>
      <c r="CS690" s="348">
        <f t="shared" si="501"/>
        <v>79</v>
      </c>
      <c r="CT690" s="348">
        <f t="shared" si="501"/>
        <v>79</v>
      </c>
      <c r="CU690" s="348">
        <f t="shared" si="501"/>
        <v>79</v>
      </c>
      <c r="CV690" s="348">
        <f t="shared" si="501"/>
        <v>79</v>
      </c>
    </row>
    <row r="691" spans="1:119" ht="13.5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G691" s="348" t="e">
        <f>CG686*CG685*(CG687-1/CG688)</f>
        <v>#VALUE!</v>
      </c>
      <c r="CH691" s="348" t="e">
        <f t="shared" ref="CH691:CV691" si="502">CH686*CH685*(CH687-1/CH688)</f>
        <v>#VALUE!</v>
      </c>
      <c r="CI691" s="348" t="e">
        <f t="shared" si="502"/>
        <v>#VALUE!</v>
      </c>
      <c r="CJ691" s="348" t="e">
        <f t="shared" si="502"/>
        <v>#VALUE!</v>
      </c>
      <c r="CK691" s="348" t="e">
        <f t="shared" si="502"/>
        <v>#VALUE!</v>
      </c>
      <c r="CL691" s="348" t="e">
        <f t="shared" si="502"/>
        <v>#VALUE!</v>
      </c>
      <c r="CM691" s="348" t="e">
        <f t="shared" si="502"/>
        <v>#VALUE!</v>
      </c>
      <c r="CN691" s="348" t="e">
        <f t="shared" si="502"/>
        <v>#VALUE!</v>
      </c>
      <c r="CO691" s="348" t="e">
        <f t="shared" si="502"/>
        <v>#VALUE!</v>
      </c>
      <c r="CP691" s="348" t="e">
        <f t="shared" si="502"/>
        <v>#VALUE!</v>
      </c>
      <c r="CQ691" s="348" t="e">
        <f t="shared" si="502"/>
        <v>#VALUE!</v>
      </c>
      <c r="CR691" s="348" t="e">
        <f t="shared" si="502"/>
        <v>#VALUE!</v>
      </c>
      <c r="CS691" s="348" t="e">
        <f t="shared" si="502"/>
        <v>#VALUE!</v>
      </c>
      <c r="CT691" s="348" t="e">
        <f t="shared" si="502"/>
        <v>#VALUE!</v>
      </c>
      <c r="CU691" s="348" t="e">
        <f t="shared" si="502"/>
        <v>#VALUE!</v>
      </c>
      <c r="CV691" s="348" t="e">
        <f t="shared" si="502"/>
        <v>#VALUE!</v>
      </c>
    </row>
    <row r="692" spans="1:119" ht="13.5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G692" s="348" t="e">
        <f>((CG683+CG684)*CG685-CG682-CG686*CG685/CG688)*EXP(-CG688*CG687)</f>
        <v>#VALUE!</v>
      </c>
      <c r="CH692" s="348" t="e">
        <f t="shared" ref="CH692:CV692" si="503">((CH683+CH684)*CH685-CH682-CH686*CH685/CH688)*EXP(-CH688*CH687)</f>
        <v>#VALUE!</v>
      </c>
      <c r="CI692" s="348" t="e">
        <f t="shared" si="503"/>
        <v>#VALUE!</v>
      </c>
      <c r="CJ692" s="348" t="e">
        <f t="shared" si="503"/>
        <v>#VALUE!</v>
      </c>
      <c r="CK692" s="348" t="e">
        <f t="shared" si="503"/>
        <v>#VALUE!</v>
      </c>
      <c r="CL692" s="348" t="e">
        <f t="shared" si="503"/>
        <v>#VALUE!</v>
      </c>
      <c r="CM692" s="348" t="e">
        <f t="shared" si="503"/>
        <v>#VALUE!</v>
      </c>
      <c r="CN692" s="348" t="e">
        <f t="shared" si="503"/>
        <v>#VALUE!</v>
      </c>
      <c r="CO692" s="348" t="e">
        <f t="shared" si="503"/>
        <v>#VALUE!</v>
      </c>
      <c r="CP692" s="348" t="e">
        <f t="shared" si="503"/>
        <v>#VALUE!</v>
      </c>
      <c r="CQ692" s="348" t="e">
        <f t="shared" si="503"/>
        <v>#VALUE!</v>
      </c>
      <c r="CR692" s="348" t="e">
        <f t="shared" si="503"/>
        <v>#VALUE!</v>
      </c>
      <c r="CS692" s="348" t="e">
        <f t="shared" si="503"/>
        <v>#VALUE!</v>
      </c>
      <c r="CT692" s="348" t="e">
        <f t="shared" si="503"/>
        <v>#VALUE!</v>
      </c>
      <c r="CU692" s="348" t="e">
        <f t="shared" si="503"/>
        <v>#VALUE!</v>
      </c>
      <c r="CV692" s="348" t="e">
        <f t="shared" si="503"/>
        <v>#VALUE!</v>
      </c>
    </row>
    <row r="693" spans="1:119" ht="13.5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G693" s="349" t="e">
        <f>CG690+CG691-CG692</f>
        <v>#VALUE!</v>
      </c>
      <c r="CH693" s="349" t="e">
        <f t="shared" ref="CH693:CV693" si="504">CH690+CH691-CH692</f>
        <v>#VALUE!</v>
      </c>
      <c r="CI693" s="349" t="e">
        <f t="shared" si="504"/>
        <v>#VALUE!</v>
      </c>
      <c r="CJ693" s="349" t="e">
        <f t="shared" si="504"/>
        <v>#VALUE!</v>
      </c>
      <c r="CK693" s="349" t="e">
        <f t="shared" si="504"/>
        <v>#VALUE!</v>
      </c>
      <c r="CL693" s="349" t="e">
        <f t="shared" si="504"/>
        <v>#VALUE!</v>
      </c>
      <c r="CM693" s="349" t="e">
        <f t="shared" si="504"/>
        <v>#VALUE!</v>
      </c>
      <c r="CN693" s="349" t="e">
        <f t="shared" si="504"/>
        <v>#VALUE!</v>
      </c>
      <c r="CO693" s="349" t="e">
        <f t="shared" si="504"/>
        <v>#VALUE!</v>
      </c>
      <c r="CP693" s="349" t="e">
        <f t="shared" si="504"/>
        <v>#VALUE!</v>
      </c>
      <c r="CQ693" s="349" t="e">
        <f t="shared" si="504"/>
        <v>#VALUE!</v>
      </c>
      <c r="CR693" s="349" t="e">
        <f t="shared" si="504"/>
        <v>#VALUE!</v>
      </c>
      <c r="CS693" s="349" t="e">
        <f t="shared" si="504"/>
        <v>#VALUE!</v>
      </c>
      <c r="CT693" s="349" t="e">
        <f t="shared" si="504"/>
        <v>#VALUE!</v>
      </c>
      <c r="CU693" s="349" t="e">
        <f t="shared" si="504"/>
        <v>#VALUE!</v>
      </c>
      <c r="CV693" s="349" t="e">
        <f t="shared" si="504"/>
        <v>#VALUE!</v>
      </c>
    </row>
    <row r="694" spans="1:119" ht="13.5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G694" s="350" t="s">
        <v>390</v>
      </c>
      <c r="CH694" s="351" t="s">
        <v>333</v>
      </c>
      <c r="CI694" s="351" t="s">
        <v>334</v>
      </c>
      <c r="CJ694" s="351" t="s">
        <v>335</v>
      </c>
      <c r="CK694" s="351" t="s">
        <v>336</v>
      </c>
      <c r="CL694" s="351" t="s">
        <v>337</v>
      </c>
      <c r="CM694" s="351" t="s">
        <v>338</v>
      </c>
      <c r="CN694" s="351" t="s">
        <v>339</v>
      </c>
      <c r="CO694" s="351" t="s">
        <v>340</v>
      </c>
      <c r="CP694" s="351" t="s">
        <v>341</v>
      </c>
      <c r="CQ694" s="351" t="s">
        <v>342</v>
      </c>
      <c r="CR694" s="351" t="s">
        <v>343</v>
      </c>
      <c r="CS694" s="351" t="s">
        <v>344</v>
      </c>
      <c r="CT694" s="351" t="s">
        <v>345</v>
      </c>
      <c r="CU694" s="351" t="s">
        <v>346</v>
      </c>
      <c r="CV694" s="351" t="s">
        <v>347</v>
      </c>
      <c r="CY694" s="54" t="s">
        <v>390</v>
      </c>
      <c r="CZ694" s="54" t="s">
        <v>333</v>
      </c>
      <c r="DA694" s="54" t="s">
        <v>334</v>
      </c>
      <c r="DB694" s="54" t="s">
        <v>335</v>
      </c>
      <c r="DC694" s="54" t="s">
        <v>336</v>
      </c>
      <c r="DD694" s="54" t="s">
        <v>337</v>
      </c>
      <c r="DE694" s="54" t="s">
        <v>338</v>
      </c>
      <c r="DF694" s="54" t="s">
        <v>339</v>
      </c>
      <c r="DG694" s="54" t="s">
        <v>340</v>
      </c>
      <c r="DH694" s="54" t="s">
        <v>341</v>
      </c>
      <c r="DI694" s="54" t="s">
        <v>342</v>
      </c>
      <c r="DJ694" s="54" t="s">
        <v>343</v>
      </c>
      <c r="DK694" s="54" t="s">
        <v>344</v>
      </c>
      <c r="DL694" s="54" t="s">
        <v>345</v>
      </c>
      <c r="DM694" s="54" t="s">
        <v>346</v>
      </c>
      <c r="DN694" s="54" t="s">
        <v>347</v>
      </c>
    </row>
    <row r="695" spans="1:119" ht="13.5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F695" s="54" t="s">
        <v>391</v>
      </c>
      <c r="CG695" s="352" t="e">
        <f>ROUND((CG683+CG684)*CG685+CG686*CG685*(CG687-1/CG688)-((CG683+CG684)*CG685-CG682-CG686*CG685/CG688)*EXP(-CG688*CG687),5)</f>
        <v>#VALUE!</v>
      </c>
      <c r="CH695" s="352" t="e">
        <f t="shared" ref="CH695:CV695" si="505">ROUND((CH683+CH684)*CH685+CH686*CH685*(CH687-1/CH688)-((CH683+CH684)*CH685-CH682-CH686*CH685/CH688)*EXP(-CH688*CH687),5)</f>
        <v>#VALUE!</v>
      </c>
      <c r="CI695" s="352" t="e">
        <f t="shared" si="505"/>
        <v>#VALUE!</v>
      </c>
      <c r="CJ695" s="352" t="e">
        <f t="shared" si="505"/>
        <v>#VALUE!</v>
      </c>
      <c r="CK695" s="352" t="e">
        <f t="shared" si="505"/>
        <v>#VALUE!</v>
      </c>
      <c r="CL695" s="352" t="e">
        <f t="shared" si="505"/>
        <v>#VALUE!</v>
      </c>
      <c r="CM695" s="352" t="e">
        <f t="shared" si="505"/>
        <v>#VALUE!</v>
      </c>
      <c r="CN695" s="352" t="e">
        <f t="shared" si="505"/>
        <v>#VALUE!</v>
      </c>
      <c r="CO695" s="352" t="e">
        <f t="shared" si="505"/>
        <v>#VALUE!</v>
      </c>
      <c r="CP695" s="352" t="e">
        <f t="shared" si="505"/>
        <v>#VALUE!</v>
      </c>
      <c r="CQ695" s="352" t="e">
        <f t="shared" si="505"/>
        <v>#VALUE!</v>
      </c>
      <c r="CR695" s="352" t="e">
        <f t="shared" si="505"/>
        <v>#VALUE!</v>
      </c>
      <c r="CS695" s="352" t="e">
        <f t="shared" si="505"/>
        <v>#VALUE!</v>
      </c>
      <c r="CT695" s="352" t="e">
        <f t="shared" si="505"/>
        <v>#VALUE!</v>
      </c>
      <c r="CU695" s="352" t="e">
        <f t="shared" si="505"/>
        <v>#VALUE!</v>
      </c>
      <c r="CV695" s="352" t="e">
        <f t="shared" si="505"/>
        <v>#VALUE!</v>
      </c>
      <c r="CX695" s="54" t="s">
        <v>412</v>
      </c>
      <c r="CY695" s="362">
        <f>(CY687+CY688)/CY686+CY685</f>
        <v>295.99579239870923</v>
      </c>
      <c r="CZ695" s="362">
        <f t="shared" ref="CZ695:DN695" si="506">(CZ687+CZ688)/CZ686+CZ685</f>
        <v>253.99617592876882</v>
      </c>
      <c r="DA695" s="362">
        <f t="shared" si="506"/>
        <v>224.99578814732763</v>
      </c>
      <c r="DB695" s="362">
        <f t="shared" si="506"/>
        <v>202.99552076677315</v>
      </c>
      <c r="DC695" s="362">
        <f t="shared" si="506"/>
        <v>190.00217425547623</v>
      </c>
      <c r="DD695" s="362">
        <f t="shared" si="506"/>
        <v>174.99791344557741</v>
      </c>
      <c r="DE695" s="362">
        <f t="shared" si="506"/>
        <v>164.99559634188427</v>
      </c>
      <c r="DF695" s="362">
        <f t="shared" si="506"/>
        <v>157.00280920314253</v>
      </c>
      <c r="DG695" s="362">
        <f t="shared" si="506"/>
        <v>151.99654993400793</v>
      </c>
      <c r="DH695" s="362">
        <f t="shared" si="506"/>
        <v>145.99700693992628</v>
      </c>
      <c r="DI695" s="362">
        <f t="shared" si="506"/>
        <v>141.99730722180493</v>
      </c>
      <c r="DJ695" s="362">
        <f t="shared" si="506"/>
        <v>138.99904711262363</v>
      </c>
      <c r="DK695" s="362">
        <f t="shared" si="506"/>
        <v>133.99871805423658</v>
      </c>
      <c r="DL695" s="362">
        <f t="shared" si="506"/>
        <v>131.99796563285832</v>
      </c>
      <c r="DM695" s="362">
        <f t="shared" si="506"/>
        <v>129.00495001041449</v>
      </c>
      <c r="DN695" s="362">
        <f t="shared" si="506"/>
        <v>127.00491577747849</v>
      </c>
    </row>
    <row r="696" spans="1:119" ht="16.5" customHeight="1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319" t="str">
        <f>IF(CB696="","",CC696)</f>
        <v/>
      </c>
      <c r="CB696" s="363" t="str">
        <f>IF(COUNTIF(CY696:DN696,"×")=0,"","浮上できません")</f>
        <v/>
      </c>
      <c r="CC696" s="316">
        <v>18</v>
      </c>
      <c r="CY696" s="364" t="e">
        <f t="shared" ref="CY696:DN696" si="507">IF(CY695-CG695&gt;0,"","×")</f>
        <v>#VALUE!</v>
      </c>
      <c r="CZ696" s="364" t="e">
        <f t="shared" si="507"/>
        <v>#VALUE!</v>
      </c>
      <c r="DA696" s="364" t="e">
        <f t="shared" si="507"/>
        <v>#VALUE!</v>
      </c>
      <c r="DB696" s="364" t="e">
        <f t="shared" si="507"/>
        <v>#VALUE!</v>
      </c>
      <c r="DC696" s="364" t="e">
        <f t="shared" si="507"/>
        <v>#VALUE!</v>
      </c>
      <c r="DD696" s="364" t="e">
        <f t="shared" si="507"/>
        <v>#VALUE!</v>
      </c>
      <c r="DE696" s="364" t="e">
        <f t="shared" si="507"/>
        <v>#VALUE!</v>
      </c>
      <c r="DF696" s="364" t="e">
        <f t="shared" si="507"/>
        <v>#VALUE!</v>
      </c>
      <c r="DG696" s="364" t="e">
        <f t="shared" si="507"/>
        <v>#VALUE!</v>
      </c>
      <c r="DH696" s="364" t="e">
        <f t="shared" si="507"/>
        <v>#VALUE!</v>
      </c>
      <c r="DI696" s="364" t="e">
        <f t="shared" si="507"/>
        <v>#VALUE!</v>
      </c>
      <c r="DJ696" s="364" t="e">
        <f t="shared" si="507"/>
        <v>#VALUE!</v>
      </c>
      <c r="DK696" s="364" t="e">
        <f t="shared" si="507"/>
        <v>#VALUE!</v>
      </c>
      <c r="DL696" s="364" t="e">
        <f t="shared" si="507"/>
        <v>#VALUE!</v>
      </c>
      <c r="DM696" s="364" t="e">
        <f t="shared" si="507"/>
        <v>#VALUE!</v>
      </c>
      <c r="DN696" s="364" t="e">
        <f t="shared" si="507"/>
        <v>#VALUE!</v>
      </c>
    </row>
    <row r="697" spans="1:119" ht="13.5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F697" s="338" t="s">
        <v>544</v>
      </c>
      <c r="CG697" s="338" t="s">
        <v>545</v>
      </c>
      <c r="CH697" s="338"/>
      <c r="CI697" s="338"/>
      <c r="CJ697" s="338"/>
      <c r="CK697" s="338"/>
      <c r="CL697" s="338"/>
      <c r="CM697" s="338"/>
      <c r="CN697" s="338"/>
      <c r="CO697" s="338"/>
      <c r="CP697" s="338"/>
      <c r="CQ697" s="338"/>
      <c r="CR697" s="338"/>
      <c r="CS697" s="338"/>
      <c r="CT697" s="338"/>
      <c r="CU697" s="338"/>
      <c r="CV697" s="338"/>
      <c r="CW697" s="338"/>
    </row>
    <row r="699" spans="1:119" ht="13.5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F699" s="340" t="s">
        <v>401</v>
      </c>
      <c r="CG699" s="353" t="e">
        <f t="shared" ref="CG699:CV699" si="508">CG695</f>
        <v>#VALUE!</v>
      </c>
      <c r="CH699" s="353" t="e">
        <f t="shared" si="508"/>
        <v>#VALUE!</v>
      </c>
      <c r="CI699" s="353" t="e">
        <f t="shared" si="508"/>
        <v>#VALUE!</v>
      </c>
      <c r="CJ699" s="353" t="e">
        <f t="shared" si="508"/>
        <v>#VALUE!</v>
      </c>
      <c r="CK699" s="353" t="e">
        <f t="shared" si="508"/>
        <v>#VALUE!</v>
      </c>
      <c r="CL699" s="353" t="e">
        <f t="shared" si="508"/>
        <v>#VALUE!</v>
      </c>
      <c r="CM699" s="353" t="e">
        <f t="shared" si="508"/>
        <v>#VALUE!</v>
      </c>
      <c r="CN699" s="353" t="e">
        <f t="shared" si="508"/>
        <v>#VALUE!</v>
      </c>
      <c r="CO699" s="353" t="e">
        <f t="shared" si="508"/>
        <v>#VALUE!</v>
      </c>
      <c r="CP699" s="353" t="e">
        <f t="shared" si="508"/>
        <v>#VALUE!</v>
      </c>
      <c r="CQ699" s="353" t="e">
        <f t="shared" si="508"/>
        <v>#VALUE!</v>
      </c>
      <c r="CR699" s="353" t="e">
        <f t="shared" si="508"/>
        <v>#VALUE!</v>
      </c>
      <c r="CS699" s="353" t="e">
        <f t="shared" si="508"/>
        <v>#VALUE!</v>
      </c>
      <c r="CT699" s="353" t="e">
        <f t="shared" si="508"/>
        <v>#VALUE!</v>
      </c>
      <c r="CU699" s="353" t="e">
        <f t="shared" si="508"/>
        <v>#VALUE!</v>
      </c>
      <c r="CV699" s="353" t="e">
        <f t="shared" si="508"/>
        <v>#VALUE!</v>
      </c>
    </row>
    <row r="700" spans="1:119" ht="13.5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F700" s="54" t="s">
        <v>395</v>
      </c>
      <c r="CG700" s="54">
        <v>100</v>
      </c>
      <c r="CH700" s="54">
        <f>$CG700</f>
        <v>100</v>
      </c>
      <c r="CI700" s="54">
        <f t="shared" ref="CI700:CV704" si="509">$CG700</f>
        <v>100</v>
      </c>
      <c r="CJ700" s="54">
        <f t="shared" si="509"/>
        <v>100</v>
      </c>
      <c r="CK700" s="54">
        <f t="shared" si="509"/>
        <v>100</v>
      </c>
      <c r="CL700" s="54">
        <f t="shared" si="509"/>
        <v>100</v>
      </c>
      <c r="CM700" s="54">
        <f t="shared" si="509"/>
        <v>100</v>
      </c>
      <c r="CN700" s="54">
        <f t="shared" si="509"/>
        <v>100</v>
      </c>
      <c r="CO700" s="54">
        <f t="shared" si="509"/>
        <v>100</v>
      </c>
      <c r="CP700" s="54">
        <f t="shared" si="509"/>
        <v>100</v>
      </c>
      <c r="CQ700" s="54">
        <f t="shared" si="509"/>
        <v>100</v>
      </c>
      <c r="CR700" s="54">
        <f t="shared" si="509"/>
        <v>100</v>
      </c>
      <c r="CS700" s="54">
        <f t="shared" si="509"/>
        <v>100</v>
      </c>
      <c r="CT700" s="54">
        <f t="shared" si="509"/>
        <v>100</v>
      </c>
      <c r="CU700" s="54">
        <f t="shared" si="509"/>
        <v>100</v>
      </c>
      <c r="CV700" s="54">
        <f t="shared" si="509"/>
        <v>100</v>
      </c>
      <c r="CX700" s="339" t="s">
        <v>402</v>
      </c>
      <c r="CY700" s="339"/>
      <c r="CZ700" s="339"/>
      <c r="DA700" s="339"/>
      <c r="DB700" s="339"/>
      <c r="DC700" s="339"/>
      <c r="DD700" s="339"/>
      <c r="DE700" s="339"/>
      <c r="DF700" s="339"/>
      <c r="DG700" s="339"/>
      <c r="DH700" s="339"/>
      <c r="DI700" s="339"/>
      <c r="DJ700" s="339"/>
      <c r="DK700" s="339"/>
      <c r="DL700" s="339"/>
      <c r="DM700" s="339"/>
      <c r="DN700" s="339"/>
      <c r="DO700" s="339"/>
    </row>
    <row r="701" spans="1:119" ht="13.5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B701" s="64" t="s">
        <v>372</v>
      </c>
      <c r="CC701" s="345">
        <v>-10</v>
      </c>
      <c r="CD701" s="66" t="s">
        <v>373</v>
      </c>
      <c r="CE701" s="66">
        <f>ROUND(CC701*$CG$82*9.80665/1000,0)</f>
        <v>-101</v>
      </c>
      <c r="CF701" s="54" t="s">
        <v>374</v>
      </c>
      <c r="CG701" s="341">
        <f>CE702</f>
        <v>0</v>
      </c>
      <c r="CH701" s="54">
        <f>$CG701</f>
        <v>0</v>
      </c>
      <c r="CI701" s="54">
        <f t="shared" si="509"/>
        <v>0</v>
      </c>
      <c r="CJ701" s="54">
        <f t="shared" si="509"/>
        <v>0</v>
      </c>
      <c r="CK701" s="54">
        <f t="shared" si="509"/>
        <v>0</v>
      </c>
      <c r="CL701" s="54">
        <f t="shared" si="509"/>
        <v>0</v>
      </c>
      <c r="CM701" s="54">
        <f t="shared" si="509"/>
        <v>0</v>
      </c>
      <c r="CN701" s="54">
        <f t="shared" si="509"/>
        <v>0</v>
      </c>
      <c r="CO701" s="54">
        <f t="shared" si="509"/>
        <v>0</v>
      </c>
      <c r="CP701" s="54">
        <f t="shared" si="509"/>
        <v>0</v>
      </c>
      <c r="CQ701" s="54">
        <f t="shared" si="509"/>
        <v>0</v>
      </c>
      <c r="CR701" s="54">
        <f t="shared" si="509"/>
        <v>0</v>
      </c>
      <c r="CS701" s="54">
        <f t="shared" si="509"/>
        <v>0</v>
      </c>
      <c r="CT701" s="54">
        <f t="shared" si="509"/>
        <v>0</v>
      </c>
      <c r="CU701" s="54">
        <f t="shared" si="509"/>
        <v>0</v>
      </c>
      <c r="CV701" s="54">
        <f t="shared" si="509"/>
        <v>0</v>
      </c>
    </row>
    <row r="702" spans="1:119" ht="13.5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B702" s="354" t="s">
        <v>376</v>
      </c>
      <c r="CC702" s="355">
        <f>CC686</f>
        <v>0</v>
      </c>
      <c r="CD702" s="346" t="s">
        <v>381</v>
      </c>
      <c r="CE702" s="66">
        <f>CC702*$CG$82*9.80665/1000</f>
        <v>0</v>
      </c>
      <c r="CF702" s="54" t="s">
        <v>396</v>
      </c>
      <c r="CG702" s="54">
        <v>0.79</v>
      </c>
      <c r="CH702" s="54">
        <f>$CG702</f>
        <v>0.79</v>
      </c>
      <c r="CI702" s="54">
        <f t="shared" si="509"/>
        <v>0.79</v>
      </c>
      <c r="CJ702" s="54">
        <f t="shared" si="509"/>
        <v>0.79</v>
      </c>
      <c r="CK702" s="54">
        <f t="shared" si="509"/>
        <v>0.79</v>
      </c>
      <c r="CL702" s="54">
        <f t="shared" si="509"/>
        <v>0.79</v>
      </c>
      <c r="CM702" s="54">
        <f t="shared" si="509"/>
        <v>0.79</v>
      </c>
      <c r="CN702" s="54">
        <f t="shared" si="509"/>
        <v>0.79</v>
      </c>
      <c r="CO702" s="54">
        <f t="shared" si="509"/>
        <v>0.79</v>
      </c>
      <c r="CP702" s="54">
        <f t="shared" si="509"/>
        <v>0.79</v>
      </c>
      <c r="CQ702" s="54">
        <f t="shared" si="509"/>
        <v>0.79</v>
      </c>
      <c r="CR702" s="54">
        <f t="shared" si="509"/>
        <v>0.79</v>
      </c>
      <c r="CS702" s="54">
        <f t="shared" si="509"/>
        <v>0.79</v>
      </c>
      <c r="CT702" s="54">
        <f t="shared" si="509"/>
        <v>0.79</v>
      </c>
      <c r="CU702" s="54">
        <f t="shared" si="509"/>
        <v>0.79</v>
      </c>
      <c r="CV702" s="54">
        <f t="shared" si="509"/>
        <v>0.79</v>
      </c>
      <c r="CX702" s="358" t="s">
        <v>546</v>
      </c>
      <c r="CY702" s="54">
        <f t="shared" ref="CY702:DN702" si="510">CG$79</f>
        <v>126.88500000000001</v>
      </c>
      <c r="CZ702" s="54">
        <f t="shared" si="510"/>
        <v>109.185</v>
      </c>
      <c r="DA702" s="54">
        <f t="shared" si="510"/>
        <v>94.381</v>
      </c>
      <c r="DB702" s="54">
        <f t="shared" si="510"/>
        <v>82.445999999999998</v>
      </c>
      <c r="DC702" s="54">
        <f t="shared" si="510"/>
        <v>73.918000000000006</v>
      </c>
      <c r="DD702" s="54">
        <f t="shared" si="510"/>
        <v>63.152999999999999</v>
      </c>
      <c r="DE702" s="54">
        <f t="shared" si="510"/>
        <v>56.482999999999997</v>
      </c>
      <c r="DF702" s="54">
        <f t="shared" si="510"/>
        <v>51.133000000000003</v>
      </c>
      <c r="DG702" s="54">
        <f t="shared" si="510"/>
        <v>48.246000000000002</v>
      </c>
      <c r="DH702" s="54">
        <f t="shared" si="510"/>
        <v>43.709000000000003</v>
      </c>
      <c r="DI702" s="54">
        <f t="shared" si="510"/>
        <v>40.774000000000001</v>
      </c>
      <c r="DJ702" s="54">
        <f t="shared" si="510"/>
        <v>38.68</v>
      </c>
      <c r="DK702" s="54">
        <f t="shared" si="510"/>
        <v>34.463000000000001</v>
      </c>
      <c r="DL702" s="54">
        <f t="shared" si="510"/>
        <v>33.161000000000001</v>
      </c>
      <c r="DM702" s="54">
        <f t="shared" si="510"/>
        <v>30.765000000000001</v>
      </c>
      <c r="DN702" s="54">
        <f t="shared" si="510"/>
        <v>29.283999999999999</v>
      </c>
    </row>
    <row r="703" spans="1:119" ht="13.5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B703" s="64" t="s">
        <v>380</v>
      </c>
      <c r="CC703" s="345">
        <f>-BN120</f>
        <v>0</v>
      </c>
      <c r="CD703" s="346" t="s">
        <v>381</v>
      </c>
      <c r="CE703" s="66">
        <f>CC703*$CG$82*9.80665/1000</f>
        <v>0</v>
      </c>
      <c r="CF703" s="54" t="s">
        <v>382</v>
      </c>
      <c r="CG703" s="341">
        <f>CE701</f>
        <v>-101</v>
      </c>
      <c r="CH703" s="54">
        <f>$CG703</f>
        <v>-101</v>
      </c>
      <c r="CI703" s="54">
        <f t="shared" si="509"/>
        <v>-101</v>
      </c>
      <c r="CJ703" s="54">
        <f t="shared" si="509"/>
        <v>-101</v>
      </c>
      <c r="CK703" s="54">
        <f t="shared" si="509"/>
        <v>-101</v>
      </c>
      <c r="CL703" s="54">
        <f t="shared" si="509"/>
        <v>-101</v>
      </c>
      <c r="CM703" s="54">
        <f t="shared" si="509"/>
        <v>-101</v>
      </c>
      <c r="CN703" s="54">
        <f t="shared" si="509"/>
        <v>-101</v>
      </c>
      <c r="CO703" s="54">
        <f t="shared" si="509"/>
        <v>-101</v>
      </c>
      <c r="CP703" s="54">
        <f t="shared" si="509"/>
        <v>-101</v>
      </c>
      <c r="CQ703" s="54">
        <f t="shared" si="509"/>
        <v>-101</v>
      </c>
      <c r="CR703" s="54">
        <f t="shared" si="509"/>
        <v>-101</v>
      </c>
      <c r="CS703" s="54">
        <f t="shared" si="509"/>
        <v>-101</v>
      </c>
      <c r="CT703" s="54">
        <f t="shared" si="509"/>
        <v>-101</v>
      </c>
      <c r="CU703" s="54">
        <f t="shared" si="509"/>
        <v>-101</v>
      </c>
      <c r="CV703" s="54">
        <f t="shared" si="509"/>
        <v>-101</v>
      </c>
      <c r="CX703" s="54" t="s">
        <v>418</v>
      </c>
      <c r="CY703" s="54">
        <f t="shared" ref="CY703:DN703" si="511">CG$80</f>
        <v>0.55779999999999996</v>
      </c>
      <c r="CZ703" s="54">
        <f t="shared" si="511"/>
        <v>0.65139999999999998</v>
      </c>
      <c r="DA703" s="54">
        <f t="shared" si="511"/>
        <v>0.72219999999999995</v>
      </c>
      <c r="DB703" s="54">
        <f t="shared" si="511"/>
        <v>0.78249999999999997</v>
      </c>
      <c r="DC703" s="54">
        <f t="shared" si="511"/>
        <v>0.81259999999999999</v>
      </c>
      <c r="DD703" s="54">
        <f t="shared" si="511"/>
        <v>0.84340000000000004</v>
      </c>
      <c r="DE703" s="54">
        <f t="shared" si="511"/>
        <v>0.86929999999999996</v>
      </c>
      <c r="DF703" s="54">
        <f t="shared" si="511"/>
        <v>0.89100000000000001</v>
      </c>
      <c r="DG703" s="54">
        <f t="shared" si="511"/>
        <v>0.90920000000000001</v>
      </c>
      <c r="DH703" s="54">
        <f t="shared" si="511"/>
        <v>0.92220000000000002</v>
      </c>
      <c r="DI703" s="54">
        <f t="shared" si="511"/>
        <v>0.93189999999999995</v>
      </c>
      <c r="DJ703" s="54">
        <f t="shared" si="511"/>
        <v>0.94030000000000002</v>
      </c>
      <c r="DK703" s="54">
        <f t="shared" si="511"/>
        <v>0.94769999999999999</v>
      </c>
      <c r="DL703" s="54">
        <f t="shared" si="511"/>
        <v>0.95440000000000003</v>
      </c>
      <c r="DM703" s="54">
        <f t="shared" si="511"/>
        <v>0.96020000000000005</v>
      </c>
      <c r="DN703" s="54">
        <f t="shared" si="511"/>
        <v>0.96530000000000005</v>
      </c>
    </row>
    <row r="704" spans="1:119" ht="14.25" thickBot="1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B704" s="64" t="s">
        <v>384</v>
      </c>
      <c r="CC704" s="345">
        <f>(BM612-BM611)/0.000694444444444444</f>
        <v>0</v>
      </c>
      <c r="CD704" s="66" t="s">
        <v>65</v>
      </c>
      <c r="CE704" s="66">
        <f>IF(CC701=0,IF(CC684&gt;0,CC704+CE687,CC704),(CC704-((CC703-CC702)/CC701)))</f>
        <v>0</v>
      </c>
      <c r="CF704" s="54" t="s">
        <v>406</v>
      </c>
      <c r="CG704" s="341">
        <f>ABS(CE704)</f>
        <v>0</v>
      </c>
      <c r="CH704" s="54">
        <f>$CG704</f>
        <v>0</v>
      </c>
      <c r="CI704" s="54">
        <f t="shared" si="509"/>
        <v>0</v>
      </c>
      <c r="CJ704" s="54">
        <f t="shared" si="509"/>
        <v>0</v>
      </c>
      <c r="CK704" s="54">
        <f t="shared" si="509"/>
        <v>0</v>
      </c>
      <c r="CL704" s="54">
        <f t="shared" si="509"/>
        <v>0</v>
      </c>
      <c r="CM704" s="54">
        <f t="shared" si="509"/>
        <v>0</v>
      </c>
      <c r="CN704" s="54">
        <f t="shared" si="509"/>
        <v>0</v>
      </c>
      <c r="CO704" s="54">
        <f t="shared" si="509"/>
        <v>0</v>
      </c>
      <c r="CP704" s="54">
        <f t="shared" si="509"/>
        <v>0</v>
      </c>
      <c r="CQ704" s="54">
        <f t="shared" si="509"/>
        <v>0</v>
      </c>
      <c r="CR704" s="54">
        <f t="shared" si="509"/>
        <v>0</v>
      </c>
      <c r="CS704" s="54">
        <f t="shared" si="509"/>
        <v>0</v>
      </c>
      <c r="CT704" s="54">
        <f t="shared" si="509"/>
        <v>0</v>
      </c>
      <c r="CU704" s="54">
        <f t="shared" si="509"/>
        <v>0</v>
      </c>
      <c r="CV704" s="54">
        <f t="shared" si="509"/>
        <v>0</v>
      </c>
      <c r="CX704" s="54" t="s">
        <v>407</v>
      </c>
      <c r="CY704" s="54">
        <f>100-$CG$83</f>
        <v>94.33</v>
      </c>
      <c r="CZ704" s="54">
        <f t="shared" ref="CZ704:DN704" si="512">100-$CG$83</f>
        <v>94.33</v>
      </c>
      <c r="DA704" s="54">
        <f t="shared" si="512"/>
        <v>94.33</v>
      </c>
      <c r="DB704" s="54">
        <f t="shared" si="512"/>
        <v>94.33</v>
      </c>
      <c r="DC704" s="54">
        <f t="shared" si="512"/>
        <v>94.33</v>
      </c>
      <c r="DD704" s="54">
        <f t="shared" si="512"/>
        <v>94.33</v>
      </c>
      <c r="DE704" s="54">
        <f t="shared" si="512"/>
        <v>94.33</v>
      </c>
      <c r="DF704" s="54">
        <f t="shared" si="512"/>
        <v>94.33</v>
      </c>
      <c r="DG704" s="54">
        <f t="shared" si="512"/>
        <v>94.33</v>
      </c>
      <c r="DH704" s="54">
        <f t="shared" si="512"/>
        <v>94.33</v>
      </c>
      <c r="DI704" s="54">
        <f t="shared" si="512"/>
        <v>94.33</v>
      </c>
      <c r="DJ704" s="54">
        <f t="shared" si="512"/>
        <v>94.33</v>
      </c>
      <c r="DK704" s="54">
        <f t="shared" si="512"/>
        <v>94.33</v>
      </c>
      <c r="DL704" s="54">
        <f t="shared" si="512"/>
        <v>94.33</v>
      </c>
      <c r="DM704" s="54">
        <f t="shared" si="512"/>
        <v>94.33</v>
      </c>
      <c r="DN704" s="54">
        <f t="shared" si="512"/>
        <v>94.33</v>
      </c>
    </row>
    <row r="705" spans="1:119" ht="14.25" thickBot="1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B705" s="359"/>
      <c r="CC705" s="360"/>
      <c r="CF705" s="54" t="s">
        <v>387</v>
      </c>
      <c r="CG705" s="347">
        <f>LN(2)/CG$78</f>
        <v>0.13862943611198905</v>
      </c>
      <c r="CH705" s="347">
        <f t="shared" ref="CH705:CV705" si="513">LN(2)/CH$78</f>
        <v>8.6643397569993161E-2</v>
      </c>
      <c r="CI705" s="347">
        <f t="shared" si="513"/>
        <v>5.5451774444795626E-2</v>
      </c>
      <c r="CJ705" s="347">
        <f t="shared" si="513"/>
        <v>3.7467415165402446E-2</v>
      </c>
      <c r="CK705" s="347">
        <f t="shared" si="513"/>
        <v>2.5672117798516494E-2</v>
      </c>
      <c r="CL705" s="347">
        <f t="shared" si="513"/>
        <v>1.8097837612531208E-2</v>
      </c>
      <c r="CM705" s="347">
        <f t="shared" si="513"/>
        <v>1.2765141446776157E-2</v>
      </c>
      <c r="CN705" s="347">
        <f t="shared" si="513"/>
        <v>9.001911435843446E-3</v>
      </c>
      <c r="CO705" s="347">
        <f t="shared" si="513"/>
        <v>6.3591484455040852E-3</v>
      </c>
      <c r="CP705" s="347">
        <f t="shared" si="513"/>
        <v>4.7475834284927756E-3</v>
      </c>
      <c r="CQ705" s="347">
        <f t="shared" si="513"/>
        <v>3.7066694147590657E-3</v>
      </c>
      <c r="CR705" s="347">
        <f t="shared" si="513"/>
        <v>2.9001974082006081E-3</v>
      </c>
      <c r="CS705" s="347">
        <f t="shared" si="513"/>
        <v>2.272613706753919E-3</v>
      </c>
      <c r="CT705" s="347">
        <f t="shared" si="513"/>
        <v>1.7773004629742187E-3</v>
      </c>
      <c r="CU705" s="347">
        <f t="shared" si="513"/>
        <v>1.3918618083533039E-3</v>
      </c>
      <c r="CV705" s="347">
        <f t="shared" si="513"/>
        <v>1.0915703630865281E-3</v>
      </c>
      <c r="CX705" s="54" t="s">
        <v>409</v>
      </c>
      <c r="CY705" s="361">
        <f>CE703</f>
        <v>0</v>
      </c>
      <c r="CZ705" s="54">
        <f>$CY705</f>
        <v>0</v>
      </c>
      <c r="DA705" s="54">
        <f t="shared" ref="DA705:DN705" si="514">$CY705</f>
        <v>0</v>
      </c>
      <c r="DB705" s="54">
        <f t="shared" si="514"/>
        <v>0</v>
      </c>
      <c r="DC705" s="54">
        <f t="shared" si="514"/>
        <v>0</v>
      </c>
      <c r="DD705" s="54">
        <f t="shared" si="514"/>
        <v>0</v>
      </c>
      <c r="DE705" s="54">
        <f t="shared" si="514"/>
        <v>0</v>
      </c>
      <c r="DF705" s="54">
        <f t="shared" si="514"/>
        <v>0</v>
      </c>
      <c r="DG705" s="54">
        <f t="shared" si="514"/>
        <v>0</v>
      </c>
      <c r="DH705" s="54">
        <f t="shared" si="514"/>
        <v>0</v>
      </c>
      <c r="DI705" s="54">
        <f t="shared" si="514"/>
        <v>0</v>
      </c>
      <c r="DJ705" s="54">
        <f t="shared" si="514"/>
        <v>0</v>
      </c>
      <c r="DK705" s="54">
        <f t="shared" si="514"/>
        <v>0</v>
      </c>
      <c r="DL705" s="54">
        <f t="shared" si="514"/>
        <v>0</v>
      </c>
      <c r="DM705" s="54">
        <f t="shared" si="514"/>
        <v>0</v>
      </c>
      <c r="DN705" s="54">
        <f t="shared" si="514"/>
        <v>0</v>
      </c>
    </row>
    <row r="707" spans="1:119" ht="13.5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G707" s="348">
        <f>(CG700+CG701)*CG702</f>
        <v>79</v>
      </c>
      <c r="CH707" s="348">
        <f t="shared" ref="CH707:CV707" si="515">(CH700+CH701)*CH702</f>
        <v>79</v>
      </c>
      <c r="CI707" s="348">
        <f t="shared" si="515"/>
        <v>79</v>
      </c>
      <c r="CJ707" s="348">
        <f t="shared" si="515"/>
        <v>79</v>
      </c>
      <c r="CK707" s="348">
        <f t="shared" si="515"/>
        <v>79</v>
      </c>
      <c r="CL707" s="348">
        <f t="shared" si="515"/>
        <v>79</v>
      </c>
      <c r="CM707" s="348">
        <f t="shared" si="515"/>
        <v>79</v>
      </c>
      <c r="CN707" s="348">
        <f t="shared" si="515"/>
        <v>79</v>
      </c>
      <c r="CO707" s="348">
        <f t="shared" si="515"/>
        <v>79</v>
      </c>
      <c r="CP707" s="348">
        <f t="shared" si="515"/>
        <v>79</v>
      </c>
      <c r="CQ707" s="348">
        <f t="shared" si="515"/>
        <v>79</v>
      </c>
      <c r="CR707" s="348">
        <f t="shared" si="515"/>
        <v>79</v>
      </c>
      <c r="CS707" s="348">
        <f t="shared" si="515"/>
        <v>79</v>
      </c>
      <c r="CT707" s="348">
        <f t="shared" si="515"/>
        <v>79</v>
      </c>
      <c r="CU707" s="348">
        <f t="shared" si="515"/>
        <v>79</v>
      </c>
      <c r="CV707" s="348">
        <f t="shared" si="515"/>
        <v>79</v>
      </c>
    </row>
    <row r="708" spans="1:119" ht="13.5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G708" s="348">
        <f>CG703*CG702*(CG704-1/CG705)</f>
        <v>575.56318656265205</v>
      </c>
      <c r="CH708" s="348">
        <f t="shared" ref="CH708:CV708" si="516">CH703*CH702*(CH704-1/CH705)</f>
        <v>920.90109850024317</v>
      </c>
      <c r="CI708" s="348">
        <f t="shared" si="516"/>
        <v>1438.9079664066298</v>
      </c>
      <c r="CJ708" s="348">
        <f t="shared" si="516"/>
        <v>2129.5837902818125</v>
      </c>
      <c r="CK708" s="348">
        <f t="shared" si="516"/>
        <v>3108.0412074383207</v>
      </c>
      <c r="CL708" s="348">
        <f t="shared" si="516"/>
        <v>4408.8140090699144</v>
      </c>
      <c r="CM708" s="348">
        <f t="shared" si="516"/>
        <v>6250.6162060704</v>
      </c>
      <c r="CN708" s="348">
        <f t="shared" si="516"/>
        <v>8863.6730730648396</v>
      </c>
      <c r="CO708" s="348">
        <f t="shared" si="516"/>
        <v>12547.277467065815</v>
      </c>
      <c r="CP708" s="348">
        <f t="shared" si="516"/>
        <v>16806.445047629441</v>
      </c>
      <c r="CQ708" s="348">
        <f t="shared" si="516"/>
        <v>21526.063177443186</v>
      </c>
      <c r="CR708" s="348">
        <f t="shared" si="516"/>
        <v>27511.920317694763</v>
      </c>
      <c r="CS708" s="348">
        <f t="shared" si="516"/>
        <v>35109.354380321776</v>
      </c>
      <c r="CT708" s="348">
        <f t="shared" si="516"/>
        <v>44893.928551886856</v>
      </c>
      <c r="CU708" s="348">
        <f t="shared" si="516"/>
        <v>57326.093381640138</v>
      </c>
      <c r="CV708" s="348">
        <f t="shared" si="516"/>
        <v>73096.524693456799</v>
      </c>
    </row>
    <row r="709" spans="1:119" ht="13.5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G709" s="348" t="e">
        <f>((CG700+CG701)*CG702-CG699-CG703*CG702/CG705)*EXP(-CG705*CG704)</f>
        <v>#VALUE!</v>
      </c>
      <c r="CH709" s="348" t="e">
        <f t="shared" ref="CH709:CV709" si="517">((CH700+CH701)*CH702-CH699-CH703*CH702/CH705)*EXP(-CH705*CH704)</f>
        <v>#VALUE!</v>
      </c>
      <c r="CI709" s="348" t="e">
        <f t="shared" si="517"/>
        <v>#VALUE!</v>
      </c>
      <c r="CJ709" s="348" t="e">
        <f t="shared" si="517"/>
        <v>#VALUE!</v>
      </c>
      <c r="CK709" s="348" t="e">
        <f t="shared" si="517"/>
        <v>#VALUE!</v>
      </c>
      <c r="CL709" s="348" t="e">
        <f t="shared" si="517"/>
        <v>#VALUE!</v>
      </c>
      <c r="CM709" s="348" t="e">
        <f t="shared" si="517"/>
        <v>#VALUE!</v>
      </c>
      <c r="CN709" s="348" t="e">
        <f t="shared" si="517"/>
        <v>#VALUE!</v>
      </c>
      <c r="CO709" s="348" t="e">
        <f t="shared" si="517"/>
        <v>#VALUE!</v>
      </c>
      <c r="CP709" s="348" t="e">
        <f t="shared" si="517"/>
        <v>#VALUE!</v>
      </c>
      <c r="CQ709" s="348" t="e">
        <f t="shared" si="517"/>
        <v>#VALUE!</v>
      </c>
      <c r="CR709" s="348" t="e">
        <f t="shared" si="517"/>
        <v>#VALUE!</v>
      </c>
      <c r="CS709" s="348" t="e">
        <f t="shared" si="517"/>
        <v>#VALUE!</v>
      </c>
      <c r="CT709" s="348" t="e">
        <f t="shared" si="517"/>
        <v>#VALUE!</v>
      </c>
      <c r="CU709" s="348" t="e">
        <f t="shared" si="517"/>
        <v>#VALUE!</v>
      </c>
      <c r="CV709" s="348" t="e">
        <f t="shared" si="517"/>
        <v>#VALUE!</v>
      </c>
    </row>
    <row r="710" spans="1:119" ht="13.5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G710" s="349" t="e">
        <f>CG707+CG708-CG709</f>
        <v>#VALUE!</v>
      </c>
      <c r="CH710" s="349" t="e">
        <f t="shared" ref="CH710:CV710" si="518">CH707+CH708-CH709</f>
        <v>#VALUE!</v>
      </c>
      <c r="CI710" s="349" t="e">
        <f t="shared" si="518"/>
        <v>#VALUE!</v>
      </c>
      <c r="CJ710" s="349" t="e">
        <f t="shared" si="518"/>
        <v>#VALUE!</v>
      </c>
      <c r="CK710" s="349" t="e">
        <f t="shared" si="518"/>
        <v>#VALUE!</v>
      </c>
      <c r="CL710" s="349" t="e">
        <f t="shared" si="518"/>
        <v>#VALUE!</v>
      </c>
      <c r="CM710" s="349" t="e">
        <f t="shared" si="518"/>
        <v>#VALUE!</v>
      </c>
      <c r="CN710" s="349" t="e">
        <f t="shared" si="518"/>
        <v>#VALUE!</v>
      </c>
      <c r="CO710" s="349" t="e">
        <f t="shared" si="518"/>
        <v>#VALUE!</v>
      </c>
      <c r="CP710" s="349" t="e">
        <f t="shared" si="518"/>
        <v>#VALUE!</v>
      </c>
      <c r="CQ710" s="349" t="e">
        <f t="shared" si="518"/>
        <v>#VALUE!</v>
      </c>
      <c r="CR710" s="349" t="e">
        <f t="shared" si="518"/>
        <v>#VALUE!</v>
      </c>
      <c r="CS710" s="349" t="e">
        <f t="shared" si="518"/>
        <v>#VALUE!</v>
      </c>
      <c r="CT710" s="349" t="e">
        <f t="shared" si="518"/>
        <v>#VALUE!</v>
      </c>
      <c r="CU710" s="349" t="e">
        <f t="shared" si="518"/>
        <v>#VALUE!</v>
      </c>
      <c r="CV710" s="349" t="e">
        <f t="shared" si="518"/>
        <v>#VALUE!</v>
      </c>
    </row>
    <row r="711" spans="1:119" ht="13.5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G711" s="350" t="s">
        <v>390</v>
      </c>
      <c r="CH711" s="351" t="s">
        <v>333</v>
      </c>
      <c r="CI711" s="351" t="s">
        <v>334</v>
      </c>
      <c r="CJ711" s="351" t="s">
        <v>335</v>
      </c>
      <c r="CK711" s="351" t="s">
        <v>336</v>
      </c>
      <c r="CL711" s="351" t="s">
        <v>337</v>
      </c>
      <c r="CM711" s="351" t="s">
        <v>338</v>
      </c>
      <c r="CN711" s="351" t="s">
        <v>339</v>
      </c>
      <c r="CO711" s="351" t="s">
        <v>340</v>
      </c>
      <c r="CP711" s="351" t="s">
        <v>341</v>
      </c>
      <c r="CQ711" s="351" t="s">
        <v>342</v>
      </c>
      <c r="CR711" s="351" t="s">
        <v>343</v>
      </c>
      <c r="CS711" s="351" t="s">
        <v>344</v>
      </c>
      <c r="CT711" s="351" t="s">
        <v>345</v>
      </c>
      <c r="CU711" s="351" t="s">
        <v>346</v>
      </c>
      <c r="CV711" s="351" t="s">
        <v>347</v>
      </c>
      <c r="CY711" s="54" t="s">
        <v>390</v>
      </c>
      <c r="CZ711" s="54" t="s">
        <v>333</v>
      </c>
      <c r="DA711" s="54" t="s">
        <v>334</v>
      </c>
      <c r="DB711" s="54" t="s">
        <v>335</v>
      </c>
      <c r="DC711" s="54" t="s">
        <v>336</v>
      </c>
      <c r="DD711" s="54" t="s">
        <v>337</v>
      </c>
      <c r="DE711" s="54" t="s">
        <v>338</v>
      </c>
      <c r="DF711" s="54" t="s">
        <v>339</v>
      </c>
      <c r="DG711" s="54" t="s">
        <v>340</v>
      </c>
      <c r="DH711" s="54" t="s">
        <v>341</v>
      </c>
      <c r="DI711" s="54" t="s">
        <v>342</v>
      </c>
      <c r="DJ711" s="54" t="s">
        <v>343</v>
      </c>
      <c r="DK711" s="54" t="s">
        <v>344</v>
      </c>
      <c r="DL711" s="54" t="s">
        <v>345</v>
      </c>
      <c r="DM711" s="54" t="s">
        <v>346</v>
      </c>
      <c r="DN711" s="54" t="s">
        <v>347</v>
      </c>
    </row>
    <row r="712" spans="1:119" ht="13.5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F712" s="54" t="s">
        <v>391</v>
      </c>
      <c r="CG712" s="352" t="e">
        <f>ROUND((CG700+CG701)*CG702+CG703*CG702*(CG704-1/CG705)-((CG700+CG701)*CG702-CG699-CG703*CG702/CG705)*EXP(-CG705*CG704),5)</f>
        <v>#VALUE!</v>
      </c>
      <c r="CH712" s="352" t="e">
        <f t="shared" ref="CH712:CV712" si="519">ROUND((CH700+CH701)*CH702+CH703*CH702*(CH704-1/CH705)-((CH700+CH701)*CH702-CH699-CH703*CH702/CH705)*EXP(-CH705*CH704),5)</f>
        <v>#VALUE!</v>
      </c>
      <c r="CI712" s="352" t="e">
        <f t="shared" si="519"/>
        <v>#VALUE!</v>
      </c>
      <c r="CJ712" s="352" t="e">
        <f t="shared" si="519"/>
        <v>#VALUE!</v>
      </c>
      <c r="CK712" s="352" t="e">
        <f t="shared" si="519"/>
        <v>#VALUE!</v>
      </c>
      <c r="CL712" s="352" t="e">
        <f t="shared" si="519"/>
        <v>#VALUE!</v>
      </c>
      <c r="CM712" s="352" t="e">
        <f t="shared" si="519"/>
        <v>#VALUE!</v>
      </c>
      <c r="CN712" s="352" t="e">
        <f t="shared" si="519"/>
        <v>#VALUE!</v>
      </c>
      <c r="CO712" s="352" t="e">
        <f t="shared" si="519"/>
        <v>#VALUE!</v>
      </c>
      <c r="CP712" s="352" t="e">
        <f t="shared" si="519"/>
        <v>#VALUE!</v>
      </c>
      <c r="CQ712" s="352" t="e">
        <f t="shared" si="519"/>
        <v>#VALUE!</v>
      </c>
      <c r="CR712" s="352" t="e">
        <f t="shared" si="519"/>
        <v>#VALUE!</v>
      </c>
      <c r="CS712" s="352" t="e">
        <f t="shared" si="519"/>
        <v>#VALUE!</v>
      </c>
      <c r="CT712" s="352" t="e">
        <f t="shared" si="519"/>
        <v>#VALUE!</v>
      </c>
      <c r="CU712" s="352" t="e">
        <f t="shared" si="519"/>
        <v>#VALUE!</v>
      </c>
      <c r="CV712" s="352" t="e">
        <f t="shared" si="519"/>
        <v>#VALUE!</v>
      </c>
      <c r="CX712" s="54" t="s">
        <v>412</v>
      </c>
      <c r="CY712" s="362">
        <f>(CY704+CY705)/CY703+CY702</f>
        <v>295.99579239870923</v>
      </c>
      <c r="CZ712" s="362">
        <f t="shared" ref="CZ712:DN712" si="520">(CZ704+CZ705)/CZ703+CZ702</f>
        <v>253.99617592876882</v>
      </c>
      <c r="DA712" s="362">
        <f t="shared" si="520"/>
        <v>224.99578814732763</v>
      </c>
      <c r="DB712" s="362">
        <f t="shared" si="520"/>
        <v>202.99552076677315</v>
      </c>
      <c r="DC712" s="362">
        <f t="shared" si="520"/>
        <v>190.00217425547623</v>
      </c>
      <c r="DD712" s="362">
        <f t="shared" si="520"/>
        <v>174.99791344557741</v>
      </c>
      <c r="DE712" s="362">
        <f t="shared" si="520"/>
        <v>164.99559634188427</v>
      </c>
      <c r="DF712" s="362">
        <f t="shared" si="520"/>
        <v>157.00280920314253</v>
      </c>
      <c r="DG712" s="362">
        <f t="shared" si="520"/>
        <v>151.99654993400793</v>
      </c>
      <c r="DH712" s="362">
        <f t="shared" si="520"/>
        <v>145.99700693992628</v>
      </c>
      <c r="DI712" s="362">
        <f t="shared" si="520"/>
        <v>141.99730722180493</v>
      </c>
      <c r="DJ712" s="362">
        <f t="shared" si="520"/>
        <v>138.99904711262363</v>
      </c>
      <c r="DK712" s="362">
        <f t="shared" si="520"/>
        <v>133.99871805423658</v>
      </c>
      <c r="DL712" s="362">
        <f t="shared" si="520"/>
        <v>131.99796563285832</v>
      </c>
      <c r="DM712" s="362">
        <f t="shared" si="520"/>
        <v>129.00495001041449</v>
      </c>
      <c r="DN712" s="362">
        <f t="shared" si="520"/>
        <v>127.00491577747849</v>
      </c>
    </row>
    <row r="713" spans="1:119" ht="13.5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319" t="str">
        <f>IF(CB713="","",CC713)</f>
        <v/>
      </c>
      <c r="CB713" s="363" t="str">
        <f>IF(COUNTIF(CY713:DN713,"×")=0,"","浮上できません")</f>
        <v/>
      </c>
      <c r="CC713" s="316">
        <v>18</v>
      </c>
      <c r="CY713" s="364" t="e">
        <f t="shared" ref="CY713:DN713" si="521">IF(CY712-CG712&gt;0,"","×")</f>
        <v>#VALUE!</v>
      </c>
      <c r="CZ713" s="364" t="e">
        <f t="shared" si="521"/>
        <v>#VALUE!</v>
      </c>
      <c r="DA713" s="364" t="e">
        <f t="shared" si="521"/>
        <v>#VALUE!</v>
      </c>
      <c r="DB713" s="364" t="e">
        <f t="shared" si="521"/>
        <v>#VALUE!</v>
      </c>
      <c r="DC713" s="364" t="e">
        <f t="shared" si="521"/>
        <v>#VALUE!</v>
      </c>
      <c r="DD713" s="364" t="e">
        <f t="shared" si="521"/>
        <v>#VALUE!</v>
      </c>
      <c r="DE713" s="364" t="e">
        <f t="shared" si="521"/>
        <v>#VALUE!</v>
      </c>
      <c r="DF713" s="364" t="e">
        <f t="shared" si="521"/>
        <v>#VALUE!</v>
      </c>
      <c r="DG713" s="364" t="e">
        <f t="shared" si="521"/>
        <v>#VALUE!</v>
      </c>
      <c r="DH713" s="364" t="e">
        <f t="shared" si="521"/>
        <v>#VALUE!</v>
      </c>
      <c r="DI713" s="364" t="e">
        <f t="shared" si="521"/>
        <v>#VALUE!</v>
      </c>
      <c r="DJ713" s="364" t="e">
        <f t="shared" si="521"/>
        <v>#VALUE!</v>
      </c>
      <c r="DK713" s="364" t="e">
        <f t="shared" si="521"/>
        <v>#VALUE!</v>
      </c>
      <c r="DL713" s="364" t="e">
        <f t="shared" si="521"/>
        <v>#VALUE!</v>
      </c>
      <c r="DM713" s="364" t="e">
        <f t="shared" si="521"/>
        <v>#VALUE!</v>
      </c>
      <c r="DN713" s="364" t="e">
        <f t="shared" si="521"/>
        <v>#VALUE!</v>
      </c>
    </row>
    <row r="714" spans="1:119" ht="13.5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F714" s="338" t="s">
        <v>547</v>
      </c>
      <c r="CG714" s="338" t="s">
        <v>548</v>
      </c>
      <c r="CH714" s="338"/>
      <c r="CI714" s="338"/>
      <c r="CJ714" s="338"/>
      <c r="CK714" s="338"/>
      <c r="CL714" s="338"/>
      <c r="CM714" s="338"/>
      <c r="CN714" s="338"/>
      <c r="CO714" s="338"/>
      <c r="CP714" s="338"/>
      <c r="CQ714" s="338"/>
      <c r="CR714" s="338"/>
      <c r="CS714" s="338"/>
      <c r="CT714" s="338"/>
      <c r="CU714" s="338"/>
      <c r="CV714" s="338"/>
      <c r="CW714" s="338"/>
    </row>
    <row r="716" spans="1:119" ht="13.5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F716" s="340" t="s">
        <v>401</v>
      </c>
      <c r="CG716" s="353" t="e">
        <f t="shared" ref="CG716:CV716" si="522">CG712</f>
        <v>#VALUE!</v>
      </c>
      <c r="CH716" s="353" t="e">
        <f t="shared" si="522"/>
        <v>#VALUE!</v>
      </c>
      <c r="CI716" s="353" t="e">
        <f t="shared" si="522"/>
        <v>#VALUE!</v>
      </c>
      <c r="CJ716" s="353" t="e">
        <f t="shared" si="522"/>
        <v>#VALUE!</v>
      </c>
      <c r="CK716" s="353" t="e">
        <f t="shared" si="522"/>
        <v>#VALUE!</v>
      </c>
      <c r="CL716" s="353" t="e">
        <f t="shared" si="522"/>
        <v>#VALUE!</v>
      </c>
      <c r="CM716" s="353" t="e">
        <f t="shared" si="522"/>
        <v>#VALUE!</v>
      </c>
      <c r="CN716" s="353" t="e">
        <f t="shared" si="522"/>
        <v>#VALUE!</v>
      </c>
      <c r="CO716" s="353" t="e">
        <f t="shared" si="522"/>
        <v>#VALUE!</v>
      </c>
      <c r="CP716" s="353" t="e">
        <f t="shared" si="522"/>
        <v>#VALUE!</v>
      </c>
      <c r="CQ716" s="353" t="e">
        <f t="shared" si="522"/>
        <v>#VALUE!</v>
      </c>
      <c r="CR716" s="353" t="e">
        <f t="shared" si="522"/>
        <v>#VALUE!</v>
      </c>
      <c r="CS716" s="353" t="e">
        <f t="shared" si="522"/>
        <v>#VALUE!</v>
      </c>
      <c r="CT716" s="353" t="e">
        <f t="shared" si="522"/>
        <v>#VALUE!</v>
      </c>
      <c r="CU716" s="353" t="e">
        <f t="shared" si="522"/>
        <v>#VALUE!</v>
      </c>
      <c r="CV716" s="353" t="e">
        <f t="shared" si="522"/>
        <v>#VALUE!</v>
      </c>
    </row>
    <row r="717" spans="1:119" ht="13.5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F717" s="54" t="s">
        <v>395</v>
      </c>
      <c r="CG717" s="54">
        <v>100</v>
      </c>
      <c r="CH717" s="54">
        <f>$CG717</f>
        <v>100</v>
      </c>
      <c r="CI717" s="54">
        <f t="shared" ref="CI717:CV721" si="523">$CG717</f>
        <v>100</v>
      </c>
      <c r="CJ717" s="54">
        <f t="shared" si="523"/>
        <v>100</v>
      </c>
      <c r="CK717" s="54">
        <f t="shared" si="523"/>
        <v>100</v>
      </c>
      <c r="CL717" s="54">
        <f t="shared" si="523"/>
        <v>100</v>
      </c>
      <c r="CM717" s="54">
        <f t="shared" si="523"/>
        <v>100</v>
      </c>
      <c r="CN717" s="54">
        <f t="shared" si="523"/>
        <v>100</v>
      </c>
      <c r="CO717" s="54">
        <f t="shared" si="523"/>
        <v>100</v>
      </c>
      <c r="CP717" s="54">
        <f t="shared" si="523"/>
        <v>100</v>
      </c>
      <c r="CQ717" s="54">
        <f t="shared" si="523"/>
        <v>100</v>
      </c>
      <c r="CR717" s="54">
        <f t="shared" si="523"/>
        <v>100</v>
      </c>
      <c r="CS717" s="54">
        <f t="shared" si="523"/>
        <v>100</v>
      </c>
      <c r="CT717" s="54">
        <f t="shared" si="523"/>
        <v>100</v>
      </c>
      <c r="CU717" s="54">
        <f t="shared" si="523"/>
        <v>100</v>
      </c>
      <c r="CV717" s="54">
        <f t="shared" si="523"/>
        <v>100</v>
      </c>
      <c r="CX717" s="339" t="s">
        <v>549</v>
      </c>
      <c r="CY717" s="339"/>
      <c r="CZ717" s="339"/>
      <c r="DA717" s="339"/>
      <c r="DB717" s="339"/>
      <c r="DC717" s="339"/>
      <c r="DD717" s="339"/>
      <c r="DE717" s="339"/>
      <c r="DF717" s="339"/>
      <c r="DG717" s="339"/>
      <c r="DH717" s="339"/>
      <c r="DI717" s="339"/>
      <c r="DJ717" s="339"/>
      <c r="DK717" s="339"/>
      <c r="DL717" s="339"/>
      <c r="DM717" s="339"/>
      <c r="DN717" s="339"/>
      <c r="DO717" s="339"/>
    </row>
    <row r="718" spans="1:119" ht="13.5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B718" s="64" t="s">
        <v>372</v>
      </c>
      <c r="CC718" s="345">
        <v>0</v>
      </c>
      <c r="CD718" s="66" t="s">
        <v>373</v>
      </c>
      <c r="CE718" s="66">
        <f>ROUND(CC718*$CG$82*9.80665/1000,0)</f>
        <v>0</v>
      </c>
      <c r="CF718" s="54" t="s">
        <v>374</v>
      </c>
      <c r="CG718" s="341">
        <f>CE719</f>
        <v>0</v>
      </c>
      <c r="CH718" s="54">
        <f>$CG718</f>
        <v>0</v>
      </c>
      <c r="CI718" s="54">
        <f t="shared" si="523"/>
        <v>0</v>
      </c>
      <c r="CJ718" s="54">
        <f t="shared" si="523"/>
        <v>0</v>
      </c>
      <c r="CK718" s="54">
        <f t="shared" si="523"/>
        <v>0</v>
      </c>
      <c r="CL718" s="54">
        <f t="shared" si="523"/>
        <v>0</v>
      </c>
      <c r="CM718" s="54">
        <f t="shared" si="523"/>
        <v>0</v>
      </c>
      <c r="CN718" s="54">
        <f t="shared" si="523"/>
        <v>0</v>
      </c>
      <c r="CO718" s="54">
        <f t="shared" si="523"/>
        <v>0</v>
      </c>
      <c r="CP718" s="54">
        <f t="shared" si="523"/>
        <v>0</v>
      </c>
      <c r="CQ718" s="54">
        <f t="shared" si="523"/>
        <v>0</v>
      </c>
      <c r="CR718" s="54">
        <f t="shared" si="523"/>
        <v>0</v>
      </c>
      <c r="CS718" s="54">
        <f t="shared" si="523"/>
        <v>0</v>
      </c>
      <c r="CT718" s="54">
        <f t="shared" si="523"/>
        <v>0</v>
      </c>
      <c r="CU718" s="54">
        <f t="shared" si="523"/>
        <v>0</v>
      </c>
      <c r="CV718" s="54">
        <f t="shared" si="523"/>
        <v>0</v>
      </c>
    </row>
    <row r="719" spans="1:119" ht="13.5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B719" s="354" t="s">
        <v>376</v>
      </c>
      <c r="CC719" s="355">
        <f>CC703</f>
        <v>0</v>
      </c>
      <c r="CD719" s="346" t="s">
        <v>505</v>
      </c>
      <c r="CE719" s="66">
        <f>CC719*$CG$82*9.80665/1000</f>
        <v>0</v>
      </c>
      <c r="CF719" s="54" t="s">
        <v>396</v>
      </c>
      <c r="CG719" s="54">
        <v>0.79</v>
      </c>
      <c r="CH719" s="54">
        <f>$CG719</f>
        <v>0.79</v>
      </c>
      <c r="CI719" s="54">
        <f t="shared" si="523"/>
        <v>0.79</v>
      </c>
      <c r="CJ719" s="54">
        <f t="shared" si="523"/>
        <v>0.79</v>
      </c>
      <c r="CK719" s="54">
        <f t="shared" si="523"/>
        <v>0.79</v>
      </c>
      <c r="CL719" s="54">
        <f t="shared" si="523"/>
        <v>0.79</v>
      </c>
      <c r="CM719" s="54">
        <f t="shared" si="523"/>
        <v>0.79</v>
      </c>
      <c r="CN719" s="54">
        <f t="shared" si="523"/>
        <v>0.79</v>
      </c>
      <c r="CO719" s="54">
        <f t="shared" si="523"/>
        <v>0.79</v>
      </c>
      <c r="CP719" s="54">
        <f t="shared" si="523"/>
        <v>0.79</v>
      </c>
      <c r="CQ719" s="54">
        <f t="shared" si="523"/>
        <v>0.79</v>
      </c>
      <c r="CR719" s="54">
        <f t="shared" si="523"/>
        <v>0.79</v>
      </c>
      <c r="CS719" s="54">
        <f t="shared" si="523"/>
        <v>0.79</v>
      </c>
      <c r="CT719" s="54">
        <f t="shared" si="523"/>
        <v>0.79</v>
      </c>
      <c r="CU719" s="54">
        <f t="shared" si="523"/>
        <v>0.79</v>
      </c>
      <c r="CV719" s="54">
        <f t="shared" si="523"/>
        <v>0.79</v>
      </c>
      <c r="CX719" s="358" t="s">
        <v>546</v>
      </c>
      <c r="CY719" s="54">
        <f t="shared" ref="CY719:DN719" si="524">CG$79</f>
        <v>126.88500000000001</v>
      </c>
      <c r="CZ719" s="54">
        <f t="shared" si="524"/>
        <v>109.185</v>
      </c>
      <c r="DA719" s="54">
        <f t="shared" si="524"/>
        <v>94.381</v>
      </c>
      <c r="DB719" s="54">
        <f t="shared" si="524"/>
        <v>82.445999999999998</v>
      </c>
      <c r="DC719" s="54">
        <f t="shared" si="524"/>
        <v>73.918000000000006</v>
      </c>
      <c r="DD719" s="54">
        <f t="shared" si="524"/>
        <v>63.152999999999999</v>
      </c>
      <c r="DE719" s="54">
        <f t="shared" si="524"/>
        <v>56.482999999999997</v>
      </c>
      <c r="DF719" s="54">
        <f t="shared" si="524"/>
        <v>51.133000000000003</v>
      </c>
      <c r="DG719" s="54">
        <f t="shared" si="524"/>
        <v>48.246000000000002</v>
      </c>
      <c r="DH719" s="54">
        <f t="shared" si="524"/>
        <v>43.709000000000003</v>
      </c>
      <c r="DI719" s="54">
        <f t="shared" si="524"/>
        <v>40.774000000000001</v>
      </c>
      <c r="DJ719" s="54">
        <f t="shared" si="524"/>
        <v>38.68</v>
      </c>
      <c r="DK719" s="54">
        <f t="shared" si="524"/>
        <v>34.463000000000001</v>
      </c>
      <c r="DL719" s="54">
        <f t="shared" si="524"/>
        <v>33.161000000000001</v>
      </c>
      <c r="DM719" s="54">
        <f t="shared" si="524"/>
        <v>30.765000000000001</v>
      </c>
      <c r="DN719" s="54">
        <f t="shared" si="524"/>
        <v>29.283999999999999</v>
      </c>
    </row>
    <row r="720" spans="1:119" ht="13.5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B720" s="64" t="s">
        <v>380</v>
      </c>
      <c r="CC720" s="345">
        <f>-BN121</f>
        <v>0</v>
      </c>
      <c r="CD720" s="346" t="s">
        <v>381</v>
      </c>
      <c r="CE720" s="66">
        <f>CC720*$CG$82*9.80665/1000</f>
        <v>0</v>
      </c>
      <c r="CF720" s="54" t="s">
        <v>382</v>
      </c>
      <c r="CG720" s="341">
        <f>CE718</f>
        <v>0</v>
      </c>
      <c r="CH720" s="54">
        <f>$CG720</f>
        <v>0</v>
      </c>
      <c r="CI720" s="54">
        <f t="shared" si="523"/>
        <v>0</v>
      </c>
      <c r="CJ720" s="54">
        <f t="shared" si="523"/>
        <v>0</v>
      </c>
      <c r="CK720" s="54">
        <f t="shared" si="523"/>
        <v>0</v>
      </c>
      <c r="CL720" s="54">
        <f t="shared" si="523"/>
        <v>0</v>
      </c>
      <c r="CM720" s="54">
        <f t="shared" si="523"/>
        <v>0</v>
      </c>
      <c r="CN720" s="54">
        <f t="shared" si="523"/>
        <v>0</v>
      </c>
      <c r="CO720" s="54">
        <f t="shared" si="523"/>
        <v>0</v>
      </c>
      <c r="CP720" s="54">
        <f t="shared" si="523"/>
        <v>0</v>
      </c>
      <c r="CQ720" s="54">
        <f t="shared" si="523"/>
        <v>0</v>
      </c>
      <c r="CR720" s="54">
        <f t="shared" si="523"/>
        <v>0</v>
      </c>
      <c r="CS720" s="54">
        <f t="shared" si="523"/>
        <v>0</v>
      </c>
      <c r="CT720" s="54">
        <f t="shared" si="523"/>
        <v>0</v>
      </c>
      <c r="CU720" s="54">
        <f t="shared" si="523"/>
        <v>0</v>
      </c>
      <c r="CV720" s="54">
        <f t="shared" si="523"/>
        <v>0</v>
      </c>
      <c r="CX720" s="54" t="s">
        <v>550</v>
      </c>
      <c r="CY720" s="54">
        <f t="shared" ref="CY720:DN720" si="525">CG$80</f>
        <v>0.55779999999999996</v>
      </c>
      <c r="CZ720" s="54">
        <f t="shared" si="525"/>
        <v>0.65139999999999998</v>
      </c>
      <c r="DA720" s="54">
        <f t="shared" si="525"/>
        <v>0.72219999999999995</v>
      </c>
      <c r="DB720" s="54">
        <f t="shared" si="525"/>
        <v>0.78249999999999997</v>
      </c>
      <c r="DC720" s="54">
        <f t="shared" si="525"/>
        <v>0.81259999999999999</v>
      </c>
      <c r="DD720" s="54">
        <f t="shared" si="525"/>
        <v>0.84340000000000004</v>
      </c>
      <c r="DE720" s="54">
        <f t="shared" si="525"/>
        <v>0.86929999999999996</v>
      </c>
      <c r="DF720" s="54">
        <f t="shared" si="525"/>
        <v>0.89100000000000001</v>
      </c>
      <c r="DG720" s="54">
        <f t="shared" si="525"/>
        <v>0.90920000000000001</v>
      </c>
      <c r="DH720" s="54">
        <f t="shared" si="525"/>
        <v>0.92220000000000002</v>
      </c>
      <c r="DI720" s="54">
        <f t="shared" si="525"/>
        <v>0.93189999999999995</v>
      </c>
      <c r="DJ720" s="54">
        <f t="shared" si="525"/>
        <v>0.94030000000000002</v>
      </c>
      <c r="DK720" s="54">
        <f t="shared" si="525"/>
        <v>0.94769999999999999</v>
      </c>
      <c r="DL720" s="54">
        <f t="shared" si="525"/>
        <v>0.95440000000000003</v>
      </c>
      <c r="DM720" s="54">
        <f t="shared" si="525"/>
        <v>0.96020000000000005</v>
      </c>
      <c r="DN720" s="54">
        <f t="shared" si="525"/>
        <v>0.96530000000000005</v>
      </c>
    </row>
    <row r="721" spans="1:118" ht="14.25" thickBot="1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B721" s="64" t="s">
        <v>384</v>
      </c>
      <c r="CC721" s="345" t="e">
        <f>(BM121-BM120)/0.000694444444444444</f>
        <v>#VALUE!</v>
      </c>
      <c r="CD721" s="66" t="s">
        <v>65</v>
      </c>
      <c r="CE721" s="66" t="e">
        <f>IF(CC718=0,IF(CC701&gt;0,CC721+CE704,CC721),(CC721-((CC720-CC719)/CC718)))</f>
        <v>#VALUE!</v>
      </c>
      <c r="CF721" s="54" t="s">
        <v>406</v>
      </c>
      <c r="CG721" s="341" t="e">
        <f>ABS(CE721)</f>
        <v>#VALUE!</v>
      </c>
      <c r="CH721" s="54" t="e">
        <f>$CG721</f>
        <v>#VALUE!</v>
      </c>
      <c r="CI721" s="54" t="e">
        <f t="shared" si="523"/>
        <v>#VALUE!</v>
      </c>
      <c r="CJ721" s="54" t="e">
        <f t="shared" si="523"/>
        <v>#VALUE!</v>
      </c>
      <c r="CK721" s="54" t="e">
        <f t="shared" si="523"/>
        <v>#VALUE!</v>
      </c>
      <c r="CL721" s="54" t="e">
        <f t="shared" si="523"/>
        <v>#VALUE!</v>
      </c>
      <c r="CM721" s="54" t="e">
        <f t="shared" si="523"/>
        <v>#VALUE!</v>
      </c>
      <c r="CN721" s="54" t="e">
        <f t="shared" si="523"/>
        <v>#VALUE!</v>
      </c>
      <c r="CO721" s="54" t="e">
        <f t="shared" si="523"/>
        <v>#VALUE!</v>
      </c>
      <c r="CP721" s="54" t="e">
        <f t="shared" si="523"/>
        <v>#VALUE!</v>
      </c>
      <c r="CQ721" s="54" t="e">
        <f t="shared" si="523"/>
        <v>#VALUE!</v>
      </c>
      <c r="CR721" s="54" t="e">
        <f t="shared" si="523"/>
        <v>#VALUE!</v>
      </c>
      <c r="CS721" s="54" t="e">
        <f t="shared" si="523"/>
        <v>#VALUE!</v>
      </c>
      <c r="CT721" s="54" t="e">
        <f t="shared" si="523"/>
        <v>#VALUE!</v>
      </c>
      <c r="CU721" s="54" t="e">
        <f t="shared" si="523"/>
        <v>#VALUE!</v>
      </c>
      <c r="CV721" s="54" t="e">
        <f t="shared" si="523"/>
        <v>#VALUE!</v>
      </c>
      <c r="CX721" s="54" t="s">
        <v>551</v>
      </c>
      <c r="CY721" s="54">
        <f>100-$CG$83</f>
        <v>94.33</v>
      </c>
      <c r="CZ721" s="54">
        <f t="shared" ref="CZ721:DN721" si="526">100-$CG$83</f>
        <v>94.33</v>
      </c>
      <c r="DA721" s="54">
        <f t="shared" si="526"/>
        <v>94.33</v>
      </c>
      <c r="DB721" s="54">
        <f t="shared" si="526"/>
        <v>94.33</v>
      </c>
      <c r="DC721" s="54">
        <f t="shared" si="526"/>
        <v>94.33</v>
      </c>
      <c r="DD721" s="54">
        <f t="shared" si="526"/>
        <v>94.33</v>
      </c>
      <c r="DE721" s="54">
        <f t="shared" si="526"/>
        <v>94.33</v>
      </c>
      <c r="DF721" s="54">
        <f t="shared" si="526"/>
        <v>94.33</v>
      </c>
      <c r="DG721" s="54">
        <f t="shared" si="526"/>
        <v>94.33</v>
      </c>
      <c r="DH721" s="54">
        <f t="shared" si="526"/>
        <v>94.33</v>
      </c>
      <c r="DI721" s="54">
        <f t="shared" si="526"/>
        <v>94.33</v>
      </c>
      <c r="DJ721" s="54">
        <f t="shared" si="526"/>
        <v>94.33</v>
      </c>
      <c r="DK721" s="54">
        <f t="shared" si="526"/>
        <v>94.33</v>
      </c>
      <c r="DL721" s="54">
        <f t="shared" si="526"/>
        <v>94.33</v>
      </c>
      <c r="DM721" s="54">
        <f t="shared" si="526"/>
        <v>94.33</v>
      </c>
      <c r="DN721" s="54">
        <f t="shared" si="526"/>
        <v>94.33</v>
      </c>
    </row>
    <row r="722" spans="1:118" ht="16.5" customHeight="1" thickBot="1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B722" s="359"/>
      <c r="CC722" s="360"/>
      <c r="CF722" s="54" t="s">
        <v>552</v>
      </c>
      <c r="CG722" s="347">
        <f>LN(2)/CG$78</f>
        <v>0.13862943611198905</v>
      </c>
      <c r="CH722" s="347">
        <f t="shared" ref="CH722:CV722" si="527">LN(2)/CH$78</f>
        <v>8.6643397569993161E-2</v>
      </c>
      <c r="CI722" s="347">
        <f t="shared" si="527"/>
        <v>5.5451774444795626E-2</v>
      </c>
      <c r="CJ722" s="347">
        <f t="shared" si="527"/>
        <v>3.7467415165402446E-2</v>
      </c>
      <c r="CK722" s="347">
        <f t="shared" si="527"/>
        <v>2.5672117798516494E-2</v>
      </c>
      <c r="CL722" s="347">
        <f t="shared" si="527"/>
        <v>1.8097837612531208E-2</v>
      </c>
      <c r="CM722" s="347">
        <f t="shared" si="527"/>
        <v>1.2765141446776157E-2</v>
      </c>
      <c r="CN722" s="347">
        <f t="shared" si="527"/>
        <v>9.001911435843446E-3</v>
      </c>
      <c r="CO722" s="347">
        <f t="shared" si="527"/>
        <v>6.3591484455040852E-3</v>
      </c>
      <c r="CP722" s="347">
        <f t="shared" si="527"/>
        <v>4.7475834284927756E-3</v>
      </c>
      <c r="CQ722" s="347">
        <f t="shared" si="527"/>
        <v>3.7066694147590657E-3</v>
      </c>
      <c r="CR722" s="347">
        <f t="shared" si="527"/>
        <v>2.9001974082006081E-3</v>
      </c>
      <c r="CS722" s="347">
        <f t="shared" si="527"/>
        <v>2.272613706753919E-3</v>
      </c>
      <c r="CT722" s="347">
        <f t="shared" si="527"/>
        <v>1.7773004629742187E-3</v>
      </c>
      <c r="CU722" s="347">
        <f t="shared" si="527"/>
        <v>1.3918618083533039E-3</v>
      </c>
      <c r="CV722" s="347">
        <f t="shared" si="527"/>
        <v>1.0915703630865281E-3</v>
      </c>
      <c r="CX722" s="54" t="s">
        <v>553</v>
      </c>
      <c r="CY722" s="361">
        <f>CE720</f>
        <v>0</v>
      </c>
      <c r="CZ722" s="54">
        <f>$CY722</f>
        <v>0</v>
      </c>
      <c r="DA722" s="54">
        <f t="shared" ref="DA722:DN722" si="528">$CY722</f>
        <v>0</v>
      </c>
      <c r="DB722" s="54">
        <f t="shared" si="528"/>
        <v>0</v>
      </c>
      <c r="DC722" s="54">
        <f t="shared" si="528"/>
        <v>0</v>
      </c>
      <c r="DD722" s="54">
        <f t="shared" si="528"/>
        <v>0</v>
      </c>
      <c r="DE722" s="54">
        <f t="shared" si="528"/>
        <v>0</v>
      </c>
      <c r="DF722" s="54">
        <f t="shared" si="528"/>
        <v>0</v>
      </c>
      <c r="DG722" s="54">
        <f t="shared" si="528"/>
        <v>0</v>
      </c>
      <c r="DH722" s="54">
        <f t="shared" si="528"/>
        <v>0</v>
      </c>
      <c r="DI722" s="54">
        <f t="shared" si="528"/>
        <v>0</v>
      </c>
      <c r="DJ722" s="54">
        <f t="shared" si="528"/>
        <v>0</v>
      </c>
      <c r="DK722" s="54">
        <f t="shared" si="528"/>
        <v>0</v>
      </c>
      <c r="DL722" s="54">
        <f t="shared" si="528"/>
        <v>0</v>
      </c>
      <c r="DM722" s="54">
        <f t="shared" si="528"/>
        <v>0</v>
      </c>
      <c r="DN722" s="54">
        <f t="shared" si="528"/>
        <v>0</v>
      </c>
    </row>
    <row r="723" spans="1:118" ht="16.5" customHeight="1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G723" s="347"/>
      <c r="CH723" s="347"/>
      <c r="CI723" s="347"/>
      <c r="CJ723" s="347"/>
      <c r="CK723" s="347"/>
      <c r="CL723" s="347"/>
      <c r="CM723" s="347"/>
      <c r="CN723" s="347"/>
      <c r="CO723" s="347"/>
      <c r="CP723" s="347"/>
      <c r="CQ723" s="347"/>
      <c r="CR723" s="347"/>
      <c r="CS723" s="347"/>
      <c r="CT723" s="347"/>
      <c r="CU723" s="347"/>
      <c r="CV723" s="347"/>
      <c r="CY723" s="137"/>
    </row>
    <row r="724" spans="1:118" ht="16.5" customHeight="1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G724" s="348">
        <f>(CG717+CG718)*CG719</f>
        <v>79</v>
      </c>
      <c r="CH724" s="348">
        <f t="shared" ref="CH724:CV724" si="529">(CH717+CH718)*CH719</f>
        <v>79</v>
      </c>
      <c r="CI724" s="348">
        <f t="shared" si="529"/>
        <v>79</v>
      </c>
      <c r="CJ724" s="348">
        <f t="shared" si="529"/>
        <v>79</v>
      </c>
      <c r="CK724" s="348">
        <f t="shared" si="529"/>
        <v>79</v>
      </c>
      <c r="CL724" s="348">
        <f t="shared" si="529"/>
        <v>79</v>
      </c>
      <c r="CM724" s="348">
        <f t="shared" si="529"/>
        <v>79</v>
      </c>
      <c r="CN724" s="348">
        <f t="shared" si="529"/>
        <v>79</v>
      </c>
      <c r="CO724" s="348">
        <f t="shared" si="529"/>
        <v>79</v>
      </c>
      <c r="CP724" s="348">
        <f t="shared" si="529"/>
        <v>79</v>
      </c>
      <c r="CQ724" s="348">
        <f t="shared" si="529"/>
        <v>79</v>
      </c>
      <c r="CR724" s="348">
        <f t="shared" si="529"/>
        <v>79</v>
      </c>
      <c r="CS724" s="348">
        <f t="shared" si="529"/>
        <v>79</v>
      </c>
      <c r="CT724" s="348">
        <f t="shared" si="529"/>
        <v>79</v>
      </c>
      <c r="CU724" s="348">
        <f t="shared" si="529"/>
        <v>79</v>
      </c>
      <c r="CV724" s="348">
        <f t="shared" si="529"/>
        <v>79</v>
      </c>
      <c r="CY724" s="137"/>
    </row>
    <row r="725" spans="1:118" ht="16.5" customHeight="1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G725" s="348" t="e">
        <f>CG720*CG719*(CG721-1/CG722)</f>
        <v>#VALUE!</v>
      </c>
      <c r="CH725" s="348" t="e">
        <f t="shared" ref="CH725:CV725" si="530">CH720*CH719*(CH721-1/CH722)</f>
        <v>#VALUE!</v>
      </c>
      <c r="CI725" s="348" t="e">
        <f t="shared" si="530"/>
        <v>#VALUE!</v>
      </c>
      <c r="CJ725" s="348" t="e">
        <f t="shared" si="530"/>
        <v>#VALUE!</v>
      </c>
      <c r="CK725" s="348" t="e">
        <f t="shared" si="530"/>
        <v>#VALUE!</v>
      </c>
      <c r="CL725" s="348" t="e">
        <f t="shared" si="530"/>
        <v>#VALUE!</v>
      </c>
      <c r="CM725" s="348" t="e">
        <f t="shared" si="530"/>
        <v>#VALUE!</v>
      </c>
      <c r="CN725" s="348" t="e">
        <f t="shared" si="530"/>
        <v>#VALUE!</v>
      </c>
      <c r="CO725" s="348" t="e">
        <f t="shared" si="530"/>
        <v>#VALUE!</v>
      </c>
      <c r="CP725" s="348" t="e">
        <f t="shared" si="530"/>
        <v>#VALUE!</v>
      </c>
      <c r="CQ725" s="348" t="e">
        <f t="shared" si="530"/>
        <v>#VALUE!</v>
      </c>
      <c r="CR725" s="348" t="e">
        <f t="shared" si="530"/>
        <v>#VALUE!</v>
      </c>
      <c r="CS725" s="348" t="e">
        <f t="shared" si="530"/>
        <v>#VALUE!</v>
      </c>
      <c r="CT725" s="348" t="e">
        <f t="shared" si="530"/>
        <v>#VALUE!</v>
      </c>
      <c r="CU725" s="348" t="e">
        <f t="shared" si="530"/>
        <v>#VALUE!</v>
      </c>
      <c r="CV725" s="348" t="e">
        <f t="shared" si="530"/>
        <v>#VALUE!</v>
      </c>
      <c r="CY725" s="137"/>
    </row>
    <row r="726" spans="1:118" ht="16.5" customHeight="1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G726" s="348" t="e">
        <f>((CG717+CG718)*CG719-CG716-CG720*CG719/CG722)*EXP(-CG722*CG721)</f>
        <v>#VALUE!</v>
      </c>
      <c r="CH726" s="348" t="e">
        <f t="shared" ref="CH726:CV726" si="531">((CH717+CH718)*CH719-CH716-CH720*CH719/CH722)*EXP(-CH722*CH721)</f>
        <v>#VALUE!</v>
      </c>
      <c r="CI726" s="348" t="e">
        <f t="shared" si="531"/>
        <v>#VALUE!</v>
      </c>
      <c r="CJ726" s="348" t="e">
        <f t="shared" si="531"/>
        <v>#VALUE!</v>
      </c>
      <c r="CK726" s="348" t="e">
        <f t="shared" si="531"/>
        <v>#VALUE!</v>
      </c>
      <c r="CL726" s="348" t="e">
        <f t="shared" si="531"/>
        <v>#VALUE!</v>
      </c>
      <c r="CM726" s="348" t="e">
        <f t="shared" si="531"/>
        <v>#VALUE!</v>
      </c>
      <c r="CN726" s="348" t="e">
        <f t="shared" si="531"/>
        <v>#VALUE!</v>
      </c>
      <c r="CO726" s="348" t="e">
        <f t="shared" si="531"/>
        <v>#VALUE!</v>
      </c>
      <c r="CP726" s="348" t="e">
        <f t="shared" si="531"/>
        <v>#VALUE!</v>
      </c>
      <c r="CQ726" s="348" t="e">
        <f t="shared" si="531"/>
        <v>#VALUE!</v>
      </c>
      <c r="CR726" s="348" t="e">
        <f t="shared" si="531"/>
        <v>#VALUE!</v>
      </c>
      <c r="CS726" s="348" t="e">
        <f t="shared" si="531"/>
        <v>#VALUE!</v>
      </c>
      <c r="CT726" s="348" t="e">
        <f t="shared" si="531"/>
        <v>#VALUE!</v>
      </c>
      <c r="CU726" s="348" t="e">
        <f t="shared" si="531"/>
        <v>#VALUE!</v>
      </c>
      <c r="CV726" s="348" t="e">
        <f t="shared" si="531"/>
        <v>#VALUE!</v>
      </c>
      <c r="CY726" s="137"/>
    </row>
    <row r="727" spans="1:118" ht="16.5" customHeight="1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G727" s="349" t="e">
        <f>CG724+CG725-CG726</f>
        <v>#VALUE!</v>
      </c>
      <c r="CH727" s="349" t="e">
        <f t="shared" ref="CH727:CV727" si="532">CH724+CH725-CH726</f>
        <v>#VALUE!</v>
      </c>
      <c r="CI727" s="349" t="e">
        <f t="shared" si="532"/>
        <v>#VALUE!</v>
      </c>
      <c r="CJ727" s="349" t="e">
        <f t="shared" si="532"/>
        <v>#VALUE!</v>
      </c>
      <c r="CK727" s="349" t="e">
        <f t="shared" si="532"/>
        <v>#VALUE!</v>
      </c>
      <c r="CL727" s="349" t="e">
        <f t="shared" si="532"/>
        <v>#VALUE!</v>
      </c>
      <c r="CM727" s="349" t="e">
        <f t="shared" si="532"/>
        <v>#VALUE!</v>
      </c>
      <c r="CN727" s="349" t="e">
        <f t="shared" si="532"/>
        <v>#VALUE!</v>
      </c>
      <c r="CO727" s="349" t="e">
        <f t="shared" si="532"/>
        <v>#VALUE!</v>
      </c>
      <c r="CP727" s="349" t="e">
        <f t="shared" si="532"/>
        <v>#VALUE!</v>
      </c>
      <c r="CQ727" s="349" t="e">
        <f t="shared" si="532"/>
        <v>#VALUE!</v>
      </c>
      <c r="CR727" s="349" t="e">
        <f t="shared" si="532"/>
        <v>#VALUE!</v>
      </c>
      <c r="CS727" s="349" t="e">
        <f t="shared" si="532"/>
        <v>#VALUE!</v>
      </c>
      <c r="CT727" s="349" t="e">
        <f t="shared" si="532"/>
        <v>#VALUE!</v>
      </c>
      <c r="CU727" s="349" t="e">
        <f t="shared" si="532"/>
        <v>#VALUE!</v>
      </c>
      <c r="CV727" s="349" t="e">
        <f t="shared" si="532"/>
        <v>#VALUE!</v>
      </c>
      <c r="CY727" s="137"/>
    </row>
    <row r="728" spans="1:118" ht="13.5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G728" s="350" t="s">
        <v>390</v>
      </c>
      <c r="CH728" s="351" t="s">
        <v>333</v>
      </c>
      <c r="CI728" s="351" t="s">
        <v>334</v>
      </c>
      <c r="CJ728" s="351" t="s">
        <v>335</v>
      </c>
      <c r="CK728" s="351" t="s">
        <v>336</v>
      </c>
      <c r="CL728" s="351" t="s">
        <v>337</v>
      </c>
      <c r="CM728" s="351" t="s">
        <v>338</v>
      </c>
      <c r="CN728" s="351" t="s">
        <v>339</v>
      </c>
      <c r="CO728" s="351" t="s">
        <v>340</v>
      </c>
      <c r="CP728" s="351" t="s">
        <v>341</v>
      </c>
      <c r="CQ728" s="351" t="s">
        <v>342</v>
      </c>
      <c r="CR728" s="351" t="s">
        <v>343</v>
      </c>
      <c r="CS728" s="351" t="s">
        <v>344</v>
      </c>
      <c r="CT728" s="351" t="s">
        <v>345</v>
      </c>
      <c r="CU728" s="351" t="s">
        <v>346</v>
      </c>
      <c r="CV728" s="351" t="s">
        <v>347</v>
      </c>
      <c r="CY728" s="54" t="s">
        <v>390</v>
      </c>
      <c r="CZ728" s="54" t="s">
        <v>333</v>
      </c>
      <c r="DA728" s="54" t="s">
        <v>334</v>
      </c>
      <c r="DB728" s="54" t="s">
        <v>335</v>
      </c>
      <c r="DC728" s="54" t="s">
        <v>336</v>
      </c>
      <c r="DD728" s="54" t="s">
        <v>337</v>
      </c>
      <c r="DE728" s="54" t="s">
        <v>338</v>
      </c>
      <c r="DF728" s="54" t="s">
        <v>339</v>
      </c>
      <c r="DG728" s="54" t="s">
        <v>340</v>
      </c>
      <c r="DH728" s="54" t="s">
        <v>341</v>
      </c>
      <c r="DI728" s="54" t="s">
        <v>342</v>
      </c>
      <c r="DJ728" s="54" t="s">
        <v>343</v>
      </c>
      <c r="DK728" s="54" t="s">
        <v>344</v>
      </c>
      <c r="DL728" s="54" t="s">
        <v>345</v>
      </c>
      <c r="DM728" s="54" t="s">
        <v>346</v>
      </c>
      <c r="DN728" s="54" t="s">
        <v>347</v>
      </c>
    </row>
    <row r="729" spans="1:118" ht="13.5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F729" s="54" t="s">
        <v>391</v>
      </c>
      <c r="CG729" s="352" t="e">
        <f>ROUND((CG717+CG718)*CG719+CG720*CG719*(CG721-1/CG722)-((CG717+CG718)*CG719-CG716-CG720*CG719/CG722)*EXP(-CG722*CG721),5)</f>
        <v>#VALUE!</v>
      </c>
      <c r="CH729" s="352" t="e">
        <f t="shared" ref="CH729:CV729" si="533">ROUND((CH717+CH718)*CH719+CH720*CH719*(CH721-1/CH722)-((CH717+CH718)*CH719-CH716-CH720*CH719/CH722)*EXP(-CH722*CH721),5)</f>
        <v>#VALUE!</v>
      </c>
      <c r="CI729" s="352" t="e">
        <f t="shared" si="533"/>
        <v>#VALUE!</v>
      </c>
      <c r="CJ729" s="352" t="e">
        <f t="shared" si="533"/>
        <v>#VALUE!</v>
      </c>
      <c r="CK729" s="352" t="e">
        <f t="shared" si="533"/>
        <v>#VALUE!</v>
      </c>
      <c r="CL729" s="352" t="e">
        <f t="shared" si="533"/>
        <v>#VALUE!</v>
      </c>
      <c r="CM729" s="352" t="e">
        <f t="shared" si="533"/>
        <v>#VALUE!</v>
      </c>
      <c r="CN729" s="352" t="e">
        <f t="shared" si="533"/>
        <v>#VALUE!</v>
      </c>
      <c r="CO729" s="352" t="e">
        <f t="shared" si="533"/>
        <v>#VALUE!</v>
      </c>
      <c r="CP729" s="352" t="e">
        <f t="shared" si="533"/>
        <v>#VALUE!</v>
      </c>
      <c r="CQ729" s="352" t="e">
        <f t="shared" si="533"/>
        <v>#VALUE!</v>
      </c>
      <c r="CR729" s="352" t="e">
        <f t="shared" si="533"/>
        <v>#VALUE!</v>
      </c>
      <c r="CS729" s="352" t="e">
        <f t="shared" si="533"/>
        <v>#VALUE!</v>
      </c>
      <c r="CT729" s="352" t="e">
        <f t="shared" si="533"/>
        <v>#VALUE!</v>
      </c>
      <c r="CU729" s="352" t="e">
        <f t="shared" si="533"/>
        <v>#VALUE!</v>
      </c>
      <c r="CV729" s="352" t="e">
        <f t="shared" si="533"/>
        <v>#VALUE!</v>
      </c>
      <c r="CX729" s="54" t="s">
        <v>412</v>
      </c>
      <c r="CY729" s="362">
        <f>(CY721+CY722)/CY720+CY719</f>
        <v>295.99579239870923</v>
      </c>
      <c r="CZ729" s="362">
        <f t="shared" ref="CZ729:DN729" si="534">(CZ721+CZ722)/CZ720+CZ719</f>
        <v>253.99617592876882</v>
      </c>
      <c r="DA729" s="362">
        <f t="shared" si="534"/>
        <v>224.99578814732763</v>
      </c>
      <c r="DB729" s="362">
        <f t="shared" si="534"/>
        <v>202.99552076677315</v>
      </c>
      <c r="DC729" s="362">
        <f t="shared" si="534"/>
        <v>190.00217425547623</v>
      </c>
      <c r="DD729" s="362">
        <f t="shared" si="534"/>
        <v>174.99791344557741</v>
      </c>
      <c r="DE729" s="362">
        <f t="shared" si="534"/>
        <v>164.99559634188427</v>
      </c>
      <c r="DF729" s="362">
        <f t="shared" si="534"/>
        <v>157.00280920314253</v>
      </c>
      <c r="DG729" s="362">
        <f t="shared" si="534"/>
        <v>151.99654993400793</v>
      </c>
      <c r="DH729" s="362">
        <f t="shared" si="534"/>
        <v>145.99700693992628</v>
      </c>
      <c r="DI729" s="362">
        <f t="shared" si="534"/>
        <v>141.99730722180493</v>
      </c>
      <c r="DJ729" s="362">
        <f t="shared" si="534"/>
        <v>138.99904711262363</v>
      </c>
      <c r="DK729" s="362">
        <f t="shared" si="534"/>
        <v>133.99871805423658</v>
      </c>
      <c r="DL729" s="362">
        <f t="shared" si="534"/>
        <v>131.99796563285832</v>
      </c>
      <c r="DM729" s="362">
        <f t="shared" si="534"/>
        <v>129.00495001041449</v>
      </c>
      <c r="DN729" s="362">
        <f t="shared" si="534"/>
        <v>127.00491577747849</v>
      </c>
    </row>
    <row r="730" spans="1:118" ht="13.5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319" t="str">
        <f>IF(CB730="","",CC730)</f>
        <v/>
      </c>
      <c r="CB730" s="363" t="str">
        <f>IF(COUNTIF(CY730:DN730,"×")=0,"","浮上できません")</f>
        <v/>
      </c>
      <c r="CC730" s="316">
        <v>15</v>
      </c>
      <c r="CY730" s="364" t="e">
        <f t="shared" ref="CY730:DN730" si="535">IF(CY729-CG729&gt;0,"","×")</f>
        <v>#VALUE!</v>
      </c>
      <c r="CZ730" s="364" t="e">
        <f t="shared" si="535"/>
        <v>#VALUE!</v>
      </c>
      <c r="DA730" s="364" t="e">
        <f t="shared" si="535"/>
        <v>#VALUE!</v>
      </c>
      <c r="DB730" s="364" t="e">
        <f t="shared" si="535"/>
        <v>#VALUE!</v>
      </c>
      <c r="DC730" s="364" t="e">
        <f t="shared" si="535"/>
        <v>#VALUE!</v>
      </c>
      <c r="DD730" s="364" t="e">
        <f t="shared" si="535"/>
        <v>#VALUE!</v>
      </c>
      <c r="DE730" s="364" t="e">
        <f t="shared" si="535"/>
        <v>#VALUE!</v>
      </c>
      <c r="DF730" s="364" t="e">
        <f t="shared" si="535"/>
        <v>#VALUE!</v>
      </c>
      <c r="DG730" s="364" t="e">
        <f t="shared" si="535"/>
        <v>#VALUE!</v>
      </c>
      <c r="DH730" s="364" t="e">
        <f t="shared" si="535"/>
        <v>#VALUE!</v>
      </c>
      <c r="DI730" s="364" t="e">
        <f t="shared" si="535"/>
        <v>#VALUE!</v>
      </c>
      <c r="DJ730" s="364" t="e">
        <f t="shared" si="535"/>
        <v>#VALUE!</v>
      </c>
      <c r="DK730" s="364" t="e">
        <f t="shared" si="535"/>
        <v>#VALUE!</v>
      </c>
      <c r="DL730" s="364" t="e">
        <f t="shared" si="535"/>
        <v>#VALUE!</v>
      </c>
      <c r="DM730" s="364" t="e">
        <f t="shared" si="535"/>
        <v>#VALUE!</v>
      </c>
      <c r="DN730" s="364" t="e">
        <f t="shared" si="535"/>
        <v>#VALUE!</v>
      </c>
    </row>
    <row r="731" spans="1:118" ht="13.5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F731" s="339" t="s">
        <v>554</v>
      </c>
      <c r="CG731" s="339" t="s">
        <v>555</v>
      </c>
      <c r="CH731" s="339"/>
      <c r="CI731" s="339"/>
      <c r="CJ731" s="339"/>
      <c r="CK731" s="339"/>
      <c r="CL731" s="339"/>
      <c r="CM731" s="339"/>
      <c r="CN731" s="339"/>
      <c r="CO731" s="339"/>
      <c r="CP731" s="339"/>
      <c r="CQ731" s="338"/>
      <c r="CR731" s="338"/>
      <c r="CS731" s="338"/>
      <c r="CT731" s="338"/>
      <c r="CU731" s="338"/>
      <c r="CV731" s="338"/>
      <c r="CW731" s="338"/>
    </row>
    <row r="733" spans="1:118" ht="13.5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F733" s="340" t="s">
        <v>401</v>
      </c>
      <c r="CG733" s="353" t="e">
        <f t="shared" ref="CG733:CV733" si="536">CG729</f>
        <v>#VALUE!</v>
      </c>
      <c r="CH733" s="353" t="e">
        <f t="shared" si="536"/>
        <v>#VALUE!</v>
      </c>
      <c r="CI733" s="353" t="e">
        <f t="shared" si="536"/>
        <v>#VALUE!</v>
      </c>
      <c r="CJ733" s="353" t="e">
        <f t="shared" si="536"/>
        <v>#VALUE!</v>
      </c>
      <c r="CK733" s="353" t="e">
        <f t="shared" si="536"/>
        <v>#VALUE!</v>
      </c>
      <c r="CL733" s="353" t="e">
        <f t="shared" si="536"/>
        <v>#VALUE!</v>
      </c>
      <c r="CM733" s="353" t="e">
        <f t="shared" si="536"/>
        <v>#VALUE!</v>
      </c>
      <c r="CN733" s="353" t="e">
        <f t="shared" si="536"/>
        <v>#VALUE!</v>
      </c>
      <c r="CO733" s="353" t="e">
        <f t="shared" si="536"/>
        <v>#VALUE!</v>
      </c>
      <c r="CP733" s="353" t="e">
        <f t="shared" si="536"/>
        <v>#VALUE!</v>
      </c>
      <c r="CQ733" s="353" t="e">
        <f t="shared" si="536"/>
        <v>#VALUE!</v>
      </c>
      <c r="CR733" s="353" t="e">
        <f t="shared" si="536"/>
        <v>#VALUE!</v>
      </c>
      <c r="CS733" s="353" t="e">
        <f t="shared" si="536"/>
        <v>#VALUE!</v>
      </c>
      <c r="CT733" s="353" t="e">
        <f t="shared" si="536"/>
        <v>#VALUE!</v>
      </c>
      <c r="CU733" s="353" t="e">
        <f t="shared" si="536"/>
        <v>#VALUE!</v>
      </c>
      <c r="CV733" s="353" t="e">
        <f t="shared" si="536"/>
        <v>#VALUE!</v>
      </c>
    </row>
    <row r="734" spans="1:118" ht="13.5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F734" s="54" t="s">
        <v>556</v>
      </c>
      <c r="CG734" s="54">
        <v>100</v>
      </c>
      <c r="CH734" s="54">
        <f>$CG734</f>
        <v>100</v>
      </c>
      <c r="CI734" s="54">
        <f t="shared" ref="CI734:CV738" si="537">$CG734</f>
        <v>100</v>
      </c>
      <c r="CJ734" s="54">
        <f t="shared" si="537"/>
        <v>100</v>
      </c>
      <c r="CK734" s="54">
        <f t="shared" si="537"/>
        <v>100</v>
      </c>
      <c r="CL734" s="54">
        <f t="shared" si="537"/>
        <v>100</v>
      </c>
      <c r="CM734" s="54">
        <f t="shared" si="537"/>
        <v>100</v>
      </c>
      <c r="CN734" s="54">
        <f t="shared" si="537"/>
        <v>100</v>
      </c>
      <c r="CO734" s="54">
        <f t="shared" si="537"/>
        <v>100</v>
      </c>
      <c r="CP734" s="54">
        <f t="shared" si="537"/>
        <v>100</v>
      </c>
      <c r="CQ734" s="54">
        <f t="shared" si="537"/>
        <v>100</v>
      </c>
      <c r="CR734" s="54">
        <f t="shared" si="537"/>
        <v>100</v>
      </c>
      <c r="CS734" s="54">
        <f t="shared" si="537"/>
        <v>100</v>
      </c>
      <c r="CT734" s="54">
        <f t="shared" si="537"/>
        <v>100</v>
      </c>
      <c r="CU734" s="54">
        <f t="shared" si="537"/>
        <v>100</v>
      </c>
      <c r="CV734" s="54">
        <f t="shared" si="537"/>
        <v>100</v>
      </c>
      <c r="CX734" s="339" t="s">
        <v>549</v>
      </c>
      <c r="CY734" s="339"/>
      <c r="CZ734" s="339"/>
      <c r="DA734" s="339"/>
      <c r="DB734" s="339"/>
      <c r="DC734" s="339"/>
      <c r="DD734" s="339"/>
      <c r="DE734" s="339"/>
      <c r="DF734" s="339"/>
      <c r="DG734" s="339"/>
      <c r="DH734" s="339"/>
      <c r="DI734" s="339"/>
      <c r="DJ734" s="339"/>
      <c r="DK734" s="339"/>
      <c r="DL734" s="339"/>
      <c r="DM734" s="339"/>
      <c r="DN734" s="339"/>
    </row>
    <row r="735" spans="1:118" ht="13.5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B735" s="64" t="s">
        <v>372</v>
      </c>
      <c r="CC735" s="345">
        <v>-10</v>
      </c>
      <c r="CD735" s="66" t="s">
        <v>373</v>
      </c>
      <c r="CE735" s="66">
        <f>ROUND(CC735*$CG$82*9.80665/1000,0)</f>
        <v>-101</v>
      </c>
      <c r="CF735" s="54" t="s">
        <v>374</v>
      </c>
      <c r="CG735" s="341">
        <f>CE736</f>
        <v>0</v>
      </c>
      <c r="CH735" s="54">
        <f>$CG735</f>
        <v>0</v>
      </c>
      <c r="CI735" s="54">
        <f t="shared" si="537"/>
        <v>0</v>
      </c>
      <c r="CJ735" s="54">
        <f t="shared" si="537"/>
        <v>0</v>
      </c>
      <c r="CK735" s="54">
        <f t="shared" si="537"/>
        <v>0</v>
      </c>
      <c r="CL735" s="54">
        <f t="shared" si="537"/>
        <v>0</v>
      </c>
      <c r="CM735" s="54">
        <f t="shared" si="537"/>
        <v>0</v>
      </c>
      <c r="CN735" s="54">
        <f t="shared" si="537"/>
        <v>0</v>
      </c>
      <c r="CO735" s="54">
        <f t="shared" si="537"/>
        <v>0</v>
      </c>
      <c r="CP735" s="54">
        <f t="shared" si="537"/>
        <v>0</v>
      </c>
      <c r="CQ735" s="54">
        <f t="shared" si="537"/>
        <v>0</v>
      </c>
      <c r="CR735" s="54">
        <f t="shared" si="537"/>
        <v>0</v>
      </c>
      <c r="CS735" s="54">
        <f t="shared" si="537"/>
        <v>0</v>
      </c>
      <c r="CT735" s="54">
        <f t="shared" si="537"/>
        <v>0</v>
      </c>
      <c r="CU735" s="54">
        <f t="shared" si="537"/>
        <v>0</v>
      </c>
      <c r="CV735" s="54">
        <f t="shared" si="537"/>
        <v>0</v>
      </c>
    </row>
    <row r="736" spans="1:118" ht="13.5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B736" s="354" t="s">
        <v>376</v>
      </c>
      <c r="CC736" s="355">
        <f>CC720</f>
        <v>0</v>
      </c>
      <c r="CD736" s="346" t="s">
        <v>377</v>
      </c>
      <c r="CE736" s="66">
        <f>CC736*$CG$82*9.80665/1000</f>
        <v>0</v>
      </c>
      <c r="CF736" s="54" t="s">
        <v>396</v>
      </c>
      <c r="CG736" s="54">
        <v>0.79</v>
      </c>
      <c r="CH736" s="54">
        <f>$CG736</f>
        <v>0.79</v>
      </c>
      <c r="CI736" s="54">
        <f t="shared" si="537"/>
        <v>0.79</v>
      </c>
      <c r="CJ736" s="54">
        <f t="shared" si="537"/>
        <v>0.79</v>
      </c>
      <c r="CK736" s="54">
        <f t="shared" si="537"/>
        <v>0.79</v>
      </c>
      <c r="CL736" s="54">
        <f t="shared" si="537"/>
        <v>0.79</v>
      </c>
      <c r="CM736" s="54">
        <f t="shared" si="537"/>
        <v>0.79</v>
      </c>
      <c r="CN736" s="54">
        <f t="shared" si="537"/>
        <v>0.79</v>
      </c>
      <c r="CO736" s="54">
        <f t="shared" si="537"/>
        <v>0.79</v>
      </c>
      <c r="CP736" s="54">
        <f t="shared" si="537"/>
        <v>0.79</v>
      </c>
      <c r="CQ736" s="54">
        <f t="shared" si="537"/>
        <v>0.79</v>
      </c>
      <c r="CR736" s="54">
        <f t="shared" si="537"/>
        <v>0.79</v>
      </c>
      <c r="CS736" s="54">
        <f t="shared" si="537"/>
        <v>0.79</v>
      </c>
      <c r="CT736" s="54">
        <f t="shared" si="537"/>
        <v>0.79</v>
      </c>
      <c r="CU736" s="54">
        <f t="shared" si="537"/>
        <v>0.79</v>
      </c>
      <c r="CV736" s="54">
        <f t="shared" si="537"/>
        <v>0.79</v>
      </c>
      <c r="CX736" s="358" t="s">
        <v>404</v>
      </c>
      <c r="CY736" s="54">
        <f t="shared" ref="CY736:DN736" si="538">CG$79</f>
        <v>126.88500000000001</v>
      </c>
      <c r="CZ736" s="54">
        <f t="shared" si="538"/>
        <v>109.185</v>
      </c>
      <c r="DA736" s="54">
        <f t="shared" si="538"/>
        <v>94.381</v>
      </c>
      <c r="DB736" s="54">
        <f t="shared" si="538"/>
        <v>82.445999999999998</v>
      </c>
      <c r="DC736" s="54">
        <f t="shared" si="538"/>
        <v>73.918000000000006</v>
      </c>
      <c r="DD736" s="54">
        <f t="shared" si="538"/>
        <v>63.152999999999999</v>
      </c>
      <c r="DE736" s="54">
        <f t="shared" si="538"/>
        <v>56.482999999999997</v>
      </c>
      <c r="DF736" s="54">
        <f t="shared" si="538"/>
        <v>51.133000000000003</v>
      </c>
      <c r="DG736" s="54">
        <f t="shared" si="538"/>
        <v>48.246000000000002</v>
      </c>
      <c r="DH736" s="54">
        <f t="shared" si="538"/>
        <v>43.709000000000003</v>
      </c>
      <c r="DI736" s="54">
        <f t="shared" si="538"/>
        <v>40.774000000000001</v>
      </c>
      <c r="DJ736" s="54">
        <f t="shared" si="538"/>
        <v>38.68</v>
      </c>
      <c r="DK736" s="54">
        <f t="shared" si="538"/>
        <v>34.463000000000001</v>
      </c>
      <c r="DL736" s="54">
        <f t="shared" si="538"/>
        <v>33.161000000000001</v>
      </c>
      <c r="DM736" s="54">
        <f t="shared" si="538"/>
        <v>30.765000000000001</v>
      </c>
      <c r="DN736" s="54">
        <f t="shared" si="538"/>
        <v>29.283999999999999</v>
      </c>
    </row>
    <row r="737" spans="1:119" ht="13.5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B737" s="64" t="s">
        <v>380</v>
      </c>
      <c r="CC737" s="345">
        <f>-BN122</f>
        <v>0</v>
      </c>
      <c r="CD737" s="346" t="s">
        <v>505</v>
      </c>
      <c r="CE737" s="66">
        <f>CC737*$CG$82*9.80665/1000</f>
        <v>0</v>
      </c>
      <c r="CF737" s="54" t="s">
        <v>382</v>
      </c>
      <c r="CG737" s="341">
        <f>CE735</f>
        <v>-101</v>
      </c>
      <c r="CH737" s="54">
        <f>$CG737</f>
        <v>-101</v>
      </c>
      <c r="CI737" s="54">
        <f t="shared" si="537"/>
        <v>-101</v>
      </c>
      <c r="CJ737" s="54">
        <f t="shared" si="537"/>
        <v>-101</v>
      </c>
      <c r="CK737" s="54">
        <f t="shared" si="537"/>
        <v>-101</v>
      </c>
      <c r="CL737" s="54">
        <f t="shared" si="537"/>
        <v>-101</v>
      </c>
      <c r="CM737" s="54">
        <f t="shared" si="537"/>
        <v>-101</v>
      </c>
      <c r="CN737" s="54">
        <f t="shared" si="537"/>
        <v>-101</v>
      </c>
      <c r="CO737" s="54">
        <f t="shared" si="537"/>
        <v>-101</v>
      </c>
      <c r="CP737" s="54">
        <f t="shared" si="537"/>
        <v>-101</v>
      </c>
      <c r="CQ737" s="54">
        <f t="shared" si="537"/>
        <v>-101</v>
      </c>
      <c r="CR737" s="54">
        <f t="shared" si="537"/>
        <v>-101</v>
      </c>
      <c r="CS737" s="54">
        <f t="shared" si="537"/>
        <v>-101</v>
      </c>
      <c r="CT737" s="54">
        <f t="shared" si="537"/>
        <v>-101</v>
      </c>
      <c r="CU737" s="54">
        <f t="shared" si="537"/>
        <v>-101</v>
      </c>
      <c r="CV737" s="54">
        <f t="shared" si="537"/>
        <v>-101</v>
      </c>
      <c r="CX737" s="54" t="s">
        <v>418</v>
      </c>
      <c r="CY737" s="54">
        <f t="shared" ref="CY737:DN737" si="539">CG$80</f>
        <v>0.55779999999999996</v>
      </c>
      <c r="CZ737" s="54">
        <f t="shared" si="539"/>
        <v>0.65139999999999998</v>
      </c>
      <c r="DA737" s="54">
        <f t="shared" si="539"/>
        <v>0.72219999999999995</v>
      </c>
      <c r="DB737" s="54">
        <f t="shared" si="539"/>
        <v>0.78249999999999997</v>
      </c>
      <c r="DC737" s="54">
        <f t="shared" si="539"/>
        <v>0.81259999999999999</v>
      </c>
      <c r="DD737" s="54">
        <f t="shared" si="539"/>
        <v>0.84340000000000004</v>
      </c>
      <c r="DE737" s="54">
        <f t="shared" si="539"/>
        <v>0.86929999999999996</v>
      </c>
      <c r="DF737" s="54">
        <f t="shared" si="539"/>
        <v>0.89100000000000001</v>
      </c>
      <c r="DG737" s="54">
        <f t="shared" si="539"/>
        <v>0.90920000000000001</v>
      </c>
      <c r="DH737" s="54">
        <f t="shared" si="539"/>
        <v>0.92220000000000002</v>
      </c>
      <c r="DI737" s="54">
        <f t="shared" si="539"/>
        <v>0.93189999999999995</v>
      </c>
      <c r="DJ737" s="54">
        <f t="shared" si="539"/>
        <v>0.94030000000000002</v>
      </c>
      <c r="DK737" s="54">
        <f t="shared" si="539"/>
        <v>0.94769999999999999</v>
      </c>
      <c r="DL737" s="54">
        <f t="shared" si="539"/>
        <v>0.95440000000000003</v>
      </c>
      <c r="DM737" s="54">
        <f t="shared" si="539"/>
        <v>0.96020000000000005</v>
      </c>
      <c r="DN737" s="54">
        <f t="shared" si="539"/>
        <v>0.96530000000000005</v>
      </c>
    </row>
    <row r="738" spans="1:119" ht="14.25" thickBot="1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B738" s="64" t="s">
        <v>384</v>
      </c>
      <c r="CC738" s="345">
        <f>(BM614-BM613)/0.000694444444444444</f>
        <v>0</v>
      </c>
      <c r="CD738" s="66" t="s">
        <v>65</v>
      </c>
      <c r="CE738" s="66">
        <f>IF(CC735=0,IF(CC718&gt;0,CC738+CE721,CC738),(CC738-((CC737-CC736)/CC735)))</f>
        <v>0</v>
      </c>
      <c r="CF738" s="54" t="s">
        <v>385</v>
      </c>
      <c r="CG738" s="341">
        <f>ABS(CE738)</f>
        <v>0</v>
      </c>
      <c r="CH738" s="344">
        <f>$CG738</f>
        <v>0</v>
      </c>
      <c r="CI738" s="344">
        <f t="shared" si="537"/>
        <v>0</v>
      </c>
      <c r="CJ738" s="344">
        <f t="shared" si="537"/>
        <v>0</v>
      </c>
      <c r="CK738" s="344">
        <f t="shared" si="537"/>
        <v>0</v>
      </c>
      <c r="CL738" s="344">
        <f t="shared" si="537"/>
        <v>0</v>
      </c>
      <c r="CM738" s="344">
        <f t="shared" si="537"/>
        <v>0</v>
      </c>
      <c r="CN738" s="344">
        <f t="shared" si="537"/>
        <v>0</v>
      </c>
      <c r="CO738" s="344">
        <f t="shared" si="537"/>
        <v>0</v>
      </c>
      <c r="CP738" s="344">
        <f t="shared" si="537"/>
        <v>0</v>
      </c>
      <c r="CQ738" s="344">
        <f t="shared" si="537"/>
        <v>0</v>
      </c>
      <c r="CR738" s="344">
        <f t="shared" si="537"/>
        <v>0</v>
      </c>
      <c r="CS738" s="344">
        <f t="shared" si="537"/>
        <v>0</v>
      </c>
      <c r="CT738" s="344">
        <f t="shared" si="537"/>
        <v>0</v>
      </c>
      <c r="CU738" s="344">
        <f t="shared" si="537"/>
        <v>0</v>
      </c>
      <c r="CV738" s="344">
        <f t="shared" si="537"/>
        <v>0</v>
      </c>
      <c r="CX738" s="54" t="s">
        <v>407</v>
      </c>
      <c r="CY738" s="54">
        <f>100-$CG$83</f>
        <v>94.33</v>
      </c>
      <c r="CZ738" s="54">
        <f t="shared" ref="CZ738:DN738" si="540">100-$CG$83</f>
        <v>94.33</v>
      </c>
      <c r="DA738" s="54">
        <f t="shared" si="540"/>
        <v>94.33</v>
      </c>
      <c r="DB738" s="54">
        <f t="shared" si="540"/>
        <v>94.33</v>
      </c>
      <c r="DC738" s="54">
        <f t="shared" si="540"/>
        <v>94.33</v>
      </c>
      <c r="DD738" s="54">
        <f t="shared" si="540"/>
        <v>94.33</v>
      </c>
      <c r="DE738" s="54">
        <f t="shared" si="540"/>
        <v>94.33</v>
      </c>
      <c r="DF738" s="54">
        <f t="shared" si="540"/>
        <v>94.33</v>
      </c>
      <c r="DG738" s="54">
        <f t="shared" si="540"/>
        <v>94.33</v>
      </c>
      <c r="DH738" s="54">
        <f t="shared" si="540"/>
        <v>94.33</v>
      </c>
      <c r="DI738" s="54">
        <f t="shared" si="540"/>
        <v>94.33</v>
      </c>
      <c r="DJ738" s="54">
        <f t="shared" si="540"/>
        <v>94.33</v>
      </c>
      <c r="DK738" s="54">
        <f t="shared" si="540"/>
        <v>94.33</v>
      </c>
      <c r="DL738" s="54">
        <f t="shared" si="540"/>
        <v>94.33</v>
      </c>
      <c r="DM738" s="54">
        <f t="shared" si="540"/>
        <v>94.33</v>
      </c>
      <c r="DN738" s="54">
        <f t="shared" si="540"/>
        <v>94.33</v>
      </c>
    </row>
    <row r="739" spans="1:119" ht="14.25" thickBot="1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B739" s="359"/>
      <c r="CC739" s="360"/>
      <c r="CF739" s="54" t="s">
        <v>552</v>
      </c>
      <c r="CG739" s="347">
        <f>LN(2)/CG$78</f>
        <v>0.13862943611198905</v>
      </c>
      <c r="CH739" s="347">
        <f t="shared" ref="CH739:CV739" si="541">LN(2)/CH$78</f>
        <v>8.6643397569993161E-2</v>
      </c>
      <c r="CI739" s="347">
        <f t="shared" si="541"/>
        <v>5.5451774444795626E-2</v>
      </c>
      <c r="CJ739" s="347">
        <f t="shared" si="541"/>
        <v>3.7467415165402446E-2</v>
      </c>
      <c r="CK739" s="347">
        <f t="shared" si="541"/>
        <v>2.5672117798516494E-2</v>
      </c>
      <c r="CL739" s="347">
        <f t="shared" si="541"/>
        <v>1.8097837612531208E-2</v>
      </c>
      <c r="CM739" s="347">
        <f t="shared" si="541"/>
        <v>1.2765141446776157E-2</v>
      </c>
      <c r="CN739" s="347">
        <f t="shared" si="541"/>
        <v>9.001911435843446E-3</v>
      </c>
      <c r="CO739" s="347">
        <f t="shared" si="541"/>
        <v>6.3591484455040852E-3</v>
      </c>
      <c r="CP739" s="347">
        <f t="shared" si="541"/>
        <v>4.7475834284927756E-3</v>
      </c>
      <c r="CQ739" s="347">
        <f t="shared" si="541"/>
        <v>3.7066694147590657E-3</v>
      </c>
      <c r="CR739" s="347">
        <f t="shared" si="541"/>
        <v>2.9001974082006081E-3</v>
      </c>
      <c r="CS739" s="347">
        <f t="shared" si="541"/>
        <v>2.272613706753919E-3</v>
      </c>
      <c r="CT739" s="347">
        <f t="shared" si="541"/>
        <v>1.7773004629742187E-3</v>
      </c>
      <c r="CU739" s="347">
        <f t="shared" si="541"/>
        <v>1.3918618083533039E-3</v>
      </c>
      <c r="CV739" s="347">
        <f t="shared" si="541"/>
        <v>1.0915703630865281E-3</v>
      </c>
      <c r="CX739" s="54" t="s">
        <v>409</v>
      </c>
      <c r="CY739" s="361">
        <f>CE737</f>
        <v>0</v>
      </c>
      <c r="CZ739" s="54">
        <f>$CY739</f>
        <v>0</v>
      </c>
      <c r="DA739" s="54">
        <f t="shared" ref="DA739:DN739" si="542">$CY739</f>
        <v>0</v>
      </c>
      <c r="DB739" s="54">
        <f t="shared" si="542"/>
        <v>0</v>
      </c>
      <c r="DC739" s="54">
        <f t="shared" si="542"/>
        <v>0</v>
      </c>
      <c r="DD739" s="54">
        <f t="shared" si="542"/>
        <v>0</v>
      </c>
      <c r="DE739" s="54">
        <f t="shared" si="542"/>
        <v>0</v>
      </c>
      <c r="DF739" s="54">
        <f t="shared" si="542"/>
        <v>0</v>
      </c>
      <c r="DG739" s="54">
        <f t="shared" si="542"/>
        <v>0</v>
      </c>
      <c r="DH739" s="54">
        <f t="shared" si="542"/>
        <v>0</v>
      </c>
      <c r="DI739" s="54">
        <f t="shared" si="542"/>
        <v>0</v>
      </c>
      <c r="DJ739" s="54">
        <f t="shared" si="542"/>
        <v>0</v>
      </c>
      <c r="DK739" s="54">
        <f t="shared" si="542"/>
        <v>0</v>
      </c>
      <c r="DL739" s="54">
        <f t="shared" si="542"/>
        <v>0</v>
      </c>
      <c r="DM739" s="54">
        <f t="shared" si="542"/>
        <v>0</v>
      </c>
      <c r="DN739" s="54">
        <f t="shared" si="542"/>
        <v>0</v>
      </c>
    </row>
    <row r="741" spans="1:119" ht="13.5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G741" s="348">
        <f>(CG734+CG735)*CG736</f>
        <v>79</v>
      </c>
      <c r="CH741" s="348">
        <f t="shared" ref="CH741:CV741" si="543">(CH734+CH735)*CH736</f>
        <v>79</v>
      </c>
      <c r="CI741" s="348">
        <f t="shared" si="543"/>
        <v>79</v>
      </c>
      <c r="CJ741" s="348">
        <f t="shared" si="543"/>
        <v>79</v>
      </c>
      <c r="CK741" s="348">
        <f t="shared" si="543"/>
        <v>79</v>
      </c>
      <c r="CL741" s="348">
        <f t="shared" si="543"/>
        <v>79</v>
      </c>
      <c r="CM741" s="348">
        <f t="shared" si="543"/>
        <v>79</v>
      </c>
      <c r="CN741" s="348">
        <f t="shared" si="543"/>
        <v>79</v>
      </c>
      <c r="CO741" s="348">
        <f t="shared" si="543"/>
        <v>79</v>
      </c>
      <c r="CP741" s="348">
        <f t="shared" si="543"/>
        <v>79</v>
      </c>
      <c r="CQ741" s="348">
        <f t="shared" si="543"/>
        <v>79</v>
      </c>
      <c r="CR741" s="348">
        <f t="shared" si="543"/>
        <v>79</v>
      </c>
      <c r="CS741" s="348">
        <f t="shared" si="543"/>
        <v>79</v>
      </c>
      <c r="CT741" s="348">
        <f t="shared" si="543"/>
        <v>79</v>
      </c>
      <c r="CU741" s="348">
        <f t="shared" si="543"/>
        <v>79</v>
      </c>
      <c r="CV741" s="348">
        <f t="shared" si="543"/>
        <v>79</v>
      </c>
    </row>
    <row r="742" spans="1:119" ht="13.5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G742" s="348">
        <f>CG737*CG736*(CG738-1/CG739)</f>
        <v>575.56318656265205</v>
      </c>
      <c r="CH742" s="348">
        <f t="shared" ref="CH742:CV742" si="544">CH737*CH736*(CH738-1/CH739)</f>
        <v>920.90109850024317</v>
      </c>
      <c r="CI742" s="348">
        <f t="shared" si="544"/>
        <v>1438.9079664066298</v>
      </c>
      <c r="CJ742" s="348">
        <f t="shared" si="544"/>
        <v>2129.5837902818125</v>
      </c>
      <c r="CK742" s="348">
        <f t="shared" si="544"/>
        <v>3108.0412074383207</v>
      </c>
      <c r="CL742" s="348">
        <f t="shared" si="544"/>
        <v>4408.8140090699144</v>
      </c>
      <c r="CM742" s="348">
        <f t="shared" si="544"/>
        <v>6250.6162060704</v>
      </c>
      <c r="CN742" s="348">
        <f t="shared" si="544"/>
        <v>8863.6730730648396</v>
      </c>
      <c r="CO742" s="348">
        <f t="shared" si="544"/>
        <v>12547.277467065815</v>
      </c>
      <c r="CP742" s="348">
        <f t="shared" si="544"/>
        <v>16806.445047629441</v>
      </c>
      <c r="CQ742" s="348">
        <f t="shared" si="544"/>
        <v>21526.063177443186</v>
      </c>
      <c r="CR742" s="348">
        <f t="shared" si="544"/>
        <v>27511.920317694763</v>
      </c>
      <c r="CS742" s="348">
        <f t="shared" si="544"/>
        <v>35109.354380321776</v>
      </c>
      <c r="CT742" s="348">
        <f t="shared" si="544"/>
        <v>44893.928551886856</v>
      </c>
      <c r="CU742" s="348">
        <f t="shared" si="544"/>
        <v>57326.093381640138</v>
      </c>
      <c r="CV742" s="348">
        <f t="shared" si="544"/>
        <v>73096.524693456799</v>
      </c>
    </row>
    <row r="743" spans="1:119" ht="13.5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G743" s="348" t="e">
        <f>((CG734+CG735)*CG736-CG733-CG737*CG736/CG739)*EXP(-CG739*CG738)</f>
        <v>#VALUE!</v>
      </c>
      <c r="CH743" s="348" t="e">
        <f t="shared" ref="CH743:CV743" si="545">((CH734+CH735)*CH736-CH733-CH737*CH736/CH739)*EXP(-CH739*CH738)</f>
        <v>#VALUE!</v>
      </c>
      <c r="CI743" s="348" t="e">
        <f t="shared" si="545"/>
        <v>#VALUE!</v>
      </c>
      <c r="CJ743" s="348" t="e">
        <f t="shared" si="545"/>
        <v>#VALUE!</v>
      </c>
      <c r="CK743" s="348" t="e">
        <f t="shared" si="545"/>
        <v>#VALUE!</v>
      </c>
      <c r="CL743" s="348" t="e">
        <f t="shared" si="545"/>
        <v>#VALUE!</v>
      </c>
      <c r="CM743" s="348" t="e">
        <f t="shared" si="545"/>
        <v>#VALUE!</v>
      </c>
      <c r="CN743" s="348" t="e">
        <f t="shared" si="545"/>
        <v>#VALUE!</v>
      </c>
      <c r="CO743" s="348" t="e">
        <f t="shared" si="545"/>
        <v>#VALUE!</v>
      </c>
      <c r="CP743" s="348" t="e">
        <f t="shared" si="545"/>
        <v>#VALUE!</v>
      </c>
      <c r="CQ743" s="348" t="e">
        <f t="shared" si="545"/>
        <v>#VALUE!</v>
      </c>
      <c r="CR743" s="348" t="e">
        <f t="shared" si="545"/>
        <v>#VALUE!</v>
      </c>
      <c r="CS743" s="348" t="e">
        <f t="shared" si="545"/>
        <v>#VALUE!</v>
      </c>
      <c r="CT743" s="348" t="e">
        <f t="shared" si="545"/>
        <v>#VALUE!</v>
      </c>
      <c r="CU743" s="348" t="e">
        <f t="shared" si="545"/>
        <v>#VALUE!</v>
      </c>
      <c r="CV743" s="348" t="e">
        <f t="shared" si="545"/>
        <v>#VALUE!</v>
      </c>
    </row>
    <row r="744" spans="1:119" ht="13.5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G744" s="349" t="e">
        <f>CG741+CG742-CG743</f>
        <v>#VALUE!</v>
      </c>
      <c r="CH744" s="349" t="e">
        <f t="shared" ref="CH744:CV744" si="546">CH741+CH742-CH743</f>
        <v>#VALUE!</v>
      </c>
      <c r="CI744" s="349" t="e">
        <f t="shared" si="546"/>
        <v>#VALUE!</v>
      </c>
      <c r="CJ744" s="349" t="e">
        <f t="shared" si="546"/>
        <v>#VALUE!</v>
      </c>
      <c r="CK744" s="349" t="e">
        <f t="shared" si="546"/>
        <v>#VALUE!</v>
      </c>
      <c r="CL744" s="349" t="e">
        <f t="shared" si="546"/>
        <v>#VALUE!</v>
      </c>
      <c r="CM744" s="349" t="e">
        <f t="shared" si="546"/>
        <v>#VALUE!</v>
      </c>
      <c r="CN744" s="349" t="e">
        <f t="shared" si="546"/>
        <v>#VALUE!</v>
      </c>
      <c r="CO744" s="349" t="e">
        <f t="shared" si="546"/>
        <v>#VALUE!</v>
      </c>
      <c r="CP744" s="349" t="e">
        <f t="shared" si="546"/>
        <v>#VALUE!</v>
      </c>
      <c r="CQ744" s="349" t="e">
        <f t="shared" si="546"/>
        <v>#VALUE!</v>
      </c>
      <c r="CR744" s="349" t="e">
        <f t="shared" si="546"/>
        <v>#VALUE!</v>
      </c>
      <c r="CS744" s="349" t="e">
        <f t="shared" si="546"/>
        <v>#VALUE!</v>
      </c>
      <c r="CT744" s="349" t="e">
        <f t="shared" si="546"/>
        <v>#VALUE!</v>
      </c>
      <c r="CU744" s="349" t="e">
        <f t="shared" si="546"/>
        <v>#VALUE!</v>
      </c>
      <c r="CV744" s="349" t="e">
        <f t="shared" si="546"/>
        <v>#VALUE!</v>
      </c>
    </row>
    <row r="745" spans="1:119" ht="13.5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G745" s="350" t="s">
        <v>390</v>
      </c>
      <c r="CH745" s="351" t="s">
        <v>333</v>
      </c>
      <c r="CI745" s="351" t="s">
        <v>334</v>
      </c>
      <c r="CJ745" s="351" t="s">
        <v>335</v>
      </c>
      <c r="CK745" s="351" t="s">
        <v>336</v>
      </c>
      <c r="CL745" s="351" t="s">
        <v>337</v>
      </c>
      <c r="CM745" s="351" t="s">
        <v>338</v>
      </c>
      <c r="CN745" s="351" t="s">
        <v>339</v>
      </c>
      <c r="CO745" s="351" t="s">
        <v>340</v>
      </c>
      <c r="CP745" s="351" t="s">
        <v>341</v>
      </c>
      <c r="CQ745" s="351" t="s">
        <v>342</v>
      </c>
      <c r="CR745" s="351" t="s">
        <v>343</v>
      </c>
      <c r="CS745" s="351" t="s">
        <v>344</v>
      </c>
      <c r="CT745" s="351" t="s">
        <v>345</v>
      </c>
      <c r="CU745" s="351" t="s">
        <v>346</v>
      </c>
      <c r="CV745" s="351" t="s">
        <v>347</v>
      </c>
      <c r="CY745" s="54" t="s">
        <v>390</v>
      </c>
      <c r="CZ745" s="54" t="s">
        <v>333</v>
      </c>
      <c r="DA745" s="54" t="s">
        <v>334</v>
      </c>
      <c r="DB745" s="54" t="s">
        <v>335</v>
      </c>
      <c r="DC745" s="54" t="s">
        <v>336</v>
      </c>
      <c r="DD745" s="54" t="s">
        <v>337</v>
      </c>
      <c r="DE745" s="54" t="s">
        <v>338</v>
      </c>
      <c r="DF745" s="54" t="s">
        <v>339</v>
      </c>
      <c r="DG745" s="54" t="s">
        <v>340</v>
      </c>
      <c r="DH745" s="54" t="s">
        <v>341</v>
      </c>
      <c r="DI745" s="54" t="s">
        <v>342</v>
      </c>
      <c r="DJ745" s="54" t="s">
        <v>343</v>
      </c>
      <c r="DK745" s="54" t="s">
        <v>344</v>
      </c>
      <c r="DL745" s="54" t="s">
        <v>345</v>
      </c>
      <c r="DM745" s="54" t="s">
        <v>346</v>
      </c>
      <c r="DN745" s="54" t="s">
        <v>347</v>
      </c>
    </row>
    <row r="746" spans="1:119" ht="13.5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F746" s="54" t="s">
        <v>391</v>
      </c>
      <c r="CG746" s="352" t="e">
        <f>ROUND((CG734+CG735)*CG736+CG737*CG736*(CG738-1/CG739)-((CG734+CG735)*CG736-CG733-CG737*CG736/CG739)*EXP(-CG739*CG738),5)</f>
        <v>#VALUE!</v>
      </c>
      <c r="CH746" s="352" t="e">
        <f t="shared" ref="CH746:CV746" si="547">ROUND((CH734+CH735)*CH736+CH737*CH736*(CH738-1/CH739)-((CH734+CH735)*CH736-CH733-CH737*CH736/CH739)*EXP(-CH739*CH738),5)</f>
        <v>#VALUE!</v>
      </c>
      <c r="CI746" s="352" t="e">
        <f t="shared" si="547"/>
        <v>#VALUE!</v>
      </c>
      <c r="CJ746" s="352" t="e">
        <f t="shared" si="547"/>
        <v>#VALUE!</v>
      </c>
      <c r="CK746" s="352" t="e">
        <f t="shared" si="547"/>
        <v>#VALUE!</v>
      </c>
      <c r="CL746" s="352" t="e">
        <f t="shared" si="547"/>
        <v>#VALUE!</v>
      </c>
      <c r="CM746" s="352" t="e">
        <f t="shared" si="547"/>
        <v>#VALUE!</v>
      </c>
      <c r="CN746" s="352" t="e">
        <f t="shared" si="547"/>
        <v>#VALUE!</v>
      </c>
      <c r="CO746" s="352" t="e">
        <f t="shared" si="547"/>
        <v>#VALUE!</v>
      </c>
      <c r="CP746" s="352" t="e">
        <f t="shared" si="547"/>
        <v>#VALUE!</v>
      </c>
      <c r="CQ746" s="352" t="e">
        <f t="shared" si="547"/>
        <v>#VALUE!</v>
      </c>
      <c r="CR746" s="352" t="e">
        <f t="shared" si="547"/>
        <v>#VALUE!</v>
      </c>
      <c r="CS746" s="352" t="e">
        <f t="shared" si="547"/>
        <v>#VALUE!</v>
      </c>
      <c r="CT746" s="352" t="e">
        <f t="shared" si="547"/>
        <v>#VALUE!</v>
      </c>
      <c r="CU746" s="352" t="e">
        <f t="shared" si="547"/>
        <v>#VALUE!</v>
      </c>
      <c r="CV746" s="352" t="e">
        <f t="shared" si="547"/>
        <v>#VALUE!</v>
      </c>
      <c r="CX746" s="54" t="s">
        <v>412</v>
      </c>
      <c r="CY746" s="362">
        <f>(CY738+CY739)/CY737+CY736</f>
        <v>295.99579239870923</v>
      </c>
      <c r="CZ746" s="362">
        <f t="shared" ref="CZ746:DN746" si="548">(CZ738+CZ739)/CZ737+CZ736</f>
        <v>253.99617592876882</v>
      </c>
      <c r="DA746" s="362">
        <f t="shared" si="548"/>
        <v>224.99578814732763</v>
      </c>
      <c r="DB746" s="362">
        <f t="shared" si="548"/>
        <v>202.99552076677315</v>
      </c>
      <c r="DC746" s="362">
        <f t="shared" si="548"/>
        <v>190.00217425547623</v>
      </c>
      <c r="DD746" s="362">
        <f t="shared" si="548"/>
        <v>174.99791344557741</v>
      </c>
      <c r="DE746" s="362">
        <f t="shared" si="548"/>
        <v>164.99559634188427</v>
      </c>
      <c r="DF746" s="362">
        <f t="shared" si="548"/>
        <v>157.00280920314253</v>
      </c>
      <c r="DG746" s="362">
        <f t="shared" si="548"/>
        <v>151.99654993400793</v>
      </c>
      <c r="DH746" s="362">
        <f t="shared" si="548"/>
        <v>145.99700693992628</v>
      </c>
      <c r="DI746" s="362">
        <f t="shared" si="548"/>
        <v>141.99730722180493</v>
      </c>
      <c r="DJ746" s="362">
        <f t="shared" si="548"/>
        <v>138.99904711262363</v>
      </c>
      <c r="DK746" s="362">
        <f t="shared" si="548"/>
        <v>133.99871805423658</v>
      </c>
      <c r="DL746" s="362">
        <f t="shared" si="548"/>
        <v>131.99796563285832</v>
      </c>
      <c r="DM746" s="362">
        <f t="shared" si="548"/>
        <v>129.00495001041449</v>
      </c>
      <c r="DN746" s="362">
        <f t="shared" si="548"/>
        <v>127.00491577747849</v>
      </c>
    </row>
    <row r="747" spans="1:119" ht="13.5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319" t="str">
        <f>IF(CB747="","",CC747)</f>
        <v/>
      </c>
      <c r="CB747" s="363" t="str">
        <f>IF(COUNTIF(CY747:DN747,"×")=0,"","浮上できません")</f>
        <v/>
      </c>
      <c r="CC747" s="316">
        <v>15</v>
      </c>
      <c r="CY747" s="364" t="e">
        <f t="shared" ref="CY747:DN747" si="549">IF(CY746-CG746&gt;0,"","×")</f>
        <v>#VALUE!</v>
      </c>
      <c r="CZ747" s="364" t="e">
        <f t="shared" si="549"/>
        <v>#VALUE!</v>
      </c>
      <c r="DA747" s="364" t="e">
        <f t="shared" si="549"/>
        <v>#VALUE!</v>
      </c>
      <c r="DB747" s="364" t="e">
        <f t="shared" si="549"/>
        <v>#VALUE!</v>
      </c>
      <c r="DC747" s="364" t="e">
        <f t="shared" si="549"/>
        <v>#VALUE!</v>
      </c>
      <c r="DD747" s="364" t="e">
        <f t="shared" si="549"/>
        <v>#VALUE!</v>
      </c>
      <c r="DE747" s="364" t="e">
        <f t="shared" si="549"/>
        <v>#VALUE!</v>
      </c>
      <c r="DF747" s="364" t="e">
        <f t="shared" si="549"/>
        <v>#VALUE!</v>
      </c>
      <c r="DG747" s="364" t="e">
        <f t="shared" si="549"/>
        <v>#VALUE!</v>
      </c>
      <c r="DH747" s="364" t="e">
        <f t="shared" si="549"/>
        <v>#VALUE!</v>
      </c>
      <c r="DI747" s="364" t="e">
        <f t="shared" si="549"/>
        <v>#VALUE!</v>
      </c>
      <c r="DJ747" s="364" t="e">
        <f t="shared" si="549"/>
        <v>#VALUE!</v>
      </c>
      <c r="DK747" s="364" t="e">
        <f t="shared" si="549"/>
        <v>#VALUE!</v>
      </c>
      <c r="DL747" s="364" t="e">
        <f t="shared" si="549"/>
        <v>#VALUE!</v>
      </c>
      <c r="DM747" s="364" t="e">
        <f t="shared" si="549"/>
        <v>#VALUE!</v>
      </c>
      <c r="DN747" s="364" t="e">
        <f t="shared" si="549"/>
        <v>#VALUE!</v>
      </c>
    </row>
    <row r="748" spans="1:119" ht="13.5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F748" s="338" t="s">
        <v>557</v>
      </c>
      <c r="CG748" s="338" t="s">
        <v>558</v>
      </c>
      <c r="CH748" s="338"/>
      <c r="CI748" s="338"/>
      <c r="CJ748" s="338"/>
      <c r="CK748" s="338"/>
      <c r="CL748" s="338"/>
      <c r="CM748" s="338"/>
      <c r="CN748" s="338"/>
      <c r="CO748" s="338"/>
      <c r="CP748" s="338"/>
      <c r="CQ748" s="338"/>
      <c r="CR748" s="338"/>
      <c r="CS748" s="338"/>
      <c r="CT748" s="338"/>
      <c r="CU748" s="338"/>
      <c r="CV748" s="338"/>
      <c r="CW748" s="338"/>
    </row>
    <row r="750" spans="1:119" ht="13.5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F750" s="340" t="s">
        <v>401</v>
      </c>
      <c r="CG750" s="353" t="e">
        <f>CG746</f>
        <v>#VALUE!</v>
      </c>
      <c r="CH750" s="353" t="e">
        <f t="shared" ref="CH750:CV750" si="550">CH746</f>
        <v>#VALUE!</v>
      </c>
      <c r="CI750" s="353" t="e">
        <f t="shared" si="550"/>
        <v>#VALUE!</v>
      </c>
      <c r="CJ750" s="353" t="e">
        <f t="shared" si="550"/>
        <v>#VALUE!</v>
      </c>
      <c r="CK750" s="353" t="e">
        <f t="shared" si="550"/>
        <v>#VALUE!</v>
      </c>
      <c r="CL750" s="353" t="e">
        <f t="shared" si="550"/>
        <v>#VALUE!</v>
      </c>
      <c r="CM750" s="353" t="e">
        <f t="shared" si="550"/>
        <v>#VALUE!</v>
      </c>
      <c r="CN750" s="353" t="e">
        <f t="shared" si="550"/>
        <v>#VALUE!</v>
      </c>
      <c r="CO750" s="353" t="e">
        <f t="shared" si="550"/>
        <v>#VALUE!</v>
      </c>
      <c r="CP750" s="353" t="e">
        <f t="shared" si="550"/>
        <v>#VALUE!</v>
      </c>
      <c r="CQ750" s="353" t="e">
        <f t="shared" si="550"/>
        <v>#VALUE!</v>
      </c>
      <c r="CR750" s="353" t="e">
        <f t="shared" si="550"/>
        <v>#VALUE!</v>
      </c>
      <c r="CS750" s="353" t="e">
        <f t="shared" si="550"/>
        <v>#VALUE!</v>
      </c>
      <c r="CT750" s="353" t="e">
        <f t="shared" si="550"/>
        <v>#VALUE!</v>
      </c>
      <c r="CU750" s="353" t="e">
        <f t="shared" si="550"/>
        <v>#VALUE!</v>
      </c>
      <c r="CV750" s="353" t="e">
        <f t="shared" si="550"/>
        <v>#VALUE!</v>
      </c>
    </row>
    <row r="751" spans="1:119" ht="13.5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F751" s="54" t="s">
        <v>395</v>
      </c>
      <c r="CG751" s="54">
        <v>100</v>
      </c>
      <c r="CH751" s="54">
        <f>$CG751</f>
        <v>100</v>
      </c>
      <c r="CI751" s="54">
        <f t="shared" ref="CI751:CV755" si="551">$CG751</f>
        <v>100</v>
      </c>
      <c r="CJ751" s="54">
        <f t="shared" si="551"/>
        <v>100</v>
      </c>
      <c r="CK751" s="54">
        <f t="shared" si="551"/>
        <v>100</v>
      </c>
      <c r="CL751" s="54">
        <f t="shared" si="551"/>
        <v>100</v>
      </c>
      <c r="CM751" s="54">
        <f t="shared" si="551"/>
        <v>100</v>
      </c>
      <c r="CN751" s="54">
        <f t="shared" si="551"/>
        <v>100</v>
      </c>
      <c r="CO751" s="54">
        <f t="shared" si="551"/>
        <v>100</v>
      </c>
      <c r="CP751" s="54">
        <f t="shared" si="551"/>
        <v>100</v>
      </c>
      <c r="CQ751" s="54">
        <f t="shared" si="551"/>
        <v>100</v>
      </c>
      <c r="CR751" s="54">
        <f t="shared" si="551"/>
        <v>100</v>
      </c>
      <c r="CS751" s="54">
        <f t="shared" si="551"/>
        <v>100</v>
      </c>
      <c r="CT751" s="54">
        <f t="shared" si="551"/>
        <v>100</v>
      </c>
      <c r="CU751" s="54">
        <f t="shared" si="551"/>
        <v>100</v>
      </c>
      <c r="CV751" s="54">
        <f t="shared" si="551"/>
        <v>100</v>
      </c>
      <c r="CX751" s="339" t="s">
        <v>402</v>
      </c>
      <c r="CY751" s="339"/>
      <c r="CZ751" s="339"/>
      <c r="DA751" s="339"/>
      <c r="DB751" s="339"/>
      <c r="DC751" s="339"/>
      <c r="DD751" s="339"/>
      <c r="DE751" s="339"/>
      <c r="DF751" s="339"/>
      <c r="DG751" s="339"/>
      <c r="DH751" s="339"/>
      <c r="DI751" s="339"/>
      <c r="DJ751" s="339"/>
      <c r="DK751" s="339"/>
      <c r="DL751" s="339"/>
      <c r="DM751" s="339"/>
      <c r="DN751" s="339"/>
      <c r="DO751" s="339"/>
    </row>
    <row r="752" spans="1:119" ht="13.5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B752" s="64" t="s">
        <v>372</v>
      </c>
      <c r="CC752" s="345">
        <v>0</v>
      </c>
      <c r="CD752" s="66" t="s">
        <v>373</v>
      </c>
      <c r="CE752" s="66">
        <f>ROUND(CC752*$CG$82*9.80665/1000,0)</f>
        <v>0</v>
      </c>
      <c r="CF752" s="54" t="s">
        <v>374</v>
      </c>
      <c r="CG752" s="341">
        <f>CE753</f>
        <v>0</v>
      </c>
      <c r="CH752" s="54">
        <f>$CG752</f>
        <v>0</v>
      </c>
      <c r="CI752" s="54">
        <f t="shared" si="551"/>
        <v>0</v>
      </c>
      <c r="CJ752" s="54">
        <f t="shared" si="551"/>
        <v>0</v>
      </c>
      <c r="CK752" s="54">
        <f t="shared" si="551"/>
        <v>0</v>
      </c>
      <c r="CL752" s="54">
        <f t="shared" si="551"/>
        <v>0</v>
      </c>
      <c r="CM752" s="54">
        <f t="shared" si="551"/>
        <v>0</v>
      </c>
      <c r="CN752" s="54">
        <f t="shared" si="551"/>
        <v>0</v>
      </c>
      <c r="CO752" s="54">
        <f t="shared" si="551"/>
        <v>0</v>
      </c>
      <c r="CP752" s="54">
        <f t="shared" si="551"/>
        <v>0</v>
      </c>
      <c r="CQ752" s="54">
        <f t="shared" si="551"/>
        <v>0</v>
      </c>
      <c r="CR752" s="54">
        <f t="shared" si="551"/>
        <v>0</v>
      </c>
      <c r="CS752" s="54">
        <f t="shared" si="551"/>
        <v>0</v>
      </c>
      <c r="CT752" s="54">
        <f t="shared" si="551"/>
        <v>0</v>
      </c>
      <c r="CU752" s="54">
        <f t="shared" si="551"/>
        <v>0</v>
      </c>
      <c r="CV752" s="54">
        <f t="shared" si="551"/>
        <v>0</v>
      </c>
    </row>
    <row r="753" spans="1:118" ht="16.5" customHeight="1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B753" s="354" t="s">
        <v>376</v>
      </c>
      <c r="CC753" s="355">
        <f>CC737</f>
        <v>0</v>
      </c>
      <c r="CD753" s="346" t="s">
        <v>381</v>
      </c>
      <c r="CE753" s="66">
        <f>CC753*$CG$82*9.80665/1000</f>
        <v>0</v>
      </c>
      <c r="CF753" s="54" t="s">
        <v>378</v>
      </c>
      <c r="CG753" s="54">
        <v>0.79</v>
      </c>
      <c r="CH753" s="54">
        <f>$CG753</f>
        <v>0.79</v>
      </c>
      <c r="CI753" s="54">
        <f t="shared" si="551"/>
        <v>0.79</v>
      </c>
      <c r="CJ753" s="54">
        <f t="shared" si="551"/>
        <v>0.79</v>
      </c>
      <c r="CK753" s="54">
        <f t="shared" si="551"/>
        <v>0.79</v>
      </c>
      <c r="CL753" s="54">
        <f t="shared" si="551"/>
        <v>0.79</v>
      </c>
      <c r="CM753" s="54">
        <f t="shared" si="551"/>
        <v>0.79</v>
      </c>
      <c r="CN753" s="54">
        <f t="shared" si="551"/>
        <v>0.79</v>
      </c>
      <c r="CO753" s="54">
        <f t="shared" si="551"/>
        <v>0.79</v>
      </c>
      <c r="CP753" s="54">
        <f t="shared" si="551"/>
        <v>0.79</v>
      </c>
      <c r="CQ753" s="54">
        <f t="shared" si="551"/>
        <v>0.79</v>
      </c>
      <c r="CR753" s="54">
        <f t="shared" si="551"/>
        <v>0.79</v>
      </c>
      <c r="CS753" s="54">
        <f t="shared" si="551"/>
        <v>0.79</v>
      </c>
      <c r="CT753" s="54">
        <f t="shared" si="551"/>
        <v>0.79</v>
      </c>
      <c r="CU753" s="54">
        <f t="shared" si="551"/>
        <v>0.79</v>
      </c>
      <c r="CV753" s="54">
        <f t="shared" si="551"/>
        <v>0.79</v>
      </c>
      <c r="CX753" s="358" t="s">
        <v>404</v>
      </c>
      <c r="CY753" s="54">
        <f t="shared" ref="CY753:DN753" si="552">CG$79</f>
        <v>126.88500000000001</v>
      </c>
      <c r="CZ753" s="54">
        <f t="shared" si="552"/>
        <v>109.185</v>
      </c>
      <c r="DA753" s="54">
        <f t="shared" si="552"/>
        <v>94.381</v>
      </c>
      <c r="DB753" s="54">
        <f t="shared" si="552"/>
        <v>82.445999999999998</v>
      </c>
      <c r="DC753" s="54">
        <f t="shared" si="552"/>
        <v>73.918000000000006</v>
      </c>
      <c r="DD753" s="54">
        <f t="shared" si="552"/>
        <v>63.152999999999999</v>
      </c>
      <c r="DE753" s="54">
        <f t="shared" si="552"/>
        <v>56.482999999999997</v>
      </c>
      <c r="DF753" s="54">
        <f t="shared" si="552"/>
        <v>51.133000000000003</v>
      </c>
      <c r="DG753" s="54">
        <f t="shared" si="552"/>
        <v>48.246000000000002</v>
      </c>
      <c r="DH753" s="54">
        <f t="shared" si="552"/>
        <v>43.709000000000003</v>
      </c>
      <c r="DI753" s="54">
        <f t="shared" si="552"/>
        <v>40.774000000000001</v>
      </c>
      <c r="DJ753" s="54">
        <f t="shared" si="552"/>
        <v>38.68</v>
      </c>
      <c r="DK753" s="54">
        <f t="shared" si="552"/>
        <v>34.463000000000001</v>
      </c>
      <c r="DL753" s="54">
        <f t="shared" si="552"/>
        <v>33.161000000000001</v>
      </c>
      <c r="DM753" s="54">
        <f t="shared" si="552"/>
        <v>30.765000000000001</v>
      </c>
      <c r="DN753" s="54">
        <f t="shared" si="552"/>
        <v>29.283999999999999</v>
      </c>
    </row>
    <row r="754" spans="1:118" ht="13.5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B754" s="64" t="s">
        <v>380</v>
      </c>
      <c r="CC754" s="345">
        <f>-BN123</f>
        <v>0</v>
      </c>
      <c r="CD754" s="346" t="s">
        <v>559</v>
      </c>
      <c r="CE754" s="66">
        <f>CC754*$CG$82*9.80665/1000</f>
        <v>0</v>
      </c>
      <c r="CF754" s="54" t="s">
        <v>560</v>
      </c>
      <c r="CG754" s="341">
        <f>CE752</f>
        <v>0</v>
      </c>
      <c r="CH754" s="54">
        <f>$CG754</f>
        <v>0</v>
      </c>
      <c r="CI754" s="54">
        <f t="shared" si="551"/>
        <v>0</v>
      </c>
      <c r="CJ754" s="54">
        <f t="shared" si="551"/>
        <v>0</v>
      </c>
      <c r="CK754" s="54">
        <f t="shared" si="551"/>
        <v>0</v>
      </c>
      <c r="CL754" s="54">
        <f t="shared" si="551"/>
        <v>0</v>
      </c>
      <c r="CM754" s="54">
        <f t="shared" si="551"/>
        <v>0</v>
      </c>
      <c r="CN754" s="54">
        <f t="shared" si="551"/>
        <v>0</v>
      </c>
      <c r="CO754" s="54">
        <f t="shared" si="551"/>
        <v>0</v>
      </c>
      <c r="CP754" s="54">
        <f t="shared" si="551"/>
        <v>0</v>
      </c>
      <c r="CQ754" s="54">
        <f t="shared" si="551"/>
        <v>0</v>
      </c>
      <c r="CR754" s="54">
        <f t="shared" si="551"/>
        <v>0</v>
      </c>
      <c r="CS754" s="54">
        <f t="shared" si="551"/>
        <v>0</v>
      </c>
      <c r="CT754" s="54">
        <f t="shared" si="551"/>
        <v>0</v>
      </c>
      <c r="CU754" s="54">
        <f t="shared" si="551"/>
        <v>0</v>
      </c>
      <c r="CV754" s="54">
        <f t="shared" si="551"/>
        <v>0</v>
      </c>
      <c r="CX754" s="54" t="s">
        <v>418</v>
      </c>
      <c r="CY754" s="54">
        <f t="shared" ref="CY754:DN754" si="553">CG$80</f>
        <v>0.55779999999999996</v>
      </c>
      <c r="CZ754" s="54">
        <f t="shared" si="553"/>
        <v>0.65139999999999998</v>
      </c>
      <c r="DA754" s="54">
        <f t="shared" si="553"/>
        <v>0.72219999999999995</v>
      </c>
      <c r="DB754" s="54">
        <f t="shared" si="553"/>
        <v>0.78249999999999997</v>
      </c>
      <c r="DC754" s="54">
        <f t="shared" si="553"/>
        <v>0.81259999999999999</v>
      </c>
      <c r="DD754" s="54">
        <f t="shared" si="553"/>
        <v>0.84340000000000004</v>
      </c>
      <c r="DE754" s="54">
        <f t="shared" si="553"/>
        <v>0.86929999999999996</v>
      </c>
      <c r="DF754" s="54">
        <f t="shared" si="553"/>
        <v>0.89100000000000001</v>
      </c>
      <c r="DG754" s="54">
        <f t="shared" si="553"/>
        <v>0.90920000000000001</v>
      </c>
      <c r="DH754" s="54">
        <f t="shared" si="553"/>
        <v>0.92220000000000002</v>
      </c>
      <c r="DI754" s="54">
        <f t="shared" si="553"/>
        <v>0.93189999999999995</v>
      </c>
      <c r="DJ754" s="54">
        <f t="shared" si="553"/>
        <v>0.94030000000000002</v>
      </c>
      <c r="DK754" s="54">
        <f t="shared" si="553"/>
        <v>0.94769999999999999</v>
      </c>
      <c r="DL754" s="54">
        <f t="shared" si="553"/>
        <v>0.95440000000000003</v>
      </c>
      <c r="DM754" s="54">
        <f t="shared" si="553"/>
        <v>0.96020000000000005</v>
      </c>
      <c r="DN754" s="54">
        <f t="shared" si="553"/>
        <v>0.96530000000000005</v>
      </c>
    </row>
    <row r="755" spans="1:118" ht="14.25" thickBot="1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B755" s="64" t="s">
        <v>384</v>
      </c>
      <c r="CC755" s="345" t="e">
        <f>(BM123-BM122)/0.000694444444444444</f>
        <v>#VALUE!</v>
      </c>
      <c r="CD755" s="66" t="s">
        <v>65</v>
      </c>
      <c r="CE755" s="66" t="e">
        <f>IF(CC752=0,IF(CC735&gt;0,CC755+CE738,CC755),(CC755-((CC754-CC753)/CC752)))</f>
        <v>#VALUE!</v>
      </c>
      <c r="CF755" s="54" t="s">
        <v>406</v>
      </c>
      <c r="CG755" s="341" t="e">
        <f>ABS(CE755)</f>
        <v>#VALUE!</v>
      </c>
      <c r="CH755" s="54" t="e">
        <f>$CG755</f>
        <v>#VALUE!</v>
      </c>
      <c r="CI755" s="54" t="e">
        <f t="shared" si="551"/>
        <v>#VALUE!</v>
      </c>
      <c r="CJ755" s="54" t="e">
        <f t="shared" si="551"/>
        <v>#VALUE!</v>
      </c>
      <c r="CK755" s="54" t="e">
        <f t="shared" si="551"/>
        <v>#VALUE!</v>
      </c>
      <c r="CL755" s="54" t="e">
        <f t="shared" si="551"/>
        <v>#VALUE!</v>
      </c>
      <c r="CM755" s="54" t="e">
        <f t="shared" si="551"/>
        <v>#VALUE!</v>
      </c>
      <c r="CN755" s="54" t="e">
        <f t="shared" si="551"/>
        <v>#VALUE!</v>
      </c>
      <c r="CO755" s="54" t="e">
        <f t="shared" si="551"/>
        <v>#VALUE!</v>
      </c>
      <c r="CP755" s="54" t="e">
        <f t="shared" si="551"/>
        <v>#VALUE!</v>
      </c>
      <c r="CQ755" s="54" t="e">
        <f t="shared" si="551"/>
        <v>#VALUE!</v>
      </c>
      <c r="CR755" s="54" t="e">
        <f t="shared" si="551"/>
        <v>#VALUE!</v>
      </c>
      <c r="CS755" s="54" t="e">
        <f t="shared" si="551"/>
        <v>#VALUE!</v>
      </c>
      <c r="CT755" s="54" t="e">
        <f t="shared" si="551"/>
        <v>#VALUE!</v>
      </c>
      <c r="CU755" s="54" t="e">
        <f t="shared" si="551"/>
        <v>#VALUE!</v>
      </c>
      <c r="CV755" s="54" t="e">
        <f t="shared" si="551"/>
        <v>#VALUE!</v>
      </c>
      <c r="CX755" s="54" t="s">
        <v>561</v>
      </c>
      <c r="CY755" s="54">
        <f>100-$CG$83</f>
        <v>94.33</v>
      </c>
      <c r="CZ755" s="54">
        <f t="shared" ref="CZ755:DN755" si="554">100-$CG$83</f>
        <v>94.33</v>
      </c>
      <c r="DA755" s="54">
        <f t="shared" si="554"/>
        <v>94.33</v>
      </c>
      <c r="DB755" s="54">
        <f t="shared" si="554"/>
        <v>94.33</v>
      </c>
      <c r="DC755" s="54">
        <f t="shared" si="554"/>
        <v>94.33</v>
      </c>
      <c r="DD755" s="54">
        <f t="shared" si="554"/>
        <v>94.33</v>
      </c>
      <c r="DE755" s="54">
        <f t="shared" si="554"/>
        <v>94.33</v>
      </c>
      <c r="DF755" s="54">
        <f t="shared" si="554"/>
        <v>94.33</v>
      </c>
      <c r="DG755" s="54">
        <f t="shared" si="554"/>
        <v>94.33</v>
      </c>
      <c r="DH755" s="54">
        <f t="shared" si="554"/>
        <v>94.33</v>
      </c>
      <c r="DI755" s="54">
        <f t="shared" si="554"/>
        <v>94.33</v>
      </c>
      <c r="DJ755" s="54">
        <f t="shared" si="554"/>
        <v>94.33</v>
      </c>
      <c r="DK755" s="54">
        <f t="shared" si="554"/>
        <v>94.33</v>
      </c>
      <c r="DL755" s="54">
        <f t="shared" si="554"/>
        <v>94.33</v>
      </c>
      <c r="DM755" s="54">
        <f t="shared" si="554"/>
        <v>94.33</v>
      </c>
      <c r="DN755" s="54">
        <f t="shared" si="554"/>
        <v>94.33</v>
      </c>
    </row>
    <row r="756" spans="1:118" ht="14.25" thickBot="1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B756" s="359"/>
      <c r="CC756" s="360"/>
      <c r="CF756" s="54" t="s">
        <v>397</v>
      </c>
      <c r="CG756" s="347">
        <f>LN(2)/CG$78</f>
        <v>0.13862943611198905</v>
      </c>
      <c r="CH756" s="347">
        <f t="shared" ref="CH756:CV756" si="555">LN(2)/CH$78</f>
        <v>8.6643397569993161E-2</v>
      </c>
      <c r="CI756" s="347">
        <f t="shared" si="555"/>
        <v>5.5451774444795626E-2</v>
      </c>
      <c r="CJ756" s="347">
        <f t="shared" si="555"/>
        <v>3.7467415165402446E-2</v>
      </c>
      <c r="CK756" s="347">
        <f t="shared" si="555"/>
        <v>2.5672117798516494E-2</v>
      </c>
      <c r="CL756" s="347">
        <f t="shared" si="555"/>
        <v>1.8097837612531208E-2</v>
      </c>
      <c r="CM756" s="347">
        <f t="shared" si="555"/>
        <v>1.2765141446776157E-2</v>
      </c>
      <c r="CN756" s="347">
        <f t="shared" si="555"/>
        <v>9.001911435843446E-3</v>
      </c>
      <c r="CO756" s="347">
        <f t="shared" si="555"/>
        <v>6.3591484455040852E-3</v>
      </c>
      <c r="CP756" s="347">
        <f t="shared" si="555"/>
        <v>4.7475834284927756E-3</v>
      </c>
      <c r="CQ756" s="347">
        <f t="shared" si="555"/>
        <v>3.7066694147590657E-3</v>
      </c>
      <c r="CR756" s="347">
        <f t="shared" si="555"/>
        <v>2.9001974082006081E-3</v>
      </c>
      <c r="CS756" s="347">
        <f t="shared" si="555"/>
        <v>2.272613706753919E-3</v>
      </c>
      <c r="CT756" s="347">
        <f t="shared" si="555"/>
        <v>1.7773004629742187E-3</v>
      </c>
      <c r="CU756" s="347">
        <f t="shared" si="555"/>
        <v>1.3918618083533039E-3</v>
      </c>
      <c r="CV756" s="347">
        <f t="shared" si="555"/>
        <v>1.0915703630865281E-3</v>
      </c>
      <c r="CX756" s="54" t="s">
        <v>409</v>
      </c>
      <c r="CY756" s="361">
        <f>CE754</f>
        <v>0</v>
      </c>
      <c r="CZ756" s="54">
        <f>$CY756</f>
        <v>0</v>
      </c>
      <c r="DA756" s="54">
        <f t="shared" ref="DA756:DN756" si="556">$CY756</f>
        <v>0</v>
      </c>
      <c r="DB756" s="54">
        <f t="shared" si="556"/>
        <v>0</v>
      </c>
      <c r="DC756" s="54">
        <f t="shared" si="556"/>
        <v>0</v>
      </c>
      <c r="DD756" s="54">
        <f t="shared" si="556"/>
        <v>0</v>
      </c>
      <c r="DE756" s="54">
        <f t="shared" si="556"/>
        <v>0</v>
      </c>
      <c r="DF756" s="54">
        <f t="shared" si="556"/>
        <v>0</v>
      </c>
      <c r="DG756" s="54">
        <f t="shared" si="556"/>
        <v>0</v>
      </c>
      <c r="DH756" s="54">
        <f t="shared" si="556"/>
        <v>0</v>
      </c>
      <c r="DI756" s="54">
        <f t="shared" si="556"/>
        <v>0</v>
      </c>
      <c r="DJ756" s="54">
        <f t="shared" si="556"/>
        <v>0</v>
      </c>
      <c r="DK756" s="54">
        <f t="shared" si="556"/>
        <v>0</v>
      </c>
      <c r="DL756" s="54">
        <f t="shared" si="556"/>
        <v>0</v>
      </c>
      <c r="DM756" s="54">
        <f t="shared" si="556"/>
        <v>0</v>
      </c>
      <c r="DN756" s="54">
        <f t="shared" si="556"/>
        <v>0</v>
      </c>
    </row>
    <row r="758" spans="1:118" ht="13.5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G758" s="348">
        <f>(CG751+CG752)*CG753</f>
        <v>79</v>
      </c>
      <c r="CH758" s="348">
        <f t="shared" ref="CH758:CV758" si="557">(CH751+CH752)*CH753</f>
        <v>79</v>
      </c>
      <c r="CI758" s="348">
        <f t="shared" si="557"/>
        <v>79</v>
      </c>
      <c r="CJ758" s="348">
        <f t="shared" si="557"/>
        <v>79</v>
      </c>
      <c r="CK758" s="348">
        <f t="shared" si="557"/>
        <v>79</v>
      </c>
      <c r="CL758" s="348">
        <f t="shared" si="557"/>
        <v>79</v>
      </c>
      <c r="CM758" s="348">
        <f t="shared" si="557"/>
        <v>79</v>
      </c>
      <c r="CN758" s="348">
        <f t="shared" si="557"/>
        <v>79</v>
      </c>
      <c r="CO758" s="348">
        <f t="shared" si="557"/>
        <v>79</v>
      </c>
      <c r="CP758" s="348">
        <f t="shared" si="557"/>
        <v>79</v>
      </c>
      <c r="CQ758" s="348">
        <f t="shared" si="557"/>
        <v>79</v>
      </c>
      <c r="CR758" s="348">
        <f t="shared" si="557"/>
        <v>79</v>
      </c>
      <c r="CS758" s="348">
        <f t="shared" si="557"/>
        <v>79</v>
      </c>
      <c r="CT758" s="348">
        <f t="shared" si="557"/>
        <v>79</v>
      </c>
      <c r="CU758" s="348">
        <f t="shared" si="557"/>
        <v>79</v>
      </c>
      <c r="CV758" s="348">
        <f t="shared" si="557"/>
        <v>79</v>
      </c>
    </row>
    <row r="759" spans="1:118" ht="13.5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G759" s="348" t="e">
        <f>CG754*CG753*(CG755-1/CG756)</f>
        <v>#VALUE!</v>
      </c>
      <c r="CH759" s="348" t="e">
        <f t="shared" ref="CH759:CV759" si="558">CH754*CH753*(CH755-1/CH756)</f>
        <v>#VALUE!</v>
      </c>
      <c r="CI759" s="348" t="e">
        <f t="shared" si="558"/>
        <v>#VALUE!</v>
      </c>
      <c r="CJ759" s="348" t="e">
        <f t="shared" si="558"/>
        <v>#VALUE!</v>
      </c>
      <c r="CK759" s="348" t="e">
        <f t="shared" si="558"/>
        <v>#VALUE!</v>
      </c>
      <c r="CL759" s="348" t="e">
        <f t="shared" si="558"/>
        <v>#VALUE!</v>
      </c>
      <c r="CM759" s="348" t="e">
        <f t="shared" si="558"/>
        <v>#VALUE!</v>
      </c>
      <c r="CN759" s="348" t="e">
        <f t="shared" si="558"/>
        <v>#VALUE!</v>
      </c>
      <c r="CO759" s="348" t="e">
        <f t="shared" si="558"/>
        <v>#VALUE!</v>
      </c>
      <c r="CP759" s="348" t="e">
        <f t="shared" si="558"/>
        <v>#VALUE!</v>
      </c>
      <c r="CQ759" s="348" t="e">
        <f t="shared" si="558"/>
        <v>#VALUE!</v>
      </c>
      <c r="CR759" s="348" t="e">
        <f t="shared" si="558"/>
        <v>#VALUE!</v>
      </c>
      <c r="CS759" s="348" t="e">
        <f t="shared" si="558"/>
        <v>#VALUE!</v>
      </c>
      <c r="CT759" s="348" t="e">
        <f t="shared" si="558"/>
        <v>#VALUE!</v>
      </c>
      <c r="CU759" s="348" t="e">
        <f t="shared" si="558"/>
        <v>#VALUE!</v>
      </c>
      <c r="CV759" s="348" t="e">
        <f t="shared" si="558"/>
        <v>#VALUE!</v>
      </c>
    </row>
    <row r="760" spans="1:118" ht="13.5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G760" s="348" t="e">
        <f>((CG751+CG752)*CG753-CG750-CG754*CG753/CG756)*EXP(-CG756*CG755)</f>
        <v>#VALUE!</v>
      </c>
      <c r="CH760" s="348" t="e">
        <f t="shared" ref="CH760:CV760" si="559">((CH751+CH752)*CH753-CH750-CH754*CH753/CH756)*EXP(-CH756*CH755)</f>
        <v>#VALUE!</v>
      </c>
      <c r="CI760" s="348" t="e">
        <f t="shared" si="559"/>
        <v>#VALUE!</v>
      </c>
      <c r="CJ760" s="348" t="e">
        <f t="shared" si="559"/>
        <v>#VALUE!</v>
      </c>
      <c r="CK760" s="348" t="e">
        <f t="shared" si="559"/>
        <v>#VALUE!</v>
      </c>
      <c r="CL760" s="348" t="e">
        <f t="shared" si="559"/>
        <v>#VALUE!</v>
      </c>
      <c r="CM760" s="348" t="e">
        <f t="shared" si="559"/>
        <v>#VALUE!</v>
      </c>
      <c r="CN760" s="348" t="e">
        <f t="shared" si="559"/>
        <v>#VALUE!</v>
      </c>
      <c r="CO760" s="348" t="e">
        <f t="shared" si="559"/>
        <v>#VALUE!</v>
      </c>
      <c r="CP760" s="348" t="e">
        <f t="shared" si="559"/>
        <v>#VALUE!</v>
      </c>
      <c r="CQ760" s="348" t="e">
        <f t="shared" si="559"/>
        <v>#VALUE!</v>
      </c>
      <c r="CR760" s="348" t="e">
        <f t="shared" si="559"/>
        <v>#VALUE!</v>
      </c>
      <c r="CS760" s="348" t="e">
        <f t="shared" si="559"/>
        <v>#VALUE!</v>
      </c>
      <c r="CT760" s="348" t="e">
        <f t="shared" si="559"/>
        <v>#VALUE!</v>
      </c>
      <c r="CU760" s="348" t="e">
        <f t="shared" si="559"/>
        <v>#VALUE!</v>
      </c>
      <c r="CV760" s="348" t="e">
        <f t="shared" si="559"/>
        <v>#VALUE!</v>
      </c>
    </row>
    <row r="761" spans="1:118" ht="13.5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G761" s="349" t="e">
        <f>CG758+CG759-CG760</f>
        <v>#VALUE!</v>
      </c>
      <c r="CH761" s="349" t="e">
        <f t="shared" ref="CH761:CV761" si="560">CH758+CH759-CH760</f>
        <v>#VALUE!</v>
      </c>
      <c r="CI761" s="349" t="e">
        <f t="shared" si="560"/>
        <v>#VALUE!</v>
      </c>
      <c r="CJ761" s="349" t="e">
        <f t="shared" si="560"/>
        <v>#VALUE!</v>
      </c>
      <c r="CK761" s="349" t="e">
        <f t="shared" si="560"/>
        <v>#VALUE!</v>
      </c>
      <c r="CL761" s="349" t="e">
        <f t="shared" si="560"/>
        <v>#VALUE!</v>
      </c>
      <c r="CM761" s="349" t="e">
        <f t="shared" si="560"/>
        <v>#VALUE!</v>
      </c>
      <c r="CN761" s="349" t="e">
        <f t="shared" si="560"/>
        <v>#VALUE!</v>
      </c>
      <c r="CO761" s="349" t="e">
        <f t="shared" si="560"/>
        <v>#VALUE!</v>
      </c>
      <c r="CP761" s="349" t="e">
        <f t="shared" si="560"/>
        <v>#VALUE!</v>
      </c>
      <c r="CQ761" s="349" t="e">
        <f t="shared" si="560"/>
        <v>#VALUE!</v>
      </c>
      <c r="CR761" s="349" t="e">
        <f t="shared" si="560"/>
        <v>#VALUE!</v>
      </c>
      <c r="CS761" s="349" t="e">
        <f t="shared" si="560"/>
        <v>#VALUE!</v>
      </c>
      <c r="CT761" s="349" t="e">
        <f t="shared" si="560"/>
        <v>#VALUE!</v>
      </c>
      <c r="CU761" s="349" t="e">
        <f t="shared" si="560"/>
        <v>#VALUE!</v>
      </c>
      <c r="CV761" s="349" t="e">
        <f t="shared" si="560"/>
        <v>#VALUE!</v>
      </c>
    </row>
    <row r="762" spans="1:118" ht="13.5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G762" s="350" t="s">
        <v>390</v>
      </c>
      <c r="CH762" s="351" t="s">
        <v>333</v>
      </c>
      <c r="CI762" s="351" t="s">
        <v>334</v>
      </c>
      <c r="CJ762" s="351" t="s">
        <v>335</v>
      </c>
      <c r="CK762" s="351" t="s">
        <v>336</v>
      </c>
      <c r="CL762" s="351" t="s">
        <v>337</v>
      </c>
      <c r="CM762" s="351" t="s">
        <v>338</v>
      </c>
      <c r="CN762" s="351" t="s">
        <v>339</v>
      </c>
      <c r="CO762" s="351" t="s">
        <v>340</v>
      </c>
      <c r="CP762" s="351" t="s">
        <v>341</v>
      </c>
      <c r="CQ762" s="351" t="s">
        <v>342</v>
      </c>
      <c r="CR762" s="351" t="s">
        <v>343</v>
      </c>
      <c r="CS762" s="351" t="s">
        <v>344</v>
      </c>
      <c r="CT762" s="351" t="s">
        <v>345</v>
      </c>
      <c r="CU762" s="351" t="s">
        <v>346</v>
      </c>
      <c r="CV762" s="351" t="s">
        <v>347</v>
      </c>
      <c r="CY762" s="54" t="s">
        <v>390</v>
      </c>
      <c r="CZ762" s="54" t="s">
        <v>333</v>
      </c>
      <c r="DA762" s="54" t="s">
        <v>334</v>
      </c>
      <c r="DB762" s="54" t="s">
        <v>335</v>
      </c>
      <c r="DC762" s="54" t="s">
        <v>336</v>
      </c>
      <c r="DD762" s="54" t="s">
        <v>337</v>
      </c>
      <c r="DE762" s="54" t="s">
        <v>338</v>
      </c>
      <c r="DF762" s="54" t="s">
        <v>339</v>
      </c>
      <c r="DG762" s="54" t="s">
        <v>340</v>
      </c>
      <c r="DH762" s="54" t="s">
        <v>341</v>
      </c>
      <c r="DI762" s="54" t="s">
        <v>342</v>
      </c>
      <c r="DJ762" s="54" t="s">
        <v>343</v>
      </c>
      <c r="DK762" s="54" t="s">
        <v>344</v>
      </c>
      <c r="DL762" s="54" t="s">
        <v>345</v>
      </c>
      <c r="DM762" s="54" t="s">
        <v>346</v>
      </c>
      <c r="DN762" s="54" t="s">
        <v>347</v>
      </c>
    </row>
    <row r="763" spans="1:118" ht="13.5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F763" s="54" t="s">
        <v>391</v>
      </c>
      <c r="CG763" s="352" t="e">
        <f>ROUND((CG751+CG752)*CG753+CG754*CG753*(CG755-1/CG756)-((CG751+CG752)*CG753-CG750-CG754*CG753/CG756)*EXP(-CG756*CG755),5)</f>
        <v>#VALUE!</v>
      </c>
      <c r="CH763" s="352" t="e">
        <f t="shared" ref="CH763:CV763" si="561">ROUND((CH751+CH752)*CH753+CH754*CH753*(CH755-1/CH756)-((CH751+CH752)*CH753-CH750-CH754*CH753/CH756)*EXP(-CH756*CH755),5)</f>
        <v>#VALUE!</v>
      </c>
      <c r="CI763" s="352" t="e">
        <f t="shared" si="561"/>
        <v>#VALUE!</v>
      </c>
      <c r="CJ763" s="352" t="e">
        <f t="shared" si="561"/>
        <v>#VALUE!</v>
      </c>
      <c r="CK763" s="352" t="e">
        <f t="shared" si="561"/>
        <v>#VALUE!</v>
      </c>
      <c r="CL763" s="352" t="e">
        <f t="shared" si="561"/>
        <v>#VALUE!</v>
      </c>
      <c r="CM763" s="352" t="e">
        <f t="shared" si="561"/>
        <v>#VALUE!</v>
      </c>
      <c r="CN763" s="352" t="e">
        <f t="shared" si="561"/>
        <v>#VALUE!</v>
      </c>
      <c r="CO763" s="352" t="e">
        <f t="shared" si="561"/>
        <v>#VALUE!</v>
      </c>
      <c r="CP763" s="352" t="e">
        <f t="shared" si="561"/>
        <v>#VALUE!</v>
      </c>
      <c r="CQ763" s="352" t="e">
        <f t="shared" si="561"/>
        <v>#VALUE!</v>
      </c>
      <c r="CR763" s="352" t="e">
        <f t="shared" si="561"/>
        <v>#VALUE!</v>
      </c>
      <c r="CS763" s="352" t="e">
        <f t="shared" si="561"/>
        <v>#VALUE!</v>
      </c>
      <c r="CT763" s="352" t="e">
        <f t="shared" si="561"/>
        <v>#VALUE!</v>
      </c>
      <c r="CU763" s="352" t="e">
        <f t="shared" si="561"/>
        <v>#VALUE!</v>
      </c>
      <c r="CV763" s="352" t="e">
        <f t="shared" si="561"/>
        <v>#VALUE!</v>
      </c>
      <c r="CX763" s="54" t="s">
        <v>412</v>
      </c>
      <c r="CY763" s="362">
        <f>(CY755+CY756)/CY754+CY753</f>
        <v>295.99579239870923</v>
      </c>
      <c r="CZ763" s="362">
        <f t="shared" ref="CZ763:DN763" si="562">(CZ755+CZ756)/CZ754+CZ753</f>
        <v>253.99617592876882</v>
      </c>
      <c r="DA763" s="362">
        <f t="shared" si="562"/>
        <v>224.99578814732763</v>
      </c>
      <c r="DB763" s="362">
        <f t="shared" si="562"/>
        <v>202.99552076677315</v>
      </c>
      <c r="DC763" s="362">
        <f t="shared" si="562"/>
        <v>190.00217425547623</v>
      </c>
      <c r="DD763" s="362">
        <f t="shared" si="562"/>
        <v>174.99791344557741</v>
      </c>
      <c r="DE763" s="362">
        <f t="shared" si="562"/>
        <v>164.99559634188427</v>
      </c>
      <c r="DF763" s="362">
        <f t="shared" si="562"/>
        <v>157.00280920314253</v>
      </c>
      <c r="DG763" s="362">
        <f t="shared" si="562"/>
        <v>151.99654993400793</v>
      </c>
      <c r="DH763" s="362">
        <f t="shared" si="562"/>
        <v>145.99700693992628</v>
      </c>
      <c r="DI763" s="362">
        <f t="shared" si="562"/>
        <v>141.99730722180493</v>
      </c>
      <c r="DJ763" s="362">
        <f t="shared" si="562"/>
        <v>138.99904711262363</v>
      </c>
      <c r="DK763" s="362">
        <f t="shared" si="562"/>
        <v>133.99871805423658</v>
      </c>
      <c r="DL763" s="362">
        <f t="shared" si="562"/>
        <v>131.99796563285832</v>
      </c>
      <c r="DM763" s="362">
        <f t="shared" si="562"/>
        <v>129.00495001041449</v>
      </c>
      <c r="DN763" s="362">
        <f t="shared" si="562"/>
        <v>127.00491577747849</v>
      </c>
    </row>
    <row r="764" spans="1:118" ht="13.5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319" t="str">
        <f>IF(CB764="","",CC764)</f>
        <v/>
      </c>
      <c r="CB764" s="363" t="str">
        <f>IF(COUNTIF(CY764:DN764,"×")=0,"","浮上できません")</f>
        <v/>
      </c>
      <c r="CC764" s="316">
        <v>12</v>
      </c>
      <c r="CG764" s="369"/>
      <c r="CH764" s="369"/>
      <c r="CI764" s="369"/>
      <c r="CJ764" s="369"/>
      <c r="CK764" s="369"/>
      <c r="CL764" s="369"/>
      <c r="CM764" s="369"/>
      <c r="CN764" s="369"/>
      <c r="CO764" s="369"/>
      <c r="CP764" s="369"/>
      <c r="CQ764" s="369"/>
      <c r="CR764" s="369"/>
      <c r="CS764" s="369"/>
      <c r="CT764" s="369"/>
      <c r="CU764" s="369"/>
      <c r="CV764" s="369"/>
      <c r="CY764" s="364" t="e">
        <f t="shared" ref="CY764:DN764" si="563">IF(CY763-CG763&gt;0,"","×")</f>
        <v>#VALUE!</v>
      </c>
      <c r="CZ764" s="364" t="e">
        <f t="shared" si="563"/>
        <v>#VALUE!</v>
      </c>
      <c r="DA764" s="364" t="e">
        <f t="shared" si="563"/>
        <v>#VALUE!</v>
      </c>
      <c r="DB764" s="364" t="e">
        <f t="shared" si="563"/>
        <v>#VALUE!</v>
      </c>
      <c r="DC764" s="364" t="e">
        <f t="shared" si="563"/>
        <v>#VALUE!</v>
      </c>
      <c r="DD764" s="364" t="e">
        <f t="shared" si="563"/>
        <v>#VALUE!</v>
      </c>
      <c r="DE764" s="364" t="e">
        <f t="shared" si="563"/>
        <v>#VALUE!</v>
      </c>
      <c r="DF764" s="364" t="e">
        <f t="shared" si="563"/>
        <v>#VALUE!</v>
      </c>
      <c r="DG764" s="364" t="e">
        <f t="shared" si="563"/>
        <v>#VALUE!</v>
      </c>
      <c r="DH764" s="364" t="e">
        <f t="shared" si="563"/>
        <v>#VALUE!</v>
      </c>
      <c r="DI764" s="364" t="e">
        <f t="shared" si="563"/>
        <v>#VALUE!</v>
      </c>
      <c r="DJ764" s="364" t="e">
        <f t="shared" si="563"/>
        <v>#VALUE!</v>
      </c>
      <c r="DK764" s="364" t="e">
        <f t="shared" si="563"/>
        <v>#VALUE!</v>
      </c>
      <c r="DL764" s="364" t="e">
        <f t="shared" si="563"/>
        <v>#VALUE!</v>
      </c>
      <c r="DM764" s="364" t="e">
        <f t="shared" si="563"/>
        <v>#VALUE!</v>
      </c>
      <c r="DN764" s="364" t="e">
        <f t="shared" si="563"/>
        <v>#VALUE!</v>
      </c>
    </row>
    <row r="765" spans="1:118" ht="13.5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F765" s="339" t="s">
        <v>562</v>
      </c>
      <c r="CG765" s="339" t="s">
        <v>563</v>
      </c>
      <c r="CH765" s="339"/>
      <c r="CI765" s="339"/>
      <c r="CJ765" s="339"/>
      <c r="CK765" s="339"/>
      <c r="CL765" s="339"/>
      <c r="CM765" s="339"/>
      <c r="CN765" s="339"/>
      <c r="CO765" s="339"/>
      <c r="CP765" s="339"/>
      <c r="CQ765" s="338"/>
      <c r="CR765" s="338"/>
      <c r="CS765" s="338"/>
      <c r="CT765" s="338"/>
      <c r="CU765" s="338"/>
      <c r="CV765" s="338"/>
      <c r="CW765" s="338"/>
    </row>
    <row r="767" spans="1:118" ht="13.5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F767" s="340" t="s">
        <v>451</v>
      </c>
      <c r="CG767" s="353" t="e">
        <f t="shared" ref="CG767:CV767" si="564">CG763</f>
        <v>#VALUE!</v>
      </c>
      <c r="CH767" s="353" t="e">
        <f t="shared" si="564"/>
        <v>#VALUE!</v>
      </c>
      <c r="CI767" s="353" t="e">
        <f t="shared" si="564"/>
        <v>#VALUE!</v>
      </c>
      <c r="CJ767" s="353" t="e">
        <f t="shared" si="564"/>
        <v>#VALUE!</v>
      </c>
      <c r="CK767" s="353" t="e">
        <f t="shared" si="564"/>
        <v>#VALUE!</v>
      </c>
      <c r="CL767" s="353" t="e">
        <f t="shared" si="564"/>
        <v>#VALUE!</v>
      </c>
      <c r="CM767" s="353" t="e">
        <f t="shared" si="564"/>
        <v>#VALUE!</v>
      </c>
      <c r="CN767" s="353" t="e">
        <f t="shared" si="564"/>
        <v>#VALUE!</v>
      </c>
      <c r="CO767" s="353" t="e">
        <f t="shared" si="564"/>
        <v>#VALUE!</v>
      </c>
      <c r="CP767" s="353" t="e">
        <f t="shared" si="564"/>
        <v>#VALUE!</v>
      </c>
      <c r="CQ767" s="353" t="e">
        <f t="shared" si="564"/>
        <v>#VALUE!</v>
      </c>
      <c r="CR767" s="353" t="e">
        <f t="shared" si="564"/>
        <v>#VALUE!</v>
      </c>
      <c r="CS767" s="353" t="e">
        <f t="shared" si="564"/>
        <v>#VALUE!</v>
      </c>
      <c r="CT767" s="353" t="e">
        <f t="shared" si="564"/>
        <v>#VALUE!</v>
      </c>
      <c r="CU767" s="353" t="e">
        <f t="shared" si="564"/>
        <v>#VALUE!</v>
      </c>
      <c r="CV767" s="353" t="e">
        <f t="shared" si="564"/>
        <v>#VALUE!</v>
      </c>
    </row>
    <row r="768" spans="1:118" ht="13.5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F768" s="54" t="s">
        <v>395</v>
      </c>
      <c r="CG768" s="54">
        <v>100</v>
      </c>
      <c r="CH768" s="54">
        <f>$CG768</f>
        <v>100</v>
      </c>
      <c r="CI768" s="54">
        <f t="shared" ref="CI768:CV772" si="565">$CG768</f>
        <v>100</v>
      </c>
      <c r="CJ768" s="54">
        <f t="shared" si="565"/>
        <v>100</v>
      </c>
      <c r="CK768" s="54">
        <f t="shared" si="565"/>
        <v>100</v>
      </c>
      <c r="CL768" s="54">
        <f t="shared" si="565"/>
        <v>100</v>
      </c>
      <c r="CM768" s="54">
        <f t="shared" si="565"/>
        <v>100</v>
      </c>
      <c r="CN768" s="54">
        <f t="shared" si="565"/>
        <v>100</v>
      </c>
      <c r="CO768" s="54">
        <f t="shared" si="565"/>
        <v>100</v>
      </c>
      <c r="CP768" s="54">
        <f t="shared" si="565"/>
        <v>100</v>
      </c>
      <c r="CQ768" s="54">
        <f t="shared" si="565"/>
        <v>100</v>
      </c>
      <c r="CR768" s="54">
        <f t="shared" si="565"/>
        <v>100</v>
      </c>
      <c r="CS768" s="54">
        <f t="shared" si="565"/>
        <v>100</v>
      </c>
      <c r="CT768" s="54">
        <f t="shared" si="565"/>
        <v>100</v>
      </c>
      <c r="CU768" s="54">
        <f t="shared" si="565"/>
        <v>100</v>
      </c>
      <c r="CV768" s="54">
        <f t="shared" si="565"/>
        <v>100</v>
      </c>
      <c r="CX768" s="339" t="s">
        <v>513</v>
      </c>
      <c r="CY768" s="339"/>
      <c r="CZ768" s="339"/>
      <c r="DA768" s="339"/>
      <c r="DB768" s="339"/>
      <c r="DC768" s="339"/>
      <c r="DD768" s="339"/>
      <c r="DE768" s="339"/>
      <c r="DF768" s="339"/>
      <c r="DG768" s="339"/>
      <c r="DH768" s="339"/>
      <c r="DI768" s="339"/>
      <c r="DJ768" s="339"/>
      <c r="DK768" s="339"/>
      <c r="DL768" s="339"/>
      <c r="DM768" s="339"/>
      <c r="DN768" s="339"/>
    </row>
    <row r="769" spans="1:118" ht="13.5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B769" s="64" t="s">
        <v>372</v>
      </c>
      <c r="CC769" s="345">
        <v>-10</v>
      </c>
      <c r="CD769" s="66" t="s">
        <v>503</v>
      </c>
      <c r="CE769" s="66">
        <f>ROUND(CC769*$CG$82*9.80665/1000,0)</f>
        <v>-101</v>
      </c>
      <c r="CF769" s="54" t="s">
        <v>564</v>
      </c>
      <c r="CG769" s="341">
        <f>CE770</f>
        <v>0</v>
      </c>
      <c r="CH769" s="54">
        <f>$CG769</f>
        <v>0</v>
      </c>
      <c r="CI769" s="54">
        <f t="shared" si="565"/>
        <v>0</v>
      </c>
      <c r="CJ769" s="54">
        <f t="shared" si="565"/>
        <v>0</v>
      </c>
      <c r="CK769" s="54">
        <f t="shared" si="565"/>
        <v>0</v>
      </c>
      <c r="CL769" s="54">
        <f t="shared" si="565"/>
        <v>0</v>
      </c>
      <c r="CM769" s="54">
        <f t="shared" si="565"/>
        <v>0</v>
      </c>
      <c r="CN769" s="54">
        <f t="shared" si="565"/>
        <v>0</v>
      </c>
      <c r="CO769" s="54">
        <f t="shared" si="565"/>
        <v>0</v>
      </c>
      <c r="CP769" s="54">
        <f t="shared" si="565"/>
        <v>0</v>
      </c>
      <c r="CQ769" s="54">
        <f t="shared" si="565"/>
        <v>0</v>
      </c>
      <c r="CR769" s="54">
        <f t="shared" si="565"/>
        <v>0</v>
      </c>
      <c r="CS769" s="54">
        <f t="shared" si="565"/>
        <v>0</v>
      </c>
      <c r="CT769" s="54">
        <f t="shared" si="565"/>
        <v>0</v>
      </c>
      <c r="CU769" s="54">
        <f t="shared" si="565"/>
        <v>0</v>
      </c>
      <c r="CV769" s="54">
        <f t="shared" si="565"/>
        <v>0</v>
      </c>
    </row>
    <row r="770" spans="1:118" ht="13.5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B770" s="354" t="s">
        <v>376</v>
      </c>
      <c r="CC770" s="355">
        <f>CC754</f>
        <v>0</v>
      </c>
      <c r="CD770" s="346" t="s">
        <v>515</v>
      </c>
      <c r="CE770" s="66">
        <f>CC770*$CG$82*9.80665/1000</f>
        <v>0</v>
      </c>
      <c r="CF770" s="54" t="s">
        <v>565</v>
      </c>
      <c r="CG770" s="54">
        <v>0.79</v>
      </c>
      <c r="CH770" s="54">
        <f>$CG770</f>
        <v>0.79</v>
      </c>
      <c r="CI770" s="54">
        <f t="shared" si="565"/>
        <v>0.79</v>
      </c>
      <c r="CJ770" s="54">
        <f t="shared" si="565"/>
        <v>0.79</v>
      </c>
      <c r="CK770" s="54">
        <f t="shared" si="565"/>
        <v>0.79</v>
      </c>
      <c r="CL770" s="54">
        <f t="shared" si="565"/>
        <v>0.79</v>
      </c>
      <c r="CM770" s="54">
        <f t="shared" si="565"/>
        <v>0.79</v>
      </c>
      <c r="CN770" s="54">
        <f t="shared" si="565"/>
        <v>0.79</v>
      </c>
      <c r="CO770" s="54">
        <f t="shared" si="565"/>
        <v>0.79</v>
      </c>
      <c r="CP770" s="54">
        <f t="shared" si="565"/>
        <v>0.79</v>
      </c>
      <c r="CQ770" s="54">
        <f t="shared" si="565"/>
        <v>0.79</v>
      </c>
      <c r="CR770" s="54">
        <f t="shared" si="565"/>
        <v>0.79</v>
      </c>
      <c r="CS770" s="54">
        <f t="shared" si="565"/>
        <v>0.79</v>
      </c>
      <c r="CT770" s="54">
        <f t="shared" si="565"/>
        <v>0.79</v>
      </c>
      <c r="CU770" s="54">
        <f t="shared" si="565"/>
        <v>0.79</v>
      </c>
      <c r="CV770" s="54">
        <f t="shared" si="565"/>
        <v>0.79</v>
      </c>
      <c r="CX770" s="358" t="s">
        <v>521</v>
      </c>
      <c r="CY770" s="54">
        <f t="shared" ref="CY770:DN770" si="566">CG$79</f>
        <v>126.88500000000001</v>
      </c>
      <c r="CZ770" s="54">
        <f t="shared" si="566"/>
        <v>109.185</v>
      </c>
      <c r="DA770" s="54">
        <f t="shared" si="566"/>
        <v>94.381</v>
      </c>
      <c r="DB770" s="54">
        <f t="shared" si="566"/>
        <v>82.445999999999998</v>
      </c>
      <c r="DC770" s="54">
        <f t="shared" si="566"/>
        <v>73.918000000000006</v>
      </c>
      <c r="DD770" s="54">
        <f t="shared" si="566"/>
        <v>63.152999999999999</v>
      </c>
      <c r="DE770" s="54">
        <f t="shared" si="566"/>
        <v>56.482999999999997</v>
      </c>
      <c r="DF770" s="54">
        <f t="shared" si="566"/>
        <v>51.133000000000003</v>
      </c>
      <c r="DG770" s="54">
        <f t="shared" si="566"/>
        <v>48.246000000000002</v>
      </c>
      <c r="DH770" s="54">
        <f t="shared" si="566"/>
        <v>43.709000000000003</v>
      </c>
      <c r="DI770" s="54">
        <f t="shared" si="566"/>
        <v>40.774000000000001</v>
      </c>
      <c r="DJ770" s="54">
        <f t="shared" si="566"/>
        <v>38.68</v>
      </c>
      <c r="DK770" s="54">
        <f t="shared" si="566"/>
        <v>34.463000000000001</v>
      </c>
      <c r="DL770" s="54">
        <f t="shared" si="566"/>
        <v>33.161000000000001</v>
      </c>
      <c r="DM770" s="54">
        <f t="shared" si="566"/>
        <v>30.765000000000001</v>
      </c>
      <c r="DN770" s="54">
        <f t="shared" si="566"/>
        <v>29.283999999999999</v>
      </c>
    </row>
    <row r="771" spans="1:118" ht="13.5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B771" s="64" t="s">
        <v>380</v>
      </c>
      <c r="CC771" s="356">
        <f>-BN124</f>
        <v>0</v>
      </c>
      <c r="CD771" s="346" t="s">
        <v>377</v>
      </c>
      <c r="CE771" s="66">
        <f>CC771*$CG$82*9.80665/1000</f>
        <v>0</v>
      </c>
      <c r="CF771" s="54" t="s">
        <v>566</v>
      </c>
      <c r="CG771" s="341">
        <f>CE769</f>
        <v>-101</v>
      </c>
      <c r="CH771" s="54">
        <f>$CG771</f>
        <v>-101</v>
      </c>
      <c r="CI771" s="54">
        <f t="shared" si="565"/>
        <v>-101</v>
      </c>
      <c r="CJ771" s="54">
        <f t="shared" si="565"/>
        <v>-101</v>
      </c>
      <c r="CK771" s="54">
        <f t="shared" si="565"/>
        <v>-101</v>
      </c>
      <c r="CL771" s="54">
        <f t="shared" si="565"/>
        <v>-101</v>
      </c>
      <c r="CM771" s="54">
        <f t="shared" si="565"/>
        <v>-101</v>
      </c>
      <c r="CN771" s="54">
        <f t="shared" si="565"/>
        <v>-101</v>
      </c>
      <c r="CO771" s="54">
        <f t="shared" si="565"/>
        <v>-101</v>
      </c>
      <c r="CP771" s="54">
        <f t="shared" si="565"/>
        <v>-101</v>
      </c>
      <c r="CQ771" s="54">
        <f t="shared" si="565"/>
        <v>-101</v>
      </c>
      <c r="CR771" s="54">
        <f t="shared" si="565"/>
        <v>-101</v>
      </c>
      <c r="CS771" s="54">
        <f t="shared" si="565"/>
        <v>-101</v>
      </c>
      <c r="CT771" s="54">
        <f t="shared" si="565"/>
        <v>-101</v>
      </c>
      <c r="CU771" s="54">
        <f t="shared" si="565"/>
        <v>-101</v>
      </c>
      <c r="CV771" s="54">
        <f t="shared" si="565"/>
        <v>-101</v>
      </c>
      <c r="CX771" s="54" t="s">
        <v>405</v>
      </c>
      <c r="CY771" s="54">
        <f t="shared" ref="CY771:DN771" si="567">CG$80</f>
        <v>0.55779999999999996</v>
      </c>
      <c r="CZ771" s="54">
        <f t="shared" si="567"/>
        <v>0.65139999999999998</v>
      </c>
      <c r="DA771" s="54">
        <f t="shared" si="567"/>
        <v>0.72219999999999995</v>
      </c>
      <c r="DB771" s="54">
        <f t="shared" si="567"/>
        <v>0.78249999999999997</v>
      </c>
      <c r="DC771" s="54">
        <f t="shared" si="567"/>
        <v>0.81259999999999999</v>
      </c>
      <c r="DD771" s="54">
        <f t="shared" si="567"/>
        <v>0.84340000000000004</v>
      </c>
      <c r="DE771" s="54">
        <f t="shared" si="567"/>
        <v>0.86929999999999996</v>
      </c>
      <c r="DF771" s="54">
        <f t="shared" si="567"/>
        <v>0.89100000000000001</v>
      </c>
      <c r="DG771" s="54">
        <f t="shared" si="567"/>
        <v>0.90920000000000001</v>
      </c>
      <c r="DH771" s="54">
        <f t="shared" si="567"/>
        <v>0.92220000000000002</v>
      </c>
      <c r="DI771" s="54">
        <f t="shared" si="567"/>
        <v>0.93189999999999995</v>
      </c>
      <c r="DJ771" s="54">
        <f t="shared" si="567"/>
        <v>0.94030000000000002</v>
      </c>
      <c r="DK771" s="54">
        <f t="shared" si="567"/>
        <v>0.94769999999999999</v>
      </c>
      <c r="DL771" s="54">
        <f t="shared" si="567"/>
        <v>0.95440000000000003</v>
      </c>
      <c r="DM771" s="54">
        <f t="shared" si="567"/>
        <v>0.96020000000000005</v>
      </c>
      <c r="DN771" s="54">
        <f t="shared" si="567"/>
        <v>0.96530000000000005</v>
      </c>
    </row>
    <row r="772" spans="1:118" ht="14.25" thickBot="1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B772" s="64" t="s">
        <v>384</v>
      </c>
      <c r="CC772" s="345">
        <f>(BM616-BM615)/0.000694444444444444</f>
        <v>0</v>
      </c>
      <c r="CD772" s="66" t="s">
        <v>65</v>
      </c>
      <c r="CE772" s="66">
        <f>IF(CC769=0,IF(CC752&gt;0,CC772+CE755,CC772),(CC772-((CC771-CC770)/CC769)))</f>
        <v>0</v>
      </c>
      <c r="CF772" s="54" t="s">
        <v>406</v>
      </c>
      <c r="CG772" s="341">
        <f>ABS(CE772)</f>
        <v>0</v>
      </c>
      <c r="CH772" s="54">
        <f>$CG772</f>
        <v>0</v>
      </c>
      <c r="CI772" s="54">
        <f t="shared" si="565"/>
        <v>0</v>
      </c>
      <c r="CJ772" s="54">
        <f t="shared" si="565"/>
        <v>0</v>
      </c>
      <c r="CK772" s="54">
        <f t="shared" si="565"/>
        <v>0</v>
      </c>
      <c r="CL772" s="54">
        <f t="shared" si="565"/>
        <v>0</v>
      </c>
      <c r="CM772" s="54">
        <f t="shared" si="565"/>
        <v>0</v>
      </c>
      <c r="CN772" s="54">
        <f t="shared" si="565"/>
        <v>0</v>
      </c>
      <c r="CO772" s="54">
        <f t="shared" si="565"/>
        <v>0</v>
      </c>
      <c r="CP772" s="54">
        <f t="shared" si="565"/>
        <v>0</v>
      </c>
      <c r="CQ772" s="54">
        <f t="shared" si="565"/>
        <v>0</v>
      </c>
      <c r="CR772" s="54">
        <f t="shared" si="565"/>
        <v>0</v>
      </c>
      <c r="CS772" s="54">
        <f t="shared" si="565"/>
        <v>0</v>
      </c>
      <c r="CT772" s="54">
        <f t="shared" si="565"/>
        <v>0</v>
      </c>
      <c r="CU772" s="54">
        <f t="shared" si="565"/>
        <v>0</v>
      </c>
      <c r="CV772" s="54">
        <f t="shared" si="565"/>
        <v>0</v>
      </c>
      <c r="CX772" s="54" t="s">
        <v>415</v>
      </c>
      <c r="CY772" s="54">
        <f>100-$CG$83</f>
        <v>94.33</v>
      </c>
      <c r="CZ772" s="54">
        <f t="shared" ref="CZ772:DN772" si="568">100-$CG$83</f>
        <v>94.33</v>
      </c>
      <c r="DA772" s="54">
        <f t="shared" si="568"/>
        <v>94.33</v>
      </c>
      <c r="DB772" s="54">
        <f t="shared" si="568"/>
        <v>94.33</v>
      </c>
      <c r="DC772" s="54">
        <f t="shared" si="568"/>
        <v>94.33</v>
      </c>
      <c r="DD772" s="54">
        <f t="shared" si="568"/>
        <v>94.33</v>
      </c>
      <c r="DE772" s="54">
        <f t="shared" si="568"/>
        <v>94.33</v>
      </c>
      <c r="DF772" s="54">
        <f t="shared" si="568"/>
        <v>94.33</v>
      </c>
      <c r="DG772" s="54">
        <f t="shared" si="568"/>
        <v>94.33</v>
      </c>
      <c r="DH772" s="54">
        <f t="shared" si="568"/>
        <v>94.33</v>
      </c>
      <c r="DI772" s="54">
        <f t="shared" si="568"/>
        <v>94.33</v>
      </c>
      <c r="DJ772" s="54">
        <f t="shared" si="568"/>
        <v>94.33</v>
      </c>
      <c r="DK772" s="54">
        <f t="shared" si="568"/>
        <v>94.33</v>
      </c>
      <c r="DL772" s="54">
        <f t="shared" si="568"/>
        <v>94.33</v>
      </c>
      <c r="DM772" s="54">
        <f t="shared" si="568"/>
        <v>94.33</v>
      </c>
      <c r="DN772" s="54">
        <f t="shared" si="568"/>
        <v>94.33</v>
      </c>
    </row>
    <row r="773" spans="1:118" ht="14.25" thickBot="1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B773" s="359"/>
      <c r="CC773" s="360"/>
      <c r="CF773" s="54" t="s">
        <v>465</v>
      </c>
      <c r="CG773" s="347">
        <f>LN(2)/CG$78</f>
        <v>0.13862943611198905</v>
      </c>
      <c r="CH773" s="347">
        <f t="shared" ref="CH773:CV773" si="569">LN(2)/CH$78</f>
        <v>8.6643397569993161E-2</v>
      </c>
      <c r="CI773" s="347">
        <f t="shared" si="569"/>
        <v>5.5451774444795626E-2</v>
      </c>
      <c r="CJ773" s="347">
        <f t="shared" si="569"/>
        <v>3.7467415165402446E-2</v>
      </c>
      <c r="CK773" s="347">
        <f t="shared" si="569"/>
        <v>2.5672117798516494E-2</v>
      </c>
      <c r="CL773" s="347">
        <f t="shared" si="569"/>
        <v>1.8097837612531208E-2</v>
      </c>
      <c r="CM773" s="347">
        <f t="shared" si="569"/>
        <v>1.2765141446776157E-2</v>
      </c>
      <c r="CN773" s="347">
        <f t="shared" si="569"/>
        <v>9.001911435843446E-3</v>
      </c>
      <c r="CO773" s="347">
        <f t="shared" si="569"/>
        <v>6.3591484455040852E-3</v>
      </c>
      <c r="CP773" s="347">
        <f t="shared" si="569"/>
        <v>4.7475834284927756E-3</v>
      </c>
      <c r="CQ773" s="347">
        <f t="shared" si="569"/>
        <v>3.7066694147590657E-3</v>
      </c>
      <c r="CR773" s="347">
        <f t="shared" si="569"/>
        <v>2.9001974082006081E-3</v>
      </c>
      <c r="CS773" s="347">
        <f t="shared" si="569"/>
        <v>2.272613706753919E-3</v>
      </c>
      <c r="CT773" s="347">
        <f t="shared" si="569"/>
        <v>1.7773004629742187E-3</v>
      </c>
      <c r="CU773" s="347">
        <f t="shared" si="569"/>
        <v>1.3918618083533039E-3</v>
      </c>
      <c r="CV773" s="347">
        <f t="shared" si="569"/>
        <v>1.0915703630865281E-3</v>
      </c>
      <c r="CX773" s="54" t="s">
        <v>409</v>
      </c>
      <c r="CY773" s="361">
        <f>CE771</f>
        <v>0</v>
      </c>
      <c r="CZ773" s="54">
        <f>$CY773</f>
        <v>0</v>
      </c>
      <c r="DA773" s="54">
        <f t="shared" ref="DA773:DN773" si="570">$CY773</f>
        <v>0</v>
      </c>
      <c r="DB773" s="54">
        <f t="shared" si="570"/>
        <v>0</v>
      </c>
      <c r="DC773" s="54">
        <f t="shared" si="570"/>
        <v>0</v>
      </c>
      <c r="DD773" s="54">
        <f t="shared" si="570"/>
        <v>0</v>
      </c>
      <c r="DE773" s="54">
        <f t="shared" si="570"/>
        <v>0</v>
      </c>
      <c r="DF773" s="54">
        <f t="shared" si="570"/>
        <v>0</v>
      </c>
      <c r="DG773" s="54">
        <f t="shared" si="570"/>
        <v>0</v>
      </c>
      <c r="DH773" s="54">
        <f t="shared" si="570"/>
        <v>0</v>
      </c>
      <c r="DI773" s="54">
        <f t="shared" si="570"/>
        <v>0</v>
      </c>
      <c r="DJ773" s="54">
        <f t="shared" si="570"/>
        <v>0</v>
      </c>
      <c r="DK773" s="54">
        <f t="shared" si="570"/>
        <v>0</v>
      </c>
      <c r="DL773" s="54">
        <f t="shared" si="570"/>
        <v>0</v>
      </c>
      <c r="DM773" s="54">
        <f t="shared" si="570"/>
        <v>0</v>
      </c>
      <c r="DN773" s="54">
        <f t="shared" si="570"/>
        <v>0</v>
      </c>
    </row>
    <row r="775" spans="1:118" ht="13.5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G775" s="348">
        <f>(CG768+CG769)*CG770</f>
        <v>79</v>
      </c>
      <c r="CH775" s="348">
        <f t="shared" ref="CH775:CV775" si="571">(CH768+CH769)*CH770</f>
        <v>79</v>
      </c>
      <c r="CI775" s="348">
        <f t="shared" si="571"/>
        <v>79</v>
      </c>
      <c r="CJ775" s="348">
        <f t="shared" si="571"/>
        <v>79</v>
      </c>
      <c r="CK775" s="348">
        <f t="shared" si="571"/>
        <v>79</v>
      </c>
      <c r="CL775" s="348">
        <f t="shared" si="571"/>
        <v>79</v>
      </c>
      <c r="CM775" s="348">
        <f t="shared" si="571"/>
        <v>79</v>
      </c>
      <c r="CN775" s="348">
        <f t="shared" si="571"/>
        <v>79</v>
      </c>
      <c r="CO775" s="348">
        <f t="shared" si="571"/>
        <v>79</v>
      </c>
      <c r="CP775" s="348">
        <f t="shared" si="571"/>
        <v>79</v>
      </c>
      <c r="CQ775" s="348">
        <f t="shared" si="571"/>
        <v>79</v>
      </c>
      <c r="CR775" s="348">
        <f t="shared" si="571"/>
        <v>79</v>
      </c>
      <c r="CS775" s="348">
        <f t="shared" si="571"/>
        <v>79</v>
      </c>
      <c r="CT775" s="348">
        <f t="shared" si="571"/>
        <v>79</v>
      </c>
      <c r="CU775" s="348">
        <f t="shared" si="571"/>
        <v>79</v>
      </c>
      <c r="CV775" s="348">
        <f t="shared" si="571"/>
        <v>79</v>
      </c>
    </row>
    <row r="776" spans="1:118" ht="13.5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G776" s="348">
        <f>CG771*CG770*(CG772-1/CG773)</f>
        <v>575.56318656265205</v>
      </c>
      <c r="CH776" s="348">
        <f t="shared" ref="CH776:CV776" si="572">CH771*CH770*(CH772-1/CH773)</f>
        <v>920.90109850024317</v>
      </c>
      <c r="CI776" s="348">
        <f t="shared" si="572"/>
        <v>1438.9079664066298</v>
      </c>
      <c r="CJ776" s="348">
        <f t="shared" si="572"/>
        <v>2129.5837902818125</v>
      </c>
      <c r="CK776" s="348">
        <f t="shared" si="572"/>
        <v>3108.0412074383207</v>
      </c>
      <c r="CL776" s="348">
        <f t="shared" si="572"/>
        <v>4408.8140090699144</v>
      </c>
      <c r="CM776" s="348">
        <f t="shared" si="572"/>
        <v>6250.6162060704</v>
      </c>
      <c r="CN776" s="348">
        <f t="shared" si="572"/>
        <v>8863.6730730648396</v>
      </c>
      <c r="CO776" s="348">
        <f t="shared" si="572"/>
        <v>12547.277467065815</v>
      </c>
      <c r="CP776" s="348">
        <f t="shared" si="572"/>
        <v>16806.445047629441</v>
      </c>
      <c r="CQ776" s="348">
        <f t="shared" si="572"/>
        <v>21526.063177443186</v>
      </c>
      <c r="CR776" s="348">
        <f t="shared" si="572"/>
        <v>27511.920317694763</v>
      </c>
      <c r="CS776" s="348">
        <f t="shared" si="572"/>
        <v>35109.354380321776</v>
      </c>
      <c r="CT776" s="348">
        <f t="shared" si="572"/>
        <v>44893.928551886856</v>
      </c>
      <c r="CU776" s="348">
        <f t="shared" si="572"/>
        <v>57326.093381640138</v>
      </c>
      <c r="CV776" s="348">
        <f t="shared" si="572"/>
        <v>73096.524693456799</v>
      </c>
    </row>
    <row r="777" spans="1:118" ht="13.5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G777" s="348" t="e">
        <f>((CG768+CG769)*CG770-CG767-CG771*CG770/CG773)*EXP(-CG773*CG772)</f>
        <v>#VALUE!</v>
      </c>
      <c r="CH777" s="348" t="e">
        <f t="shared" ref="CH777:CV777" si="573">((CH768+CH769)*CH770-CH767-CH771*CH770/CH773)*EXP(-CH773*CH772)</f>
        <v>#VALUE!</v>
      </c>
      <c r="CI777" s="348" t="e">
        <f t="shared" si="573"/>
        <v>#VALUE!</v>
      </c>
      <c r="CJ777" s="348" t="e">
        <f t="shared" si="573"/>
        <v>#VALUE!</v>
      </c>
      <c r="CK777" s="348" t="e">
        <f t="shared" si="573"/>
        <v>#VALUE!</v>
      </c>
      <c r="CL777" s="348" t="e">
        <f t="shared" si="573"/>
        <v>#VALUE!</v>
      </c>
      <c r="CM777" s="348" t="e">
        <f t="shared" si="573"/>
        <v>#VALUE!</v>
      </c>
      <c r="CN777" s="348" t="e">
        <f t="shared" si="573"/>
        <v>#VALUE!</v>
      </c>
      <c r="CO777" s="348" t="e">
        <f t="shared" si="573"/>
        <v>#VALUE!</v>
      </c>
      <c r="CP777" s="348" t="e">
        <f t="shared" si="573"/>
        <v>#VALUE!</v>
      </c>
      <c r="CQ777" s="348" t="e">
        <f t="shared" si="573"/>
        <v>#VALUE!</v>
      </c>
      <c r="CR777" s="348" t="e">
        <f t="shared" si="573"/>
        <v>#VALUE!</v>
      </c>
      <c r="CS777" s="348" t="e">
        <f t="shared" si="573"/>
        <v>#VALUE!</v>
      </c>
      <c r="CT777" s="348" t="e">
        <f t="shared" si="573"/>
        <v>#VALUE!</v>
      </c>
      <c r="CU777" s="348" t="e">
        <f t="shared" si="573"/>
        <v>#VALUE!</v>
      </c>
      <c r="CV777" s="348" t="e">
        <f t="shared" si="573"/>
        <v>#VALUE!</v>
      </c>
    </row>
    <row r="778" spans="1:118" ht="13.5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G778" s="349" t="e">
        <f>CG775+CG776-CG777</f>
        <v>#VALUE!</v>
      </c>
      <c r="CH778" s="349" t="e">
        <f t="shared" ref="CH778:CV778" si="574">CH775+CH776-CH777</f>
        <v>#VALUE!</v>
      </c>
      <c r="CI778" s="349" t="e">
        <f t="shared" si="574"/>
        <v>#VALUE!</v>
      </c>
      <c r="CJ778" s="349" t="e">
        <f t="shared" si="574"/>
        <v>#VALUE!</v>
      </c>
      <c r="CK778" s="349" t="e">
        <f t="shared" si="574"/>
        <v>#VALUE!</v>
      </c>
      <c r="CL778" s="349" t="e">
        <f t="shared" si="574"/>
        <v>#VALUE!</v>
      </c>
      <c r="CM778" s="349" t="e">
        <f t="shared" si="574"/>
        <v>#VALUE!</v>
      </c>
      <c r="CN778" s="349" t="e">
        <f t="shared" si="574"/>
        <v>#VALUE!</v>
      </c>
      <c r="CO778" s="349" t="e">
        <f t="shared" si="574"/>
        <v>#VALUE!</v>
      </c>
      <c r="CP778" s="349" t="e">
        <f t="shared" si="574"/>
        <v>#VALUE!</v>
      </c>
      <c r="CQ778" s="349" t="e">
        <f t="shared" si="574"/>
        <v>#VALUE!</v>
      </c>
      <c r="CR778" s="349" t="e">
        <f t="shared" si="574"/>
        <v>#VALUE!</v>
      </c>
      <c r="CS778" s="349" t="e">
        <f t="shared" si="574"/>
        <v>#VALUE!</v>
      </c>
      <c r="CT778" s="349" t="e">
        <f t="shared" si="574"/>
        <v>#VALUE!</v>
      </c>
      <c r="CU778" s="349" t="e">
        <f t="shared" si="574"/>
        <v>#VALUE!</v>
      </c>
      <c r="CV778" s="349" t="e">
        <f t="shared" si="574"/>
        <v>#VALUE!</v>
      </c>
    </row>
    <row r="779" spans="1:118" ht="13.5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G779" s="350" t="s">
        <v>390</v>
      </c>
      <c r="CH779" s="351" t="s">
        <v>333</v>
      </c>
      <c r="CI779" s="351" t="s">
        <v>334</v>
      </c>
      <c r="CJ779" s="351" t="s">
        <v>335</v>
      </c>
      <c r="CK779" s="351" t="s">
        <v>336</v>
      </c>
      <c r="CL779" s="351" t="s">
        <v>337</v>
      </c>
      <c r="CM779" s="351" t="s">
        <v>338</v>
      </c>
      <c r="CN779" s="351" t="s">
        <v>339</v>
      </c>
      <c r="CO779" s="351" t="s">
        <v>340</v>
      </c>
      <c r="CP779" s="351" t="s">
        <v>341</v>
      </c>
      <c r="CQ779" s="351" t="s">
        <v>342</v>
      </c>
      <c r="CR779" s="351" t="s">
        <v>343</v>
      </c>
      <c r="CS779" s="351" t="s">
        <v>344</v>
      </c>
      <c r="CT779" s="351" t="s">
        <v>345</v>
      </c>
      <c r="CU779" s="351" t="s">
        <v>346</v>
      </c>
      <c r="CV779" s="351" t="s">
        <v>347</v>
      </c>
      <c r="CY779" s="54" t="s">
        <v>390</v>
      </c>
      <c r="CZ779" s="54" t="s">
        <v>333</v>
      </c>
      <c r="DA779" s="54" t="s">
        <v>334</v>
      </c>
      <c r="DB779" s="54" t="s">
        <v>335</v>
      </c>
      <c r="DC779" s="54" t="s">
        <v>336</v>
      </c>
      <c r="DD779" s="54" t="s">
        <v>337</v>
      </c>
      <c r="DE779" s="54" t="s">
        <v>338</v>
      </c>
      <c r="DF779" s="54" t="s">
        <v>339</v>
      </c>
      <c r="DG779" s="54" t="s">
        <v>340</v>
      </c>
      <c r="DH779" s="54" t="s">
        <v>341</v>
      </c>
      <c r="DI779" s="54" t="s">
        <v>342</v>
      </c>
      <c r="DJ779" s="54" t="s">
        <v>343</v>
      </c>
      <c r="DK779" s="54" t="s">
        <v>344</v>
      </c>
      <c r="DL779" s="54" t="s">
        <v>345</v>
      </c>
      <c r="DM779" s="54" t="s">
        <v>346</v>
      </c>
      <c r="DN779" s="54" t="s">
        <v>347</v>
      </c>
    </row>
    <row r="780" spans="1:118" ht="13.5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F780" s="54" t="s">
        <v>391</v>
      </c>
      <c r="CG780" s="352" t="e">
        <f>ROUND((CG768+CG769)*CG770+CG771*CG770*(CG772-1/CG773)-((CG768+CG769)*CG770-CG767-CG771*CG770/CG773)*EXP(-CG773*CG772),5)</f>
        <v>#VALUE!</v>
      </c>
      <c r="CH780" s="352" t="e">
        <f t="shared" ref="CH780:CV780" si="575">ROUND((CH768+CH769)*CH770+CH771*CH770*(CH772-1/CH773)-((CH768+CH769)*CH770-CH767-CH771*CH770/CH773)*EXP(-CH773*CH772),5)</f>
        <v>#VALUE!</v>
      </c>
      <c r="CI780" s="352" t="e">
        <f t="shared" si="575"/>
        <v>#VALUE!</v>
      </c>
      <c r="CJ780" s="352" t="e">
        <f t="shared" si="575"/>
        <v>#VALUE!</v>
      </c>
      <c r="CK780" s="352" t="e">
        <f t="shared" si="575"/>
        <v>#VALUE!</v>
      </c>
      <c r="CL780" s="352" t="e">
        <f t="shared" si="575"/>
        <v>#VALUE!</v>
      </c>
      <c r="CM780" s="352" t="e">
        <f t="shared" si="575"/>
        <v>#VALUE!</v>
      </c>
      <c r="CN780" s="352" t="e">
        <f t="shared" si="575"/>
        <v>#VALUE!</v>
      </c>
      <c r="CO780" s="352" t="e">
        <f t="shared" si="575"/>
        <v>#VALUE!</v>
      </c>
      <c r="CP780" s="352" t="e">
        <f t="shared" si="575"/>
        <v>#VALUE!</v>
      </c>
      <c r="CQ780" s="352" t="e">
        <f t="shared" si="575"/>
        <v>#VALUE!</v>
      </c>
      <c r="CR780" s="352" t="e">
        <f t="shared" si="575"/>
        <v>#VALUE!</v>
      </c>
      <c r="CS780" s="352" t="e">
        <f t="shared" si="575"/>
        <v>#VALUE!</v>
      </c>
      <c r="CT780" s="352" t="e">
        <f t="shared" si="575"/>
        <v>#VALUE!</v>
      </c>
      <c r="CU780" s="352" t="e">
        <f t="shared" si="575"/>
        <v>#VALUE!</v>
      </c>
      <c r="CV780" s="352" t="e">
        <f t="shared" si="575"/>
        <v>#VALUE!</v>
      </c>
      <c r="CX780" s="54" t="s">
        <v>412</v>
      </c>
      <c r="CY780" s="362">
        <f>(CY772+CY773)/CY771+CY770</f>
        <v>295.99579239870923</v>
      </c>
      <c r="CZ780" s="362">
        <f t="shared" ref="CZ780:DN780" si="576">(CZ772+CZ773)/CZ771+CZ770</f>
        <v>253.99617592876882</v>
      </c>
      <c r="DA780" s="362">
        <f t="shared" si="576"/>
        <v>224.99578814732763</v>
      </c>
      <c r="DB780" s="362">
        <f t="shared" si="576"/>
        <v>202.99552076677315</v>
      </c>
      <c r="DC780" s="362">
        <f t="shared" si="576"/>
        <v>190.00217425547623</v>
      </c>
      <c r="DD780" s="362">
        <f t="shared" si="576"/>
        <v>174.99791344557741</v>
      </c>
      <c r="DE780" s="362">
        <f t="shared" si="576"/>
        <v>164.99559634188427</v>
      </c>
      <c r="DF780" s="362">
        <f t="shared" si="576"/>
        <v>157.00280920314253</v>
      </c>
      <c r="DG780" s="362">
        <f t="shared" si="576"/>
        <v>151.99654993400793</v>
      </c>
      <c r="DH780" s="362">
        <f t="shared" si="576"/>
        <v>145.99700693992628</v>
      </c>
      <c r="DI780" s="362">
        <f t="shared" si="576"/>
        <v>141.99730722180493</v>
      </c>
      <c r="DJ780" s="362">
        <f t="shared" si="576"/>
        <v>138.99904711262363</v>
      </c>
      <c r="DK780" s="362">
        <f t="shared" si="576"/>
        <v>133.99871805423658</v>
      </c>
      <c r="DL780" s="362">
        <f t="shared" si="576"/>
        <v>131.99796563285832</v>
      </c>
      <c r="DM780" s="362">
        <f t="shared" si="576"/>
        <v>129.00495001041449</v>
      </c>
      <c r="DN780" s="362">
        <f t="shared" si="576"/>
        <v>127.00491577747849</v>
      </c>
    </row>
    <row r="781" spans="1:118" ht="13.5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319" t="str">
        <f>IF(CB781="","",CC781)</f>
        <v/>
      </c>
      <c r="CB781" s="363" t="str">
        <f>IF(COUNTIF(CY781:DN781,"×")=0,"","浮上できません")</f>
        <v/>
      </c>
      <c r="CC781" s="316">
        <v>12</v>
      </c>
      <c r="CG781" s="369"/>
      <c r="CH781" s="369"/>
      <c r="CI781" s="369"/>
      <c r="CJ781" s="369"/>
      <c r="CK781" s="369"/>
      <c r="CL781" s="369"/>
      <c r="CM781" s="369"/>
      <c r="CN781" s="369"/>
      <c r="CO781" s="369"/>
      <c r="CP781" s="369"/>
      <c r="CQ781" s="369"/>
      <c r="CR781" s="369"/>
      <c r="CS781" s="369"/>
      <c r="CT781" s="369"/>
      <c r="CU781" s="369"/>
      <c r="CV781" s="369"/>
      <c r="CY781" s="364" t="e">
        <f t="shared" ref="CY781:DN781" si="577">IF(CY780-CG780&gt;0,"","×")</f>
        <v>#VALUE!</v>
      </c>
      <c r="CZ781" s="364" t="e">
        <f t="shared" si="577"/>
        <v>#VALUE!</v>
      </c>
      <c r="DA781" s="364" t="e">
        <f t="shared" si="577"/>
        <v>#VALUE!</v>
      </c>
      <c r="DB781" s="364" t="e">
        <f t="shared" si="577"/>
        <v>#VALUE!</v>
      </c>
      <c r="DC781" s="364" t="e">
        <f t="shared" si="577"/>
        <v>#VALUE!</v>
      </c>
      <c r="DD781" s="364" t="e">
        <f t="shared" si="577"/>
        <v>#VALUE!</v>
      </c>
      <c r="DE781" s="364" t="e">
        <f t="shared" si="577"/>
        <v>#VALUE!</v>
      </c>
      <c r="DF781" s="364" t="e">
        <f t="shared" si="577"/>
        <v>#VALUE!</v>
      </c>
      <c r="DG781" s="364" t="e">
        <f t="shared" si="577"/>
        <v>#VALUE!</v>
      </c>
      <c r="DH781" s="364" t="e">
        <f t="shared" si="577"/>
        <v>#VALUE!</v>
      </c>
      <c r="DI781" s="364" t="e">
        <f t="shared" si="577"/>
        <v>#VALUE!</v>
      </c>
      <c r="DJ781" s="364" t="e">
        <f t="shared" si="577"/>
        <v>#VALUE!</v>
      </c>
      <c r="DK781" s="364" t="e">
        <f t="shared" si="577"/>
        <v>#VALUE!</v>
      </c>
      <c r="DL781" s="364" t="e">
        <f t="shared" si="577"/>
        <v>#VALUE!</v>
      </c>
      <c r="DM781" s="364" t="e">
        <f t="shared" si="577"/>
        <v>#VALUE!</v>
      </c>
      <c r="DN781" s="364" t="e">
        <f t="shared" si="577"/>
        <v>#VALUE!</v>
      </c>
    </row>
    <row r="782" spans="1:118" ht="13.5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F782" s="338" t="s">
        <v>567</v>
      </c>
      <c r="CG782" s="338" t="s">
        <v>568</v>
      </c>
      <c r="CH782" s="338"/>
      <c r="CI782" s="338"/>
      <c r="CJ782" s="338"/>
      <c r="CK782" s="338"/>
      <c r="CL782" s="338"/>
      <c r="CM782" s="338"/>
      <c r="CN782" s="338"/>
      <c r="CO782" s="338"/>
      <c r="CP782" s="338"/>
      <c r="CQ782" s="338"/>
      <c r="CR782" s="338"/>
      <c r="CS782" s="338"/>
      <c r="CT782" s="338"/>
      <c r="CU782" s="338"/>
      <c r="CV782" s="338"/>
      <c r="CW782" s="338"/>
    </row>
    <row r="784" spans="1:118" ht="16.5" customHeight="1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F784" s="340" t="s">
        <v>401</v>
      </c>
      <c r="CG784" s="353" t="e">
        <f>CG780</f>
        <v>#VALUE!</v>
      </c>
      <c r="CH784" s="353" t="e">
        <f t="shared" ref="CH784:CV784" si="578">CH780</f>
        <v>#VALUE!</v>
      </c>
      <c r="CI784" s="353" t="e">
        <f t="shared" si="578"/>
        <v>#VALUE!</v>
      </c>
      <c r="CJ784" s="353" t="e">
        <f t="shared" si="578"/>
        <v>#VALUE!</v>
      </c>
      <c r="CK784" s="353" t="e">
        <f t="shared" si="578"/>
        <v>#VALUE!</v>
      </c>
      <c r="CL784" s="353" t="e">
        <f t="shared" si="578"/>
        <v>#VALUE!</v>
      </c>
      <c r="CM784" s="353" t="e">
        <f t="shared" si="578"/>
        <v>#VALUE!</v>
      </c>
      <c r="CN784" s="353" t="e">
        <f t="shared" si="578"/>
        <v>#VALUE!</v>
      </c>
      <c r="CO784" s="353" t="e">
        <f t="shared" si="578"/>
        <v>#VALUE!</v>
      </c>
      <c r="CP784" s="353" t="e">
        <f t="shared" si="578"/>
        <v>#VALUE!</v>
      </c>
      <c r="CQ784" s="353" t="e">
        <f t="shared" si="578"/>
        <v>#VALUE!</v>
      </c>
      <c r="CR784" s="353" t="e">
        <f t="shared" si="578"/>
        <v>#VALUE!</v>
      </c>
      <c r="CS784" s="353" t="e">
        <f t="shared" si="578"/>
        <v>#VALUE!</v>
      </c>
      <c r="CT784" s="353" t="e">
        <f t="shared" si="578"/>
        <v>#VALUE!</v>
      </c>
      <c r="CU784" s="353" t="e">
        <f t="shared" si="578"/>
        <v>#VALUE!</v>
      </c>
      <c r="CV784" s="353" t="e">
        <f t="shared" si="578"/>
        <v>#VALUE!</v>
      </c>
    </row>
    <row r="785" spans="1:118" ht="13.5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F785" s="54" t="s">
        <v>395</v>
      </c>
      <c r="CG785" s="54">
        <v>100</v>
      </c>
      <c r="CH785" s="54">
        <f>$CG785</f>
        <v>100</v>
      </c>
      <c r="CI785" s="54">
        <f t="shared" ref="CI785:CV789" si="579">$CG785</f>
        <v>100</v>
      </c>
      <c r="CJ785" s="54">
        <f t="shared" si="579"/>
        <v>100</v>
      </c>
      <c r="CK785" s="54">
        <f t="shared" si="579"/>
        <v>100</v>
      </c>
      <c r="CL785" s="54">
        <f t="shared" si="579"/>
        <v>100</v>
      </c>
      <c r="CM785" s="54">
        <f t="shared" si="579"/>
        <v>100</v>
      </c>
      <c r="CN785" s="54">
        <f t="shared" si="579"/>
        <v>100</v>
      </c>
      <c r="CO785" s="54">
        <f t="shared" si="579"/>
        <v>100</v>
      </c>
      <c r="CP785" s="54">
        <f t="shared" si="579"/>
        <v>100</v>
      </c>
      <c r="CQ785" s="54">
        <f t="shared" si="579"/>
        <v>100</v>
      </c>
      <c r="CR785" s="54">
        <f t="shared" si="579"/>
        <v>100</v>
      </c>
      <c r="CS785" s="54">
        <f t="shared" si="579"/>
        <v>100</v>
      </c>
      <c r="CT785" s="54">
        <f t="shared" si="579"/>
        <v>100</v>
      </c>
      <c r="CU785" s="54">
        <f t="shared" si="579"/>
        <v>100</v>
      </c>
      <c r="CV785" s="54">
        <f t="shared" si="579"/>
        <v>100</v>
      </c>
      <c r="CX785" s="339" t="s">
        <v>569</v>
      </c>
      <c r="CY785" s="339"/>
      <c r="CZ785" s="339"/>
      <c r="DA785" s="339"/>
      <c r="DB785" s="339"/>
      <c r="DC785" s="339"/>
      <c r="DD785" s="339"/>
      <c r="DE785" s="339"/>
      <c r="DF785" s="339"/>
      <c r="DG785" s="339"/>
      <c r="DH785" s="339"/>
      <c r="DI785" s="339"/>
      <c r="DJ785" s="339"/>
      <c r="DK785" s="339"/>
      <c r="DL785" s="339"/>
      <c r="DM785" s="339"/>
      <c r="DN785" s="339"/>
    </row>
    <row r="786" spans="1:118" ht="13.5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B786" s="64" t="s">
        <v>372</v>
      </c>
      <c r="CC786" s="345">
        <v>0</v>
      </c>
      <c r="CD786" s="66" t="s">
        <v>503</v>
      </c>
      <c r="CE786" s="66">
        <f>ROUND(CC786*$CG$82*9.80665/1000,0)</f>
        <v>0</v>
      </c>
      <c r="CF786" s="54" t="s">
        <v>374</v>
      </c>
      <c r="CG786" s="341">
        <f>CE787</f>
        <v>0</v>
      </c>
      <c r="CH786" s="54">
        <f>$CG786</f>
        <v>0</v>
      </c>
      <c r="CI786" s="54">
        <f t="shared" si="579"/>
        <v>0</v>
      </c>
      <c r="CJ786" s="54">
        <f t="shared" si="579"/>
        <v>0</v>
      </c>
      <c r="CK786" s="54">
        <f t="shared" si="579"/>
        <v>0</v>
      </c>
      <c r="CL786" s="54">
        <f t="shared" si="579"/>
        <v>0</v>
      </c>
      <c r="CM786" s="54">
        <f t="shared" si="579"/>
        <v>0</v>
      </c>
      <c r="CN786" s="54">
        <f t="shared" si="579"/>
        <v>0</v>
      </c>
      <c r="CO786" s="54">
        <f t="shared" si="579"/>
        <v>0</v>
      </c>
      <c r="CP786" s="54">
        <f t="shared" si="579"/>
        <v>0</v>
      </c>
      <c r="CQ786" s="54">
        <f t="shared" si="579"/>
        <v>0</v>
      </c>
      <c r="CR786" s="54">
        <f t="shared" si="579"/>
        <v>0</v>
      </c>
      <c r="CS786" s="54">
        <f t="shared" si="579"/>
        <v>0</v>
      </c>
      <c r="CT786" s="54">
        <f t="shared" si="579"/>
        <v>0</v>
      </c>
      <c r="CU786" s="54">
        <f t="shared" si="579"/>
        <v>0</v>
      </c>
      <c r="CV786" s="54">
        <f t="shared" si="579"/>
        <v>0</v>
      </c>
    </row>
    <row r="787" spans="1:118" ht="13.5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B787" s="354" t="s">
        <v>376</v>
      </c>
      <c r="CC787" s="355">
        <f>CC771</f>
        <v>0</v>
      </c>
      <c r="CD787" s="346" t="s">
        <v>377</v>
      </c>
      <c r="CE787" s="66">
        <f>CC787*$CG$82*9.80665/1000</f>
        <v>0</v>
      </c>
      <c r="CF787" s="54" t="s">
        <v>378</v>
      </c>
      <c r="CG787" s="54">
        <v>0.79</v>
      </c>
      <c r="CH787" s="54">
        <f>$CG787</f>
        <v>0.79</v>
      </c>
      <c r="CI787" s="54">
        <f t="shared" si="579"/>
        <v>0.79</v>
      </c>
      <c r="CJ787" s="54">
        <f t="shared" si="579"/>
        <v>0.79</v>
      </c>
      <c r="CK787" s="54">
        <f t="shared" si="579"/>
        <v>0.79</v>
      </c>
      <c r="CL787" s="54">
        <f t="shared" si="579"/>
        <v>0.79</v>
      </c>
      <c r="CM787" s="54">
        <f t="shared" si="579"/>
        <v>0.79</v>
      </c>
      <c r="CN787" s="54">
        <f t="shared" si="579"/>
        <v>0.79</v>
      </c>
      <c r="CO787" s="54">
        <f t="shared" si="579"/>
        <v>0.79</v>
      </c>
      <c r="CP787" s="54">
        <f t="shared" si="579"/>
        <v>0.79</v>
      </c>
      <c r="CQ787" s="54">
        <f t="shared" si="579"/>
        <v>0.79</v>
      </c>
      <c r="CR787" s="54">
        <f t="shared" si="579"/>
        <v>0.79</v>
      </c>
      <c r="CS787" s="54">
        <f t="shared" si="579"/>
        <v>0.79</v>
      </c>
      <c r="CT787" s="54">
        <f t="shared" si="579"/>
        <v>0.79</v>
      </c>
      <c r="CU787" s="54">
        <f t="shared" si="579"/>
        <v>0.79</v>
      </c>
      <c r="CV787" s="54">
        <f t="shared" si="579"/>
        <v>0.79</v>
      </c>
      <c r="CX787" s="358" t="s">
        <v>404</v>
      </c>
      <c r="CY787" s="54">
        <f t="shared" ref="CY787:DN787" si="580">CG$79</f>
        <v>126.88500000000001</v>
      </c>
      <c r="CZ787" s="54">
        <f t="shared" si="580"/>
        <v>109.185</v>
      </c>
      <c r="DA787" s="54">
        <f t="shared" si="580"/>
        <v>94.381</v>
      </c>
      <c r="DB787" s="54">
        <f t="shared" si="580"/>
        <v>82.445999999999998</v>
      </c>
      <c r="DC787" s="54">
        <f t="shared" si="580"/>
        <v>73.918000000000006</v>
      </c>
      <c r="DD787" s="54">
        <f t="shared" si="580"/>
        <v>63.152999999999999</v>
      </c>
      <c r="DE787" s="54">
        <f t="shared" si="580"/>
        <v>56.482999999999997</v>
      </c>
      <c r="DF787" s="54">
        <f t="shared" si="580"/>
        <v>51.133000000000003</v>
      </c>
      <c r="DG787" s="54">
        <f t="shared" si="580"/>
        <v>48.246000000000002</v>
      </c>
      <c r="DH787" s="54">
        <f t="shared" si="580"/>
        <v>43.709000000000003</v>
      </c>
      <c r="DI787" s="54">
        <f t="shared" si="580"/>
        <v>40.774000000000001</v>
      </c>
      <c r="DJ787" s="54">
        <f t="shared" si="580"/>
        <v>38.68</v>
      </c>
      <c r="DK787" s="54">
        <f t="shared" si="580"/>
        <v>34.463000000000001</v>
      </c>
      <c r="DL787" s="54">
        <f t="shared" si="580"/>
        <v>33.161000000000001</v>
      </c>
      <c r="DM787" s="54">
        <f t="shared" si="580"/>
        <v>30.765000000000001</v>
      </c>
      <c r="DN787" s="54">
        <f t="shared" si="580"/>
        <v>29.283999999999999</v>
      </c>
    </row>
    <row r="788" spans="1:118" ht="13.5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B788" s="64" t="s">
        <v>380</v>
      </c>
      <c r="CC788" s="345">
        <f>-BN125</f>
        <v>0</v>
      </c>
      <c r="CD788" s="346" t="s">
        <v>381</v>
      </c>
      <c r="CE788" s="66">
        <f>CC788*$CG$82*9.80665/1000</f>
        <v>0</v>
      </c>
      <c r="CF788" s="54" t="s">
        <v>566</v>
      </c>
      <c r="CG788" s="341">
        <f>CE786</f>
        <v>0</v>
      </c>
      <c r="CH788" s="54">
        <f>$CG788</f>
        <v>0</v>
      </c>
      <c r="CI788" s="54">
        <f t="shared" si="579"/>
        <v>0</v>
      </c>
      <c r="CJ788" s="54">
        <f t="shared" si="579"/>
        <v>0</v>
      </c>
      <c r="CK788" s="54">
        <f t="shared" si="579"/>
        <v>0</v>
      </c>
      <c r="CL788" s="54">
        <f t="shared" si="579"/>
        <v>0</v>
      </c>
      <c r="CM788" s="54">
        <f t="shared" si="579"/>
        <v>0</v>
      </c>
      <c r="CN788" s="54">
        <f t="shared" si="579"/>
        <v>0</v>
      </c>
      <c r="CO788" s="54">
        <f t="shared" si="579"/>
        <v>0</v>
      </c>
      <c r="CP788" s="54">
        <f t="shared" si="579"/>
        <v>0</v>
      </c>
      <c r="CQ788" s="54">
        <f t="shared" si="579"/>
        <v>0</v>
      </c>
      <c r="CR788" s="54">
        <f t="shared" si="579"/>
        <v>0</v>
      </c>
      <c r="CS788" s="54">
        <f t="shared" si="579"/>
        <v>0</v>
      </c>
      <c r="CT788" s="54">
        <f t="shared" si="579"/>
        <v>0</v>
      </c>
      <c r="CU788" s="54">
        <f t="shared" si="579"/>
        <v>0</v>
      </c>
      <c r="CV788" s="54">
        <f t="shared" si="579"/>
        <v>0</v>
      </c>
      <c r="CX788" s="54" t="s">
        <v>550</v>
      </c>
      <c r="CY788" s="54">
        <f t="shared" ref="CY788:DN788" si="581">CG$80</f>
        <v>0.55779999999999996</v>
      </c>
      <c r="CZ788" s="54">
        <f t="shared" si="581"/>
        <v>0.65139999999999998</v>
      </c>
      <c r="DA788" s="54">
        <f t="shared" si="581"/>
        <v>0.72219999999999995</v>
      </c>
      <c r="DB788" s="54">
        <f t="shared" si="581"/>
        <v>0.78249999999999997</v>
      </c>
      <c r="DC788" s="54">
        <f t="shared" si="581"/>
        <v>0.81259999999999999</v>
      </c>
      <c r="DD788" s="54">
        <f t="shared" si="581"/>
        <v>0.84340000000000004</v>
      </c>
      <c r="DE788" s="54">
        <f t="shared" si="581"/>
        <v>0.86929999999999996</v>
      </c>
      <c r="DF788" s="54">
        <f t="shared" si="581"/>
        <v>0.89100000000000001</v>
      </c>
      <c r="DG788" s="54">
        <f t="shared" si="581"/>
        <v>0.90920000000000001</v>
      </c>
      <c r="DH788" s="54">
        <f t="shared" si="581"/>
        <v>0.92220000000000002</v>
      </c>
      <c r="DI788" s="54">
        <f t="shared" si="581"/>
        <v>0.93189999999999995</v>
      </c>
      <c r="DJ788" s="54">
        <f t="shared" si="581"/>
        <v>0.94030000000000002</v>
      </c>
      <c r="DK788" s="54">
        <f t="shared" si="581"/>
        <v>0.94769999999999999</v>
      </c>
      <c r="DL788" s="54">
        <f t="shared" si="581"/>
        <v>0.95440000000000003</v>
      </c>
      <c r="DM788" s="54">
        <f t="shared" si="581"/>
        <v>0.96020000000000005</v>
      </c>
      <c r="DN788" s="54">
        <f t="shared" si="581"/>
        <v>0.96530000000000005</v>
      </c>
    </row>
    <row r="789" spans="1:118" ht="14.25" thickBot="1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B789" s="64" t="s">
        <v>384</v>
      </c>
      <c r="CC789" s="345" t="e">
        <f>(BM125-BM124)/0.000694444444444444</f>
        <v>#VALUE!</v>
      </c>
      <c r="CD789" s="66" t="s">
        <v>65</v>
      </c>
      <c r="CE789" s="66" t="e">
        <f>IF(CC786=0,IF(CC769&gt;0,CC789+CE772,CC789),(CC789-((CC788-CC787)/CC786)))</f>
        <v>#VALUE!</v>
      </c>
      <c r="CF789" s="54" t="s">
        <v>406</v>
      </c>
      <c r="CG789" s="341" t="e">
        <f>ABS(CE789)</f>
        <v>#VALUE!</v>
      </c>
      <c r="CH789" s="54" t="e">
        <f>$CG789</f>
        <v>#VALUE!</v>
      </c>
      <c r="CI789" s="54" t="e">
        <f t="shared" si="579"/>
        <v>#VALUE!</v>
      </c>
      <c r="CJ789" s="54" t="e">
        <f t="shared" si="579"/>
        <v>#VALUE!</v>
      </c>
      <c r="CK789" s="54" t="e">
        <f t="shared" si="579"/>
        <v>#VALUE!</v>
      </c>
      <c r="CL789" s="54" t="e">
        <f t="shared" si="579"/>
        <v>#VALUE!</v>
      </c>
      <c r="CM789" s="54" t="e">
        <f t="shared" si="579"/>
        <v>#VALUE!</v>
      </c>
      <c r="CN789" s="54" t="e">
        <f t="shared" si="579"/>
        <v>#VALUE!</v>
      </c>
      <c r="CO789" s="54" t="e">
        <f t="shared" si="579"/>
        <v>#VALUE!</v>
      </c>
      <c r="CP789" s="54" t="e">
        <f t="shared" si="579"/>
        <v>#VALUE!</v>
      </c>
      <c r="CQ789" s="54" t="e">
        <f t="shared" si="579"/>
        <v>#VALUE!</v>
      </c>
      <c r="CR789" s="54" t="e">
        <f t="shared" si="579"/>
        <v>#VALUE!</v>
      </c>
      <c r="CS789" s="54" t="e">
        <f t="shared" si="579"/>
        <v>#VALUE!</v>
      </c>
      <c r="CT789" s="54" t="e">
        <f t="shared" si="579"/>
        <v>#VALUE!</v>
      </c>
      <c r="CU789" s="54" t="e">
        <f t="shared" si="579"/>
        <v>#VALUE!</v>
      </c>
      <c r="CV789" s="54" t="e">
        <f t="shared" si="579"/>
        <v>#VALUE!</v>
      </c>
      <c r="CX789" s="54" t="s">
        <v>407</v>
      </c>
      <c r="CY789" s="54">
        <f>100-$CG$83</f>
        <v>94.33</v>
      </c>
      <c r="CZ789" s="54">
        <f t="shared" ref="CZ789:DN789" si="582">100-$CG$83</f>
        <v>94.33</v>
      </c>
      <c r="DA789" s="54">
        <f t="shared" si="582"/>
        <v>94.33</v>
      </c>
      <c r="DB789" s="54">
        <f t="shared" si="582"/>
        <v>94.33</v>
      </c>
      <c r="DC789" s="54">
        <f t="shared" si="582"/>
        <v>94.33</v>
      </c>
      <c r="DD789" s="54">
        <f t="shared" si="582"/>
        <v>94.33</v>
      </c>
      <c r="DE789" s="54">
        <f t="shared" si="582"/>
        <v>94.33</v>
      </c>
      <c r="DF789" s="54">
        <f t="shared" si="582"/>
        <v>94.33</v>
      </c>
      <c r="DG789" s="54">
        <f t="shared" si="582"/>
        <v>94.33</v>
      </c>
      <c r="DH789" s="54">
        <f t="shared" si="582"/>
        <v>94.33</v>
      </c>
      <c r="DI789" s="54">
        <f t="shared" si="582"/>
        <v>94.33</v>
      </c>
      <c r="DJ789" s="54">
        <f t="shared" si="582"/>
        <v>94.33</v>
      </c>
      <c r="DK789" s="54">
        <f t="shared" si="582"/>
        <v>94.33</v>
      </c>
      <c r="DL789" s="54">
        <f t="shared" si="582"/>
        <v>94.33</v>
      </c>
      <c r="DM789" s="54">
        <f t="shared" si="582"/>
        <v>94.33</v>
      </c>
      <c r="DN789" s="54">
        <f t="shared" si="582"/>
        <v>94.33</v>
      </c>
    </row>
    <row r="790" spans="1:118" ht="14.25" thickBot="1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B790" s="359"/>
      <c r="CC790" s="360"/>
      <c r="CF790" s="54" t="s">
        <v>387</v>
      </c>
      <c r="CG790" s="347">
        <f>LN(2)/CG$78</f>
        <v>0.13862943611198905</v>
      </c>
      <c r="CH790" s="347">
        <f t="shared" ref="CH790:CV790" si="583">LN(2)/CH$78</f>
        <v>8.6643397569993161E-2</v>
      </c>
      <c r="CI790" s="347">
        <f t="shared" si="583"/>
        <v>5.5451774444795626E-2</v>
      </c>
      <c r="CJ790" s="347">
        <f t="shared" si="583"/>
        <v>3.7467415165402446E-2</v>
      </c>
      <c r="CK790" s="347">
        <f t="shared" si="583"/>
        <v>2.5672117798516494E-2</v>
      </c>
      <c r="CL790" s="347">
        <f t="shared" si="583"/>
        <v>1.8097837612531208E-2</v>
      </c>
      <c r="CM790" s="347">
        <f t="shared" si="583"/>
        <v>1.2765141446776157E-2</v>
      </c>
      <c r="CN790" s="347">
        <f t="shared" si="583"/>
        <v>9.001911435843446E-3</v>
      </c>
      <c r="CO790" s="347">
        <f t="shared" si="583"/>
        <v>6.3591484455040852E-3</v>
      </c>
      <c r="CP790" s="347">
        <f t="shared" si="583"/>
        <v>4.7475834284927756E-3</v>
      </c>
      <c r="CQ790" s="347">
        <f t="shared" si="583"/>
        <v>3.7066694147590657E-3</v>
      </c>
      <c r="CR790" s="347">
        <f t="shared" si="583"/>
        <v>2.9001974082006081E-3</v>
      </c>
      <c r="CS790" s="347">
        <f t="shared" si="583"/>
        <v>2.272613706753919E-3</v>
      </c>
      <c r="CT790" s="347">
        <f t="shared" si="583"/>
        <v>1.7773004629742187E-3</v>
      </c>
      <c r="CU790" s="347">
        <f t="shared" si="583"/>
        <v>1.3918618083533039E-3</v>
      </c>
      <c r="CV790" s="347">
        <f t="shared" si="583"/>
        <v>1.0915703630865281E-3</v>
      </c>
      <c r="CX790" s="54" t="s">
        <v>570</v>
      </c>
      <c r="CY790" s="361">
        <f>CE788</f>
        <v>0</v>
      </c>
      <c r="CZ790" s="54">
        <f>$CY790</f>
        <v>0</v>
      </c>
      <c r="DA790" s="54">
        <f t="shared" ref="DA790:DN790" si="584">$CY790</f>
        <v>0</v>
      </c>
      <c r="DB790" s="54">
        <f t="shared" si="584"/>
        <v>0</v>
      </c>
      <c r="DC790" s="54">
        <f t="shared" si="584"/>
        <v>0</v>
      </c>
      <c r="DD790" s="54">
        <f t="shared" si="584"/>
        <v>0</v>
      </c>
      <c r="DE790" s="54">
        <f t="shared" si="584"/>
        <v>0</v>
      </c>
      <c r="DF790" s="54">
        <f t="shared" si="584"/>
        <v>0</v>
      </c>
      <c r="DG790" s="54">
        <f t="shared" si="584"/>
        <v>0</v>
      </c>
      <c r="DH790" s="54">
        <f t="shared" si="584"/>
        <v>0</v>
      </c>
      <c r="DI790" s="54">
        <f t="shared" si="584"/>
        <v>0</v>
      </c>
      <c r="DJ790" s="54">
        <f t="shared" si="584"/>
        <v>0</v>
      </c>
      <c r="DK790" s="54">
        <f t="shared" si="584"/>
        <v>0</v>
      </c>
      <c r="DL790" s="54">
        <f t="shared" si="584"/>
        <v>0</v>
      </c>
      <c r="DM790" s="54">
        <f t="shared" si="584"/>
        <v>0</v>
      </c>
      <c r="DN790" s="54">
        <f t="shared" si="584"/>
        <v>0</v>
      </c>
    </row>
    <row r="792" spans="1:118" ht="13.5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G792" s="348">
        <f>(CG785+CG786)*CG787</f>
        <v>79</v>
      </c>
      <c r="CH792" s="348">
        <f t="shared" ref="CH792:CV792" si="585">(CH785+CH786)*CH787</f>
        <v>79</v>
      </c>
      <c r="CI792" s="348">
        <f t="shared" si="585"/>
        <v>79</v>
      </c>
      <c r="CJ792" s="348">
        <f t="shared" si="585"/>
        <v>79</v>
      </c>
      <c r="CK792" s="348">
        <f t="shared" si="585"/>
        <v>79</v>
      </c>
      <c r="CL792" s="348">
        <f t="shared" si="585"/>
        <v>79</v>
      </c>
      <c r="CM792" s="348">
        <f t="shared" si="585"/>
        <v>79</v>
      </c>
      <c r="CN792" s="348">
        <f t="shared" si="585"/>
        <v>79</v>
      </c>
      <c r="CO792" s="348">
        <f t="shared" si="585"/>
        <v>79</v>
      </c>
      <c r="CP792" s="348">
        <f t="shared" si="585"/>
        <v>79</v>
      </c>
      <c r="CQ792" s="348">
        <f t="shared" si="585"/>
        <v>79</v>
      </c>
      <c r="CR792" s="348">
        <f t="shared" si="585"/>
        <v>79</v>
      </c>
      <c r="CS792" s="348">
        <f t="shared" si="585"/>
        <v>79</v>
      </c>
      <c r="CT792" s="348">
        <f t="shared" si="585"/>
        <v>79</v>
      </c>
      <c r="CU792" s="348">
        <f t="shared" si="585"/>
        <v>79</v>
      </c>
      <c r="CV792" s="348">
        <f t="shared" si="585"/>
        <v>79</v>
      </c>
    </row>
    <row r="793" spans="1:118" ht="13.5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G793" s="348" t="e">
        <f>CG788*CG787*(CG789-1/CG790)</f>
        <v>#VALUE!</v>
      </c>
      <c r="CH793" s="348" t="e">
        <f t="shared" ref="CH793:CV793" si="586">CH788*CH787*(CH789-1/CH790)</f>
        <v>#VALUE!</v>
      </c>
      <c r="CI793" s="348" t="e">
        <f t="shared" si="586"/>
        <v>#VALUE!</v>
      </c>
      <c r="CJ793" s="348" t="e">
        <f t="shared" si="586"/>
        <v>#VALUE!</v>
      </c>
      <c r="CK793" s="348" t="e">
        <f t="shared" si="586"/>
        <v>#VALUE!</v>
      </c>
      <c r="CL793" s="348" t="e">
        <f t="shared" si="586"/>
        <v>#VALUE!</v>
      </c>
      <c r="CM793" s="348" t="e">
        <f t="shared" si="586"/>
        <v>#VALUE!</v>
      </c>
      <c r="CN793" s="348" t="e">
        <f t="shared" si="586"/>
        <v>#VALUE!</v>
      </c>
      <c r="CO793" s="348" t="e">
        <f t="shared" si="586"/>
        <v>#VALUE!</v>
      </c>
      <c r="CP793" s="348" t="e">
        <f t="shared" si="586"/>
        <v>#VALUE!</v>
      </c>
      <c r="CQ793" s="348" t="e">
        <f t="shared" si="586"/>
        <v>#VALUE!</v>
      </c>
      <c r="CR793" s="348" t="e">
        <f t="shared" si="586"/>
        <v>#VALUE!</v>
      </c>
      <c r="CS793" s="348" t="e">
        <f t="shared" si="586"/>
        <v>#VALUE!</v>
      </c>
      <c r="CT793" s="348" t="e">
        <f t="shared" si="586"/>
        <v>#VALUE!</v>
      </c>
      <c r="CU793" s="348" t="e">
        <f t="shared" si="586"/>
        <v>#VALUE!</v>
      </c>
      <c r="CV793" s="348" t="e">
        <f t="shared" si="586"/>
        <v>#VALUE!</v>
      </c>
    </row>
    <row r="794" spans="1:118" ht="13.5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G794" s="348" t="e">
        <f>((CG785+CG786)*CG787-CG784-CG788*CG787/CG790)*EXP(-CG790*CG789)</f>
        <v>#VALUE!</v>
      </c>
      <c r="CH794" s="348" t="e">
        <f t="shared" ref="CH794:CV794" si="587">((CH785+CH786)*CH787-CH784-CH788*CH787/CH790)*EXP(-CH790*CH789)</f>
        <v>#VALUE!</v>
      </c>
      <c r="CI794" s="348" t="e">
        <f t="shared" si="587"/>
        <v>#VALUE!</v>
      </c>
      <c r="CJ794" s="348" t="e">
        <f t="shared" si="587"/>
        <v>#VALUE!</v>
      </c>
      <c r="CK794" s="348" t="e">
        <f t="shared" si="587"/>
        <v>#VALUE!</v>
      </c>
      <c r="CL794" s="348" t="e">
        <f t="shared" si="587"/>
        <v>#VALUE!</v>
      </c>
      <c r="CM794" s="348" t="e">
        <f t="shared" si="587"/>
        <v>#VALUE!</v>
      </c>
      <c r="CN794" s="348" t="e">
        <f t="shared" si="587"/>
        <v>#VALUE!</v>
      </c>
      <c r="CO794" s="348" t="e">
        <f t="shared" si="587"/>
        <v>#VALUE!</v>
      </c>
      <c r="CP794" s="348" t="e">
        <f t="shared" si="587"/>
        <v>#VALUE!</v>
      </c>
      <c r="CQ794" s="348" t="e">
        <f t="shared" si="587"/>
        <v>#VALUE!</v>
      </c>
      <c r="CR794" s="348" t="e">
        <f t="shared" si="587"/>
        <v>#VALUE!</v>
      </c>
      <c r="CS794" s="348" t="e">
        <f t="shared" si="587"/>
        <v>#VALUE!</v>
      </c>
      <c r="CT794" s="348" t="e">
        <f t="shared" si="587"/>
        <v>#VALUE!</v>
      </c>
      <c r="CU794" s="348" t="e">
        <f t="shared" si="587"/>
        <v>#VALUE!</v>
      </c>
      <c r="CV794" s="348" t="e">
        <f t="shared" si="587"/>
        <v>#VALUE!</v>
      </c>
    </row>
    <row r="795" spans="1:118" ht="13.5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G795" s="349" t="e">
        <f>CG792+CG793-CG794</f>
        <v>#VALUE!</v>
      </c>
      <c r="CH795" s="349" t="e">
        <f t="shared" ref="CH795:CV795" si="588">CH792+CH793-CH794</f>
        <v>#VALUE!</v>
      </c>
      <c r="CI795" s="349" t="e">
        <f t="shared" si="588"/>
        <v>#VALUE!</v>
      </c>
      <c r="CJ795" s="349" t="e">
        <f t="shared" si="588"/>
        <v>#VALUE!</v>
      </c>
      <c r="CK795" s="349" t="e">
        <f t="shared" si="588"/>
        <v>#VALUE!</v>
      </c>
      <c r="CL795" s="349" t="e">
        <f t="shared" si="588"/>
        <v>#VALUE!</v>
      </c>
      <c r="CM795" s="349" t="e">
        <f t="shared" si="588"/>
        <v>#VALUE!</v>
      </c>
      <c r="CN795" s="349" t="e">
        <f t="shared" si="588"/>
        <v>#VALUE!</v>
      </c>
      <c r="CO795" s="349" t="e">
        <f t="shared" si="588"/>
        <v>#VALUE!</v>
      </c>
      <c r="CP795" s="349" t="e">
        <f t="shared" si="588"/>
        <v>#VALUE!</v>
      </c>
      <c r="CQ795" s="349" t="e">
        <f t="shared" si="588"/>
        <v>#VALUE!</v>
      </c>
      <c r="CR795" s="349" t="e">
        <f t="shared" si="588"/>
        <v>#VALUE!</v>
      </c>
      <c r="CS795" s="349" t="e">
        <f t="shared" si="588"/>
        <v>#VALUE!</v>
      </c>
      <c r="CT795" s="349" t="e">
        <f t="shared" si="588"/>
        <v>#VALUE!</v>
      </c>
      <c r="CU795" s="349" t="e">
        <f t="shared" si="588"/>
        <v>#VALUE!</v>
      </c>
      <c r="CV795" s="349" t="e">
        <f t="shared" si="588"/>
        <v>#VALUE!</v>
      </c>
    </row>
    <row r="796" spans="1:118" ht="13.5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G796" s="350" t="s">
        <v>390</v>
      </c>
      <c r="CH796" s="351" t="s">
        <v>333</v>
      </c>
      <c r="CI796" s="351" t="s">
        <v>334</v>
      </c>
      <c r="CJ796" s="351" t="s">
        <v>335</v>
      </c>
      <c r="CK796" s="351" t="s">
        <v>336</v>
      </c>
      <c r="CL796" s="351" t="s">
        <v>337</v>
      </c>
      <c r="CM796" s="351" t="s">
        <v>338</v>
      </c>
      <c r="CN796" s="351" t="s">
        <v>339</v>
      </c>
      <c r="CO796" s="351" t="s">
        <v>340</v>
      </c>
      <c r="CP796" s="351" t="s">
        <v>341</v>
      </c>
      <c r="CQ796" s="351" t="s">
        <v>342</v>
      </c>
      <c r="CR796" s="351" t="s">
        <v>343</v>
      </c>
      <c r="CS796" s="351" t="s">
        <v>344</v>
      </c>
      <c r="CT796" s="351" t="s">
        <v>345</v>
      </c>
      <c r="CU796" s="351" t="s">
        <v>346</v>
      </c>
      <c r="CV796" s="351" t="s">
        <v>347</v>
      </c>
      <c r="CY796" s="54" t="s">
        <v>390</v>
      </c>
      <c r="CZ796" s="54" t="s">
        <v>333</v>
      </c>
      <c r="DA796" s="54" t="s">
        <v>334</v>
      </c>
      <c r="DB796" s="54" t="s">
        <v>335</v>
      </c>
      <c r="DC796" s="54" t="s">
        <v>336</v>
      </c>
      <c r="DD796" s="54" t="s">
        <v>337</v>
      </c>
      <c r="DE796" s="54" t="s">
        <v>338</v>
      </c>
      <c r="DF796" s="54" t="s">
        <v>339</v>
      </c>
      <c r="DG796" s="54" t="s">
        <v>340</v>
      </c>
      <c r="DH796" s="54" t="s">
        <v>341</v>
      </c>
      <c r="DI796" s="54" t="s">
        <v>342</v>
      </c>
      <c r="DJ796" s="54" t="s">
        <v>343</v>
      </c>
      <c r="DK796" s="54" t="s">
        <v>344</v>
      </c>
      <c r="DL796" s="54" t="s">
        <v>345</v>
      </c>
      <c r="DM796" s="54" t="s">
        <v>346</v>
      </c>
      <c r="DN796" s="54" t="s">
        <v>347</v>
      </c>
    </row>
    <row r="797" spans="1:118" ht="13.5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F797" s="54" t="s">
        <v>391</v>
      </c>
      <c r="CG797" s="352" t="e">
        <f>ROUND((CG785+CG786)*CG787+CG788*CG787*(CG789-1/CG790)-((CG785+CG786)*CG787-CG784-CG788*CG787/CG790)*EXP(-CG790*CG789),5)</f>
        <v>#VALUE!</v>
      </c>
      <c r="CH797" s="352" t="e">
        <f t="shared" ref="CH797:CV797" si="589">ROUND((CH785+CH786)*CH787+CH788*CH787*(CH789-1/CH790)-((CH785+CH786)*CH787-CH784-CH788*CH787/CH790)*EXP(-CH790*CH789),5)</f>
        <v>#VALUE!</v>
      </c>
      <c r="CI797" s="352" t="e">
        <f t="shared" si="589"/>
        <v>#VALUE!</v>
      </c>
      <c r="CJ797" s="352" t="e">
        <f t="shared" si="589"/>
        <v>#VALUE!</v>
      </c>
      <c r="CK797" s="352" t="e">
        <f t="shared" si="589"/>
        <v>#VALUE!</v>
      </c>
      <c r="CL797" s="352" t="e">
        <f t="shared" si="589"/>
        <v>#VALUE!</v>
      </c>
      <c r="CM797" s="352" t="e">
        <f t="shared" si="589"/>
        <v>#VALUE!</v>
      </c>
      <c r="CN797" s="352" t="e">
        <f t="shared" si="589"/>
        <v>#VALUE!</v>
      </c>
      <c r="CO797" s="352" t="e">
        <f t="shared" si="589"/>
        <v>#VALUE!</v>
      </c>
      <c r="CP797" s="352" t="e">
        <f t="shared" si="589"/>
        <v>#VALUE!</v>
      </c>
      <c r="CQ797" s="352" t="e">
        <f t="shared" si="589"/>
        <v>#VALUE!</v>
      </c>
      <c r="CR797" s="352" t="e">
        <f t="shared" si="589"/>
        <v>#VALUE!</v>
      </c>
      <c r="CS797" s="352" t="e">
        <f t="shared" si="589"/>
        <v>#VALUE!</v>
      </c>
      <c r="CT797" s="352" t="e">
        <f t="shared" si="589"/>
        <v>#VALUE!</v>
      </c>
      <c r="CU797" s="352" t="e">
        <f t="shared" si="589"/>
        <v>#VALUE!</v>
      </c>
      <c r="CV797" s="352" t="e">
        <f t="shared" si="589"/>
        <v>#VALUE!</v>
      </c>
      <c r="CX797" s="54" t="s">
        <v>412</v>
      </c>
      <c r="CY797" s="362">
        <f>(CY789+CY790)/CY788+CY787</f>
        <v>295.99579239870923</v>
      </c>
      <c r="CZ797" s="362">
        <f t="shared" ref="CZ797:DN797" si="590">(CZ789+CZ790)/CZ788+CZ787</f>
        <v>253.99617592876882</v>
      </c>
      <c r="DA797" s="362">
        <f t="shared" si="590"/>
        <v>224.99578814732763</v>
      </c>
      <c r="DB797" s="362">
        <f t="shared" si="590"/>
        <v>202.99552076677315</v>
      </c>
      <c r="DC797" s="362">
        <f t="shared" si="590"/>
        <v>190.00217425547623</v>
      </c>
      <c r="DD797" s="362">
        <f t="shared" si="590"/>
        <v>174.99791344557741</v>
      </c>
      <c r="DE797" s="362">
        <f t="shared" si="590"/>
        <v>164.99559634188427</v>
      </c>
      <c r="DF797" s="362">
        <f t="shared" si="590"/>
        <v>157.00280920314253</v>
      </c>
      <c r="DG797" s="362">
        <f t="shared" si="590"/>
        <v>151.99654993400793</v>
      </c>
      <c r="DH797" s="362">
        <f t="shared" si="590"/>
        <v>145.99700693992628</v>
      </c>
      <c r="DI797" s="362">
        <f t="shared" si="590"/>
        <v>141.99730722180493</v>
      </c>
      <c r="DJ797" s="362">
        <f t="shared" si="590"/>
        <v>138.99904711262363</v>
      </c>
      <c r="DK797" s="362">
        <f t="shared" si="590"/>
        <v>133.99871805423658</v>
      </c>
      <c r="DL797" s="362">
        <f t="shared" si="590"/>
        <v>131.99796563285832</v>
      </c>
      <c r="DM797" s="362">
        <f t="shared" si="590"/>
        <v>129.00495001041449</v>
      </c>
      <c r="DN797" s="362">
        <f t="shared" si="590"/>
        <v>127.00491577747849</v>
      </c>
    </row>
    <row r="798" spans="1:118" ht="13.5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319" t="str">
        <f>IF(CB798="","",CC798)</f>
        <v/>
      </c>
      <c r="CB798" s="363" t="str">
        <f>IF(COUNTIF(CY798:DN798,"×")=0,"","浮上できません")</f>
        <v/>
      </c>
      <c r="CC798" s="316">
        <v>9</v>
      </c>
      <c r="CG798" s="369"/>
      <c r="CH798" s="369"/>
      <c r="CI798" s="369"/>
      <c r="CJ798" s="369"/>
      <c r="CK798" s="369"/>
      <c r="CL798" s="369"/>
      <c r="CM798" s="369"/>
      <c r="CN798" s="369"/>
      <c r="CO798" s="369"/>
      <c r="CP798" s="369"/>
      <c r="CQ798" s="369"/>
      <c r="CR798" s="369"/>
      <c r="CS798" s="369"/>
      <c r="CT798" s="369"/>
      <c r="CU798" s="369"/>
      <c r="CV798" s="369"/>
      <c r="CY798" s="364" t="e">
        <f t="shared" ref="CY798:DN798" si="591">IF(CY797-CG797&gt;0,"","×")</f>
        <v>#VALUE!</v>
      </c>
      <c r="CZ798" s="364" t="e">
        <f t="shared" si="591"/>
        <v>#VALUE!</v>
      </c>
      <c r="DA798" s="364" t="e">
        <f t="shared" si="591"/>
        <v>#VALUE!</v>
      </c>
      <c r="DB798" s="364" t="e">
        <f t="shared" si="591"/>
        <v>#VALUE!</v>
      </c>
      <c r="DC798" s="364" t="e">
        <f t="shared" si="591"/>
        <v>#VALUE!</v>
      </c>
      <c r="DD798" s="364" t="e">
        <f t="shared" si="591"/>
        <v>#VALUE!</v>
      </c>
      <c r="DE798" s="364" t="e">
        <f t="shared" si="591"/>
        <v>#VALUE!</v>
      </c>
      <c r="DF798" s="364" t="e">
        <f t="shared" si="591"/>
        <v>#VALUE!</v>
      </c>
      <c r="DG798" s="364" t="e">
        <f t="shared" si="591"/>
        <v>#VALUE!</v>
      </c>
      <c r="DH798" s="364" t="e">
        <f t="shared" si="591"/>
        <v>#VALUE!</v>
      </c>
      <c r="DI798" s="364" t="e">
        <f t="shared" si="591"/>
        <v>#VALUE!</v>
      </c>
      <c r="DJ798" s="364" t="e">
        <f t="shared" si="591"/>
        <v>#VALUE!</v>
      </c>
      <c r="DK798" s="364" t="e">
        <f t="shared" si="591"/>
        <v>#VALUE!</v>
      </c>
      <c r="DL798" s="364" t="e">
        <f t="shared" si="591"/>
        <v>#VALUE!</v>
      </c>
      <c r="DM798" s="364" t="e">
        <f t="shared" si="591"/>
        <v>#VALUE!</v>
      </c>
      <c r="DN798" s="364" t="e">
        <f t="shared" si="591"/>
        <v>#VALUE!</v>
      </c>
    </row>
    <row r="799" spans="1:118" ht="13.5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F799" s="339">
        <v>44</v>
      </c>
      <c r="CG799" s="339" t="s">
        <v>571</v>
      </c>
      <c r="CH799" s="339"/>
      <c r="CI799" s="339"/>
      <c r="CJ799" s="339"/>
      <c r="CK799" s="339"/>
      <c r="CL799" s="339"/>
      <c r="CM799" s="339"/>
      <c r="CN799" s="339"/>
      <c r="CO799" s="339"/>
      <c r="CP799" s="339"/>
      <c r="CQ799" s="338"/>
      <c r="CR799" s="338"/>
      <c r="CS799" s="338"/>
      <c r="CT799" s="338"/>
      <c r="CU799" s="338"/>
      <c r="CV799" s="338"/>
      <c r="CW799" s="338"/>
    </row>
    <row r="801" spans="1:118" ht="13.5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F801" s="340" t="s">
        <v>401</v>
      </c>
      <c r="CG801" s="353" t="e">
        <f>CG797</f>
        <v>#VALUE!</v>
      </c>
      <c r="CH801" s="353" t="e">
        <f t="shared" ref="CH801:CV801" si="592">CH797</f>
        <v>#VALUE!</v>
      </c>
      <c r="CI801" s="353" t="e">
        <f t="shared" si="592"/>
        <v>#VALUE!</v>
      </c>
      <c r="CJ801" s="353" t="e">
        <f t="shared" si="592"/>
        <v>#VALUE!</v>
      </c>
      <c r="CK801" s="353" t="e">
        <f t="shared" si="592"/>
        <v>#VALUE!</v>
      </c>
      <c r="CL801" s="353" t="e">
        <f t="shared" si="592"/>
        <v>#VALUE!</v>
      </c>
      <c r="CM801" s="353" t="e">
        <f t="shared" si="592"/>
        <v>#VALUE!</v>
      </c>
      <c r="CN801" s="353" t="e">
        <f t="shared" si="592"/>
        <v>#VALUE!</v>
      </c>
      <c r="CO801" s="353" t="e">
        <f t="shared" si="592"/>
        <v>#VALUE!</v>
      </c>
      <c r="CP801" s="353" t="e">
        <f t="shared" si="592"/>
        <v>#VALUE!</v>
      </c>
      <c r="CQ801" s="353" t="e">
        <f t="shared" si="592"/>
        <v>#VALUE!</v>
      </c>
      <c r="CR801" s="353" t="e">
        <f t="shared" si="592"/>
        <v>#VALUE!</v>
      </c>
      <c r="CS801" s="353" t="e">
        <f t="shared" si="592"/>
        <v>#VALUE!</v>
      </c>
      <c r="CT801" s="353" t="e">
        <f t="shared" si="592"/>
        <v>#VALUE!</v>
      </c>
      <c r="CU801" s="353" t="e">
        <f t="shared" si="592"/>
        <v>#VALUE!</v>
      </c>
      <c r="CV801" s="353" t="e">
        <f t="shared" si="592"/>
        <v>#VALUE!</v>
      </c>
    </row>
    <row r="802" spans="1:118" ht="13.5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F802" s="54" t="s">
        <v>395</v>
      </c>
      <c r="CG802" s="54">
        <v>100</v>
      </c>
      <c r="CH802" s="54">
        <f>$CG802</f>
        <v>100</v>
      </c>
      <c r="CI802" s="54">
        <f t="shared" ref="CI802:CV806" si="593">$CG802</f>
        <v>100</v>
      </c>
      <c r="CJ802" s="54">
        <f t="shared" si="593"/>
        <v>100</v>
      </c>
      <c r="CK802" s="54">
        <f t="shared" si="593"/>
        <v>100</v>
      </c>
      <c r="CL802" s="54">
        <f t="shared" si="593"/>
        <v>100</v>
      </c>
      <c r="CM802" s="54">
        <f t="shared" si="593"/>
        <v>100</v>
      </c>
      <c r="CN802" s="54">
        <f t="shared" si="593"/>
        <v>100</v>
      </c>
      <c r="CO802" s="54">
        <f t="shared" si="593"/>
        <v>100</v>
      </c>
      <c r="CP802" s="54">
        <f t="shared" si="593"/>
        <v>100</v>
      </c>
      <c r="CQ802" s="54">
        <f t="shared" si="593"/>
        <v>100</v>
      </c>
      <c r="CR802" s="54">
        <f t="shared" si="593"/>
        <v>100</v>
      </c>
      <c r="CS802" s="54">
        <f t="shared" si="593"/>
        <v>100</v>
      </c>
      <c r="CT802" s="54">
        <f t="shared" si="593"/>
        <v>100</v>
      </c>
      <c r="CU802" s="54">
        <f t="shared" si="593"/>
        <v>100</v>
      </c>
      <c r="CV802" s="54">
        <f t="shared" si="593"/>
        <v>100</v>
      </c>
      <c r="CX802" s="339" t="s">
        <v>402</v>
      </c>
      <c r="CY802" s="339"/>
      <c r="CZ802" s="339"/>
      <c r="DA802" s="339"/>
      <c r="DB802" s="339"/>
      <c r="DC802" s="339"/>
      <c r="DD802" s="339"/>
      <c r="DE802" s="339"/>
      <c r="DF802" s="339"/>
      <c r="DG802" s="339"/>
      <c r="DH802" s="339"/>
      <c r="DI802" s="339"/>
      <c r="DJ802" s="339"/>
      <c r="DK802" s="339"/>
      <c r="DL802" s="339"/>
      <c r="DM802" s="339"/>
      <c r="DN802" s="339"/>
    </row>
    <row r="803" spans="1:118" ht="13.5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B803" s="64" t="s">
        <v>372</v>
      </c>
      <c r="CC803" s="345">
        <v>-10</v>
      </c>
      <c r="CD803" s="66" t="s">
        <v>503</v>
      </c>
      <c r="CE803" s="66">
        <f>ROUND(CC803*$CG$82*9.80665/1000,0)</f>
        <v>-101</v>
      </c>
      <c r="CF803" s="54" t="s">
        <v>572</v>
      </c>
      <c r="CG803" s="341">
        <f>CE804</f>
        <v>0</v>
      </c>
      <c r="CH803" s="54">
        <f>$CG803</f>
        <v>0</v>
      </c>
      <c r="CI803" s="54">
        <f t="shared" si="593"/>
        <v>0</v>
      </c>
      <c r="CJ803" s="54">
        <f t="shared" si="593"/>
        <v>0</v>
      </c>
      <c r="CK803" s="54">
        <f t="shared" si="593"/>
        <v>0</v>
      </c>
      <c r="CL803" s="54">
        <f t="shared" si="593"/>
        <v>0</v>
      </c>
      <c r="CM803" s="54">
        <f t="shared" si="593"/>
        <v>0</v>
      </c>
      <c r="CN803" s="54">
        <f t="shared" si="593"/>
        <v>0</v>
      </c>
      <c r="CO803" s="54">
        <f t="shared" si="593"/>
        <v>0</v>
      </c>
      <c r="CP803" s="54">
        <f t="shared" si="593"/>
        <v>0</v>
      </c>
      <c r="CQ803" s="54">
        <f t="shared" si="593"/>
        <v>0</v>
      </c>
      <c r="CR803" s="54">
        <f t="shared" si="593"/>
        <v>0</v>
      </c>
      <c r="CS803" s="54">
        <f t="shared" si="593"/>
        <v>0</v>
      </c>
      <c r="CT803" s="54">
        <f t="shared" si="593"/>
        <v>0</v>
      </c>
      <c r="CU803" s="54">
        <f t="shared" si="593"/>
        <v>0</v>
      </c>
      <c r="CV803" s="54">
        <f t="shared" si="593"/>
        <v>0</v>
      </c>
    </row>
    <row r="804" spans="1:118" ht="13.5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B804" s="354" t="s">
        <v>376</v>
      </c>
      <c r="CC804" s="355">
        <f>CC788</f>
        <v>0</v>
      </c>
      <c r="CD804" s="346" t="s">
        <v>377</v>
      </c>
      <c r="CE804" s="66">
        <f>CC804*$CG$82*9.80665/1000</f>
        <v>0</v>
      </c>
      <c r="CF804" s="54" t="s">
        <v>396</v>
      </c>
      <c r="CG804" s="54">
        <v>0.79</v>
      </c>
      <c r="CH804" s="54">
        <f>$CG804</f>
        <v>0.79</v>
      </c>
      <c r="CI804" s="54">
        <f t="shared" si="593"/>
        <v>0.79</v>
      </c>
      <c r="CJ804" s="54">
        <f t="shared" si="593"/>
        <v>0.79</v>
      </c>
      <c r="CK804" s="54">
        <f t="shared" si="593"/>
        <v>0.79</v>
      </c>
      <c r="CL804" s="54">
        <f t="shared" si="593"/>
        <v>0.79</v>
      </c>
      <c r="CM804" s="54">
        <f t="shared" si="593"/>
        <v>0.79</v>
      </c>
      <c r="CN804" s="54">
        <f t="shared" si="593"/>
        <v>0.79</v>
      </c>
      <c r="CO804" s="54">
        <f t="shared" si="593"/>
        <v>0.79</v>
      </c>
      <c r="CP804" s="54">
        <f t="shared" si="593"/>
        <v>0.79</v>
      </c>
      <c r="CQ804" s="54">
        <f t="shared" si="593"/>
        <v>0.79</v>
      </c>
      <c r="CR804" s="54">
        <f t="shared" si="593"/>
        <v>0.79</v>
      </c>
      <c r="CS804" s="54">
        <f t="shared" si="593"/>
        <v>0.79</v>
      </c>
      <c r="CT804" s="54">
        <f t="shared" si="593"/>
        <v>0.79</v>
      </c>
      <c r="CU804" s="54">
        <f t="shared" si="593"/>
        <v>0.79</v>
      </c>
      <c r="CV804" s="54">
        <f t="shared" si="593"/>
        <v>0.79</v>
      </c>
      <c r="CX804" s="358" t="s">
        <v>404</v>
      </c>
      <c r="CY804" s="54">
        <f t="shared" ref="CY804:DN804" si="594">CG$79</f>
        <v>126.88500000000001</v>
      </c>
      <c r="CZ804" s="54">
        <f t="shared" si="594"/>
        <v>109.185</v>
      </c>
      <c r="DA804" s="54">
        <f t="shared" si="594"/>
        <v>94.381</v>
      </c>
      <c r="DB804" s="54">
        <f t="shared" si="594"/>
        <v>82.445999999999998</v>
      </c>
      <c r="DC804" s="54">
        <f t="shared" si="594"/>
        <v>73.918000000000006</v>
      </c>
      <c r="DD804" s="54">
        <f t="shared" si="594"/>
        <v>63.152999999999999</v>
      </c>
      <c r="DE804" s="54">
        <f t="shared" si="594"/>
        <v>56.482999999999997</v>
      </c>
      <c r="DF804" s="54">
        <f t="shared" si="594"/>
        <v>51.133000000000003</v>
      </c>
      <c r="DG804" s="54">
        <f t="shared" si="594"/>
        <v>48.246000000000002</v>
      </c>
      <c r="DH804" s="54">
        <f t="shared" si="594"/>
        <v>43.709000000000003</v>
      </c>
      <c r="DI804" s="54">
        <f t="shared" si="594"/>
        <v>40.774000000000001</v>
      </c>
      <c r="DJ804" s="54">
        <f t="shared" si="594"/>
        <v>38.68</v>
      </c>
      <c r="DK804" s="54">
        <f t="shared" si="594"/>
        <v>34.463000000000001</v>
      </c>
      <c r="DL804" s="54">
        <f t="shared" si="594"/>
        <v>33.161000000000001</v>
      </c>
      <c r="DM804" s="54">
        <f t="shared" si="594"/>
        <v>30.765000000000001</v>
      </c>
      <c r="DN804" s="54">
        <f t="shared" si="594"/>
        <v>29.283999999999999</v>
      </c>
    </row>
    <row r="805" spans="1:118" ht="13.5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B805" s="64" t="s">
        <v>380</v>
      </c>
      <c r="CC805" s="345">
        <f>-BN126</f>
        <v>0</v>
      </c>
      <c r="CD805" s="346" t="s">
        <v>381</v>
      </c>
      <c r="CE805" s="66">
        <f>CC805*$CG$82*9.80665/1000</f>
        <v>0</v>
      </c>
      <c r="CF805" s="54" t="s">
        <v>382</v>
      </c>
      <c r="CG805" s="341">
        <f>CE803</f>
        <v>-101</v>
      </c>
      <c r="CH805" s="54">
        <f>$CG805</f>
        <v>-101</v>
      </c>
      <c r="CI805" s="54">
        <f t="shared" si="593"/>
        <v>-101</v>
      </c>
      <c r="CJ805" s="54">
        <f t="shared" si="593"/>
        <v>-101</v>
      </c>
      <c r="CK805" s="54">
        <f t="shared" si="593"/>
        <v>-101</v>
      </c>
      <c r="CL805" s="54">
        <f t="shared" si="593"/>
        <v>-101</v>
      </c>
      <c r="CM805" s="54">
        <f t="shared" si="593"/>
        <v>-101</v>
      </c>
      <c r="CN805" s="54">
        <f t="shared" si="593"/>
        <v>-101</v>
      </c>
      <c r="CO805" s="54">
        <f t="shared" si="593"/>
        <v>-101</v>
      </c>
      <c r="CP805" s="54">
        <f t="shared" si="593"/>
        <v>-101</v>
      </c>
      <c r="CQ805" s="54">
        <f t="shared" si="593"/>
        <v>-101</v>
      </c>
      <c r="CR805" s="54">
        <f t="shared" si="593"/>
        <v>-101</v>
      </c>
      <c r="CS805" s="54">
        <f t="shared" si="593"/>
        <v>-101</v>
      </c>
      <c r="CT805" s="54">
        <f t="shared" si="593"/>
        <v>-101</v>
      </c>
      <c r="CU805" s="54">
        <f t="shared" si="593"/>
        <v>-101</v>
      </c>
      <c r="CV805" s="54">
        <f t="shared" si="593"/>
        <v>-101</v>
      </c>
      <c r="CX805" s="54" t="s">
        <v>418</v>
      </c>
      <c r="CY805" s="54">
        <f t="shared" ref="CY805:DN805" si="595">CG$80</f>
        <v>0.55779999999999996</v>
      </c>
      <c r="CZ805" s="54">
        <f t="shared" si="595"/>
        <v>0.65139999999999998</v>
      </c>
      <c r="DA805" s="54">
        <f t="shared" si="595"/>
        <v>0.72219999999999995</v>
      </c>
      <c r="DB805" s="54">
        <f t="shared" si="595"/>
        <v>0.78249999999999997</v>
      </c>
      <c r="DC805" s="54">
        <f t="shared" si="595"/>
        <v>0.81259999999999999</v>
      </c>
      <c r="DD805" s="54">
        <f t="shared" si="595"/>
        <v>0.84340000000000004</v>
      </c>
      <c r="DE805" s="54">
        <f t="shared" si="595"/>
        <v>0.86929999999999996</v>
      </c>
      <c r="DF805" s="54">
        <f t="shared" si="595"/>
        <v>0.89100000000000001</v>
      </c>
      <c r="DG805" s="54">
        <f t="shared" si="595"/>
        <v>0.90920000000000001</v>
      </c>
      <c r="DH805" s="54">
        <f t="shared" si="595"/>
        <v>0.92220000000000002</v>
      </c>
      <c r="DI805" s="54">
        <f t="shared" si="595"/>
        <v>0.93189999999999995</v>
      </c>
      <c r="DJ805" s="54">
        <f t="shared" si="595"/>
        <v>0.94030000000000002</v>
      </c>
      <c r="DK805" s="54">
        <f t="shared" si="595"/>
        <v>0.94769999999999999</v>
      </c>
      <c r="DL805" s="54">
        <f t="shared" si="595"/>
        <v>0.95440000000000003</v>
      </c>
      <c r="DM805" s="54">
        <f t="shared" si="595"/>
        <v>0.96020000000000005</v>
      </c>
      <c r="DN805" s="54">
        <f t="shared" si="595"/>
        <v>0.96530000000000005</v>
      </c>
    </row>
    <row r="806" spans="1:118" ht="14.25" thickBot="1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B806" s="64" t="s">
        <v>384</v>
      </c>
      <c r="CC806" s="345">
        <f>(BM618-BM617)/0.000694444444444444</f>
        <v>0</v>
      </c>
      <c r="CD806" s="66" t="s">
        <v>65</v>
      </c>
      <c r="CE806" s="66">
        <f>IF(CC803=0,IF(CC786&gt;0,CC806+CE789,CC806),(CC806-((CC805-CC804)/CC803)))</f>
        <v>0</v>
      </c>
      <c r="CF806" s="54" t="s">
        <v>406</v>
      </c>
      <c r="CG806" s="341">
        <f>ABS(CE806)</f>
        <v>0</v>
      </c>
      <c r="CH806" s="54">
        <f>$CG806</f>
        <v>0</v>
      </c>
      <c r="CI806" s="54">
        <f t="shared" si="593"/>
        <v>0</v>
      </c>
      <c r="CJ806" s="54">
        <f t="shared" si="593"/>
        <v>0</v>
      </c>
      <c r="CK806" s="54">
        <f t="shared" si="593"/>
        <v>0</v>
      </c>
      <c r="CL806" s="54">
        <f t="shared" si="593"/>
        <v>0</v>
      </c>
      <c r="CM806" s="54">
        <f t="shared" si="593"/>
        <v>0</v>
      </c>
      <c r="CN806" s="54">
        <f t="shared" si="593"/>
        <v>0</v>
      </c>
      <c r="CO806" s="54">
        <f t="shared" si="593"/>
        <v>0</v>
      </c>
      <c r="CP806" s="54">
        <f t="shared" si="593"/>
        <v>0</v>
      </c>
      <c r="CQ806" s="54">
        <f t="shared" si="593"/>
        <v>0</v>
      </c>
      <c r="CR806" s="54">
        <f t="shared" si="593"/>
        <v>0</v>
      </c>
      <c r="CS806" s="54">
        <f t="shared" si="593"/>
        <v>0</v>
      </c>
      <c r="CT806" s="54">
        <f t="shared" si="593"/>
        <v>0</v>
      </c>
      <c r="CU806" s="54">
        <f t="shared" si="593"/>
        <v>0</v>
      </c>
      <c r="CV806" s="54">
        <f t="shared" si="593"/>
        <v>0</v>
      </c>
      <c r="CX806" s="54" t="s">
        <v>415</v>
      </c>
      <c r="CY806" s="54">
        <f>100-$CG$83</f>
        <v>94.33</v>
      </c>
      <c r="CZ806" s="54">
        <f t="shared" ref="CZ806:DN806" si="596">100-$CG$83</f>
        <v>94.33</v>
      </c>
      <c r="DA806" s="54">
        <f t="shared" si="596"/>
        <v>94.33</v>
      </c>
      <c r="DB806" s="54">
        <f t="shared" si="596"/>
        <v>94.33</v>
      </c>
      <c r="DC806" s="54">
        <f t="shared" si="596"/>
        <v>94.33</v>
      </c>
      <c r="DD806" s="54">
        <f t="shared" si="596"/>
        <v>94.33</v>
      </c>
      <c r="DE806" s="54">
        <f t="shared" si="596"/>
        <v>94.33</v>
      </c>
      <c r="DF806" s="54">
        <f t="shared" si="596"/>
        <v>94.33</v>
      </c>
      <c r="DG806" s="54">
        <f t="shared" si="596"/>
        <v>94.33</v>
      </c>
      <c r="DH806" s="54">
        <f t="shared" si="596"/>
        <v>94.33</v>
      </c>
      <c r="DI806" s="54">
        <f t="shared" si="596"/>
        <v>94.33</v>
      </c>
      <c r="DJ806" s="54">
        <f t="shared" si="596"/>
        <v>94.33</v>
      </c>
      <c r="DK806" s="54">
        <f t="shared" si="596"/>
        <v>94.33</v>
      </c>
      <c r="DL806" s="54">
        <f t="shared" si="596"/>
        <v>94.33</v>
      </c>
      <c r="DM806" s="54">
        <f t="shared" si="596"/>
        <v>94.33</v>
      </c>
      <c r="DN806" s="54">
        <f t="shared" si="596"/>
        <v>94.33</v>
      </c>
    </row>
    <row r="807" spans="1:118" ht="14.25" thickBot="1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B807" s="359"/>
      <c r="CC807" s="360"/>
      <c r="CF807" s="54" t="s">
        <v>397</v>
      </c>
      <c r="CG807" s="347">
        <f>LN(2)/CG$78</f>
        <v>0.13862943611198905</v>
      </c>
      <c r="CH807" s="347">
        <f t="shared" ref="CH807:CV807" si="597">LN(2)/CH$78</f>
        <v>8.6643397569993161E-2</v>
      </c>
      <c r="CI807" s="347">
        <f t="shared" si="597"/>
        <v>5.5451774444795626E-2</v>
      </c>
      <c r="CJ807" s="347">
        <f t="shared" si="597"/>
        <v>3.7467415165402446E-2</v>
      </c>
      <c r="CK807" s="347">
        <f t="shared" si="597"/>
        <v>2.5672117798516494E-2</v>
      </c>
      <c r="CL807" s="347">
        <f t="shared" si="597"/>
        <v>1.8097837612531208E-2</v>
      </c>
      <c r="CM807" s="347">
        <f t="shared" si="597"/>
        <v>1.2765141446776157E-2</v>
      </c>
      <c r="CN807" s="347">
        <f t="shared" si="597"/>
        <v>9.001911435843446E-3</v>
      </c>
      <c r="CO807" s="347">
        <f t="shared" si="597"/>
        <v>6.3591484455040852E-3</v>
      </c>
      <c r="CP807" s="347">
        <f t="shared" si="597"/>
        <v>4.7475834284927756E-3</v>
      </c>
      <c r="CQ807" s="347">
        <f t="shared" si="597"/>
        <v>3.7066694147590657E-3</v>
      </c>
      <c r="CR807" s="347">
        <f t="shared" si="597"/>
        <v>2.9001974082006081E-3</v>
      </c>
      <c r="CS807" s="347">
        <f t="shared" si="597"/>
        <v>2.272613706753919E-3</v>
      </c>
      <c r="CT807" s="347">
        <f t="shared" si="597"/>
        <v>1.7773004629742187E-3</v>
      </c>
      <c r="CU807" s="347">
        <f t="shared" si="597"/>
        <v>1.3918618083533039E-3</v>
      </c>
      <c r="CV807" s="347">
        <f t="shared" si="597"/>
        <v>1.0915703630865281E-3</v>
      </c>
      <c r="CX807" s="54" t="s">
        <v>426</v>
      </c>
      <c r="CY807" s="361">
        <f>CE805</f>
        <v>0</v>
      </c>
      <c r="CZ807" s="54">
        <f>$CY807</f>
        <v>0</v>
      </c>
      <c r="DA807" s="54">
        <f t="shared" ref="DA807:DN807" si="598">$CY807</f>
        <v>0</v>
      </c>
      <c r="DB807" s="54">
        <f t="shared" si="598"/>
        <v>0</v>
      </c>
      <c r="DC807" s="54">
        <f t="shared" si="598"/>
        <v>0</v>
      </c>
      <c r="DD807" s="54">
        <f t="shared" si="598"/>
        <v>0</v>
      </c>
      <c r="DE807" s="54">
        <f t="shared" si="598"/>
        <v>0</v>
      </c>
      <c r="DF807" s="54">
        <f t="shared" si="598"/>
        <v>0</v>
      </c>
      <c r="DG807" s="54">
        <f t="shared" si="598"/>
        <v>0</v>
      </c>
      <c r="DH807" s="54">
        <f t="shared" si="598"/>
        <v>0</v>
      </c>
      <c r="DI807" s="54">
        <f t="shared" si="598"/>
        <v>0</v>
      </c>
      <c r="DJ807" s="54">
        <f t="shared" si="598"/>
        <v>0</v>
      </c>
      <c r="DK807" s="54">
        <f t="shared" si="598"/>
        <v>0</v>
      </c>
      <c r="DL807" s="54">
        <f t="shared" si="598"/>
        <v>0</v>
      </c>
      <c r="DM807" s="54">
        <f t="shared" si="598"/>
        <v>0</v>
      </c>
      <c r="DN807" s="54">
        <f t="shared" si="598"/>
        <v>0</v>
      </c>
    </row>
    <row r="809" spans="1:118" ht="13.5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G809" s="348">
        <f>(CG802+CG803)*CG804</f>
        <v>79</v>
      </c>
      <c r="CH809" s="348">
        <f t="shared" ref="CH809:CV809" si="599">(CH802+CH803)*CH804</f>
        <v>79</v>
      </c>
      <c r="CI809" s="348">
        <f t="shared" si="599"/>
        <v>79</v>
      </c>
      <c r="CJ809" s="348">
        <f t="shared" si="599"/>
        <v>79</v>
      </c>
      <c r="CK809" s="348">
        <f t="shared" si="599"/>
        <v>79</v>
      </c>
      <c r="CL809" s="348">
        <f t="shared" si="599"/>
        <v>79</v>
      </c>
      <c r="CM809" s="348">
        <f t="shared" si="599"/>
        <v>79</v>
      </c>
      <c r="CN809" s="348">
        <f t="shared" si="599"/>
        <v>79</v>
      </c>
      <c r="CO809" s="348">
        <f t="shared" si="599"/>
        <v>79</v>
      </c>
      <c r="CP809" s="348">
        <f t="shared" si="599"/>
        <v>79</v>
      </c>
      <c r="CQ809" s="348">
        <f t="shared" si="599"/>
        <v>79</v>
      </c>
      <c r="CR809" s="348">
        <f t="shared" si="599"/>
        <v>79</v>
      </c>
      <c r="CS809" s="348">
        <f t="shared" si="599"/>
        <v>79</v>
      </c>
      <c r="CT809" s="348">
        <f t="shared" si="599"/>
        <v>79</v>
      </c>
      <c r="CU809" s="348">
        <f t="shared" si="599"/>
        <v>79</v>
      </c>
      <c r="CV809" s="348">
        <f t="shared" si="599"/>
        <v>79</v>
      </c>
    </row>
    <row r="810" spans="1:118" ht="13.5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G810" s="348">
        <f>CG805*CG804*(CG806-1/CG807)</f>
        <v>575.56318656265205</v>
      </c>
      <c r="CH810" s="348">
        <f t="shared" ref="CH810:CV810" si="600">CH805*CH804*(CH806-1/CH807)</f>
        <v>920.90109850024317</v>
      </c>
      <c r="CI810" s="348">
        <f t="shared" si="600"/>
        <v>1438.9079664066298</v>
      </c>
      <c r="CJ810" s="348">
        <f t="shared" si="600"/>
        <v>2129.5837902818125</v>
      </c>
      <c r="CK810" s="348">
        <f t="shared" si="600"/>
        <v>3108.0412074383207</v>
      </c>
      <c r="CL810" s="348">
        <f t="shared" si="600"/>
        <v>4408.8140090699144</v>
      </c>
      <c r="CM810" s="348">
        <f t="shared" si="600"/>
        <v>6250.6162060704</v>
      </c>
      <c r="CN810" s="348">
        <f t="shared" si="600"/>
        <v>8863.6730730648396</v>
      </c>
      <c r="CO810" s="348">
        <f t="shared" si="600"/>
        <v>12547.277467065815</v>
      </c>
      <c r="CP810" s="348">
        <f t="shared" si="600"/>
        <v>16806.445047629441</v>
      </c>
      <c r="CQ810" s="348">
        <f t="shared" si="600"/>
        <v>21526.063177443186</v>
      </c>
      <c r="CR810" s="348">
        <f t="shared" si="600"/>
        <v>27511.920317694763</v>
      </c>
      <c r="CS810" s="348">
        <f t="shared" si="600"/>
        <v>35109.354380321776</v>
      </c>
      <c r="CT810" s="348">
        <f t="shared" si="600"/>
        <v>44893.928551886856</v>
      </c>
      <c r="CU810" s="348">
        <f t="shared" si="600"/>
        <v>57326.093381640138</v>
      </c>
      <c r="CV810" s="348">
        <f t="shared" si="600"/>
        <v>73096.524693456799</v>
      </c>
    </row>
    <row r="811" spans="1:118" ht="13.5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G811" s="348" t="e">
        <f>((CG802+CG803)*CG804-CG801-CG805*CG804/CG807)*EXP(-CG807*CG806)</f>
        <v>#VALUE!</v>
      </c>
      <c r="CH811" s="348" t="e">
        <f t="shared" ref="CH811:CV811" si="601">((CH802+CH803)*CH804-CH801-CH805*CH804/CH807)*EXP(-CH807*CH806)</f>
        <v>#VALUE!</v>
      </c>
      <c r="CI811" s="348" t="e">
        <f t="shared" si="601"/>
        <v>#VALUE!</v>
      </c>
      <c r="CJ811" s="348" t="e">
        <f t="shared" si="601"/>
        <v>#VALUE!</v>
      </c>
      <c r="CK811" s="348" t="e">
        <f t="shared" si="601"/>
        <v>#VALUE!</v>
      </c>
      <c r="CL811" s="348" t="e">
        <f t="shared" si="601"/>
        <v>#VALUE!</v>
      </c>
      <c r="CM811" s="348" t="e">
        <f t="shared" si="601"/>
        <v>#VALUE!</v>
      </c>
      <c r="CN811" s="348" t="e">
        <f t="shared" si="601"/>
        <v>#VALUE!</v>
      </c>
      <c r="CO811" s="348" t="e">
        <f t="shared" si="601"/>
        <v>#VALUE!</v>
      </c>
      <c r="CP811" s="348" t="e">
        <f t="shared" si="601"/>
        <v>#VALUE!</v>
      </c>
      <c r="CQ811" s="348" t="e">
        <f t="shared" si="601"/>
        <v>#VALUE!</v>
      </c>
      <c r="CR811" s="348" t="e">
        <f t="shared" si="601"/>
        <v>#VALUE!</v>
      </c>
      <c r="CS811" s="348" t="e">
        <f t="shared" si="601"/>
        <v>#VALUE!</v>
      </c>
      <c r="CT811" s="348" t="e">
        <f t="shared" si="601"/>
        <v>#VALUE!</v>
      </c>
      <c r="CU811" s="348" t="e">
        <f t="shared" si="601"/>
        <v>#VALUE!</v>
      </c>
      <c r="CV811" s="348" t="e">
        <f t="shared" si="601"/>
        <v>#VALUE!</v>
      </c>
    </row>
    <row r="812" spans="1:118" ht="13.5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G812" s="349" t="e">
        <f>CG809+CG810-CG811</f>
        <v>#VALUE!</v>
      </c>
      <c r="CH812" s="349" t="e">
        <f t="shared" ref="CH812:CV812" si="602">CH809+CH810-CH811</f>
        <v>#VALUE!</v>
      </c>
      <c r="CI812" s="349" t="e">
        <f t="shared" si="602"/>
        <v>#VALUE!</v>
      </c>
      <c r="CJ812" s="349" t="e">
        <f t="shared" si="602"/>
        <v>#VALUE!</v>
      </c>
      <c r="CK812" s="349" t="e">
        <f t="shared" si="602"/>
        <v>#VALUE!</v>
      </c>
      <c r="CL812" s="349" t="e">
        <f t="shared" si="602"/>
        <v>#VALUE!</v>
      </c>
      <c r="CM812" s="349" t="e">
        <f t="shared" si="602"/>
        <v>#VALUE!</v>
      </c>
      <c r="CN812" s="349" t="e">
        <f t="shared" si="602"/>
        <v>#VALUE!</v>
      </c>
      <c r="CO812" s="349" t="e">
        <f t="shared" si="602"/>
        <v>#VALUE!</v>
      </c>
      <c r="CP812" s="349" t="e">
        <f t="shared" si="602"/>
        <v>#VALUE!</v>
      </c>
      <c r="CQ812" s="349" t="e">
        <f t="shared" si="602"/>
        <v>#VALUE!</v>
      </c>
      <c r="CR812" s="349" t="e">
        <f t="shared" si="602"/>
        <v>#VALUE!</v>
      </c>
      <c r="CS812" s="349" t="e">
        <f t="shared" si="602"/>
        <v>#VALUE!</v>
      </c>
      <c r="CT812" s="349" t="e">
        <f t="shared" si="602"/>
        <v>#VALUE!</v>
      </c>
      <c r="CU812" s="349" t="e">
        <f t="shared" si="602"/>
        <v>#VALUE!</v>
      </c>
      <c r="CV812" s="349" t="e">
        <f t="shared" si="602"/>
        <v>#VALUE!</v>
      </c>
    </row>
    <row r="813" spans="1:118" ht="13.5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G813" s="350" t="s">
        <v>390</v>
      </c>
      <c r="CH813" s="351" t="s">
        <v>333</v>
      </c>
      <c r="CI813" s="351" t="s">
        <v>334</v>
      </c>
      <c r="CJ813" s="351" t="s">
        <v>335</v>
      </c>
      <c r="CK813" s="351" t="s">
        <v>336</v>
      </c>
      <c r="CL813" s="351" t="s">
        <v>337</v>
      </c>
      <c r="CM813" s="351" t="s">
        <v>338</v>
      </c>
      <c r="CN813" s="351" t="s">
        <v>339</v>
      </c>
      <c r="CO813" s="351" t="s">
        <v>340</v>
      </c>
      <c r="CP813" s="351" t="s">
        <v>341</v>
      </c>
      <c r="CQ813" s="351" t="s">
        <v>342</v>
      </c>
      <c r="CR813" s="351" t="s">
        <v>343</v>
      </c>
      <c r="CS813" s="351" t="s">
        <v>344</v>
      </c>
      <c r="CT813" s="351" t="s">
        <v>345</v>
      </c>
      <c r="CU813" s="351" t="s">
        <v>346</v>
      </c>
      <c r="CV813" s="351" t="s">
        <v>347</v>
      </c>
      <c r="CY813" s="54" t="s">
        <v>390</v>
      </c>
      <c r="CZ813" s="54" t="s">
        <v>333</v>
      </c>
      <c r="DA813" s="54" t="s">
        <v>334</v>
      </c>
      <c r="DB813" s="54" t="s">
        <v>335</v>
      </c>
      <c r="DC813" s="54" t="s">
        <v>336</v>
      </c>
      <c r="DD813" s="54" t="s">
        <v>337</v>
      </c>
      <c r="DE813" s="54" t="s">
        <v>338</v>
      </c>
      <c r="DF813" s="54" t="s">
        <v>339</v>
      </c>
      <c r="DG813" s="54" t="s">
        <v>340</v>
      </c>
      <c r="DH813" s="54" t="s">
        <v>341</v>
      </c>
      <c r="DI813" s="54" t="s">
        <v>342</v>
      </c>
      <c r="DJ813" s="54" t="s">
        <v>343</v>
      </c>
      <c r="DK813" s="54" t="s">
        <v>344</v>
      </c>
      <c r="DL813" s="54" t="s">
        <v>345</v>
      </c>
      <c r="DM813" s="54" t="s">
        <v>346</v>
      </c>
      <c r="DN813" s="54" t="s">
        <v>347</v>
      </c>
    </row>
    <row r="814" spans="1:118" ht="13.5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F814" s="54" t="s">
        <v>391</v>
      </c>
      <c r="CG814" s="352" t="e">
        <f>ROUND((CG802+CG803)*CG804+CG805*CG804*(CG806-1/CG807)-((CG802+CG803)*CG804-CG801-CG805*CG804/CG807)*EXP(-CG807*CG806),5)</f>
        <v>#VALUE!</v>
      </c>
      <c r="CH814" s="352" t="e">
        <f t="shared" ref="CH814:CV814" si="603">ROUND((CH802+CH803)*CH804+CH805*CH804*(CH806-1/CH807)-((CH802+CH803)*CH804-CH801-CH805*CH804/CH807)*EXP(-CH807*CH806),5)</f>
        <v>#VALUE!</v>
      </c>
      <c r="CI814" s="352" t="e">
        <f t="shared" si="603"/>
        <v>#VALUE!</v>
      </c>
      <c r="CJ814" s="352" t="e">
        <f t="shared" si="603"/>
        <v>#VALUE!</v>
      </c>
      <c r="CK814" s="352" t="e">
        <f t="shared" si="603"/>
        <v>#VALUE!</v>
      </c>
      <c r="CL814" s="352" t="e">
        <f t="shared" si="603"/>
        <v>#VALUE!</v>
      </c>
      <c r="CM814" s="352" t="e">
        <f t="shared" si="603"/>
        <v>#VALUE!</v>
      </c>
      <c r="CN814" s="352" t="e">
        <f t="shared" si="603"/>
        <v>#VALUE!</v>
      </c>
      <c r="CO814" s="352" t="e">
        <f t="shared" si="603"/>
        <v>#VALUE!</v>
      </c>
      <c r="CP814" s="352" t="e">
        <f t="shared" si="603"/>
        <v>#VALUE!</v>
      </c>
      <c r="CQ814" s="352" t="e">
        <f t="shared" si="603"/>
        <v>#VALUE!</v>
      </c>
      <c r="CR814" s="352" t="e">
        <f t="shared" si="603"/>
        <v>#VALUE!</v>
      </c>
      <c r="CS814" s="352" t="e">
        <f t="shared" si="603"/>
        <v>#VALUE!</v>
      </c>
      <c r="CT814" s="352" t="e">
        <f t="shared" si="603"/>
        <v>#VALUE!</v>
      </c>
      <c r="CU814" s="352" t="e">
        <f t="shared" si="603"/>
        <v>#VALUE!</v>
      </c>
      <c r="CV814" s="352" t="e">
        <f t="shared" si="603"/>
        <v>#VALUE!</v>
      </c>
      <c r="CX814" s="54" t="s">
        <v>412</v>
      </c>
      <c r="CY814" s="362">
        <f>(CY806+CY807)/CY805+CY804</f>
        <v>295.99579239870923</v>
      </c>
      <c r="CZ814" s="362">
        <f t="shared" ref="CZ814:DN814" si="604">(CZ806+CZ807)/CZ805+CZ804</f>
        <v>253.99617592876882</v>
      </c>
      <c r="DA814" s="362">
        <f t="shared" si="604"/>
        <v>224.99578814732763</v>
      </c>
      <c r="DB814" s="362">
        <f t="shared" si="604"/>
        <v>202.99552076677315</v>
      </c>
      <c r="DC814" s="362">
        <f t="shared" si="604"/>
        <v>190.00217425547623</v>
      </c>
      <c r="DD814" s="362">
        <f t="shared" si="604"/>
        <v>174.99791344557741</v>
      </c>
      <c r="DE814" s="362">
        <f t="shared" si="604"/>
        <v>164.99559634188427</v>
      </c>
      <c r="DF814" s="362">
        <f t="shared" si="604"/>
        <v>157.00280920314253</v>
      </c>
      <c r="DG814" s="362">
        <f t="shared" si="604"/>
        <v>151.99654993400793</v>
      </c>
      <c r="DH814" s="362">
        <f t="shared" si="604"/>
        <v>145.99700693992628</v>
      </c>
      <c r="DI814" s="362">
        <f t="shared" si="604"/>
        <v>141.99730722180493</v>
      </c>
      <c r="DJ814" s="362">
        <f t="shared" si="604"/>
        <v>138.99904711262363</v>
      </c>
      <c r="DK814" s="362">
        <f t="shared" si="604"/>
        <v>133.99871805423658</v>
      </c>
      <c r="DL814" s="362">
        <f t="shared" si="604"/>
        <v>131.99796563285832</v>
      </c>
      <c r="DM814" s="362">
        <f t="shared" si="604"/>
        <v>129.00495001041449</v>
      </c>
      <c r="DN814" s="362">
        <f t="shared" si="604"/>
        <v>127.00491577747849</v>
      </c>
    </row>
    <row r="815" spans="1:118" ht="13.5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319" t="str">
        <f>IF(CB815="","",CC815)</f>
        <v/>
      </c>
      <c r="CB815" s="363" t="str">
        <f>IF(COUNTIF(CY815:DN815,"×")=0,"","浮上できません")</f>
        <v/>
      </c>
      <c r="CC815" s="316">
        <v>9</v>
      </c>
      <c r="CG815" s="369"/>
      <c r="CH815" s="369"/>
      <c r="CI815" s="369"/>
      <c r="CJ815" s="369"/>
      <c r="CK815" s="369"/>
      <c r="CL815" s="369"/>
      <c r="CM815" s="369"/>
      <c r="CN815" s="369"/>
      <c r="CO815" s="369"/>
      <c r="CP815" s="369"/>
      <c r="CQ815" s="369"/>
      <c r="CR815" s="369"/>
      <c r="CS815" s="369"/>
      <c r="CT815" s="369"/>
      <c r="CU815" s="369"/>
      <c r="CV815" s="369"/>
      <c r="CY815" s="364" t="e">
        <f t="shared" ref="CY815:DN815" si="605">IF(CY814-CG814&gt;0,"","×")</f>
        <v>#VALUE!</v>
      </c>
      <c r="CZ815" s="364" t="e">
        <f t="shared" si="605"/>
        <v>#VALUE!</v>
      </c>
      <c r="DA815" s="364" t="e">
        <f t="shared" si="605"/>
        <v>#VALUE!</v>
      </c>
      <c r="DB815" s="364" t="e">
        <f t="shared" si="605"/>
        <v>#VALUE!</v>
      </c>
      <c r="DC815" s="364" t="e">
        <f t="shared" si="605"/>
        <v>#VALUE!</v>
      </c>
      <c r="DD815" s="364" t="e">
        <f t="shared" si="605"/>
        <v>#VALUE!</v>
      </c>
      <c r="DE815" s="364" t="e">
        <f t="shared" si="605"/>
        <v>#VALUE!</v>
      </c>
      <c r="DF815" s="364" t="e">
        <f t="shared" si="605"/>
        <v>#VALUE!</v>
      </c>
      <c r="DG815" s="364" t="e">
        <f t="shared" si="605"/>
        <v>#VALUE!</v>
      </c>
      <c r="DH815" s="364" t="e">
        <f t="shared" si="605"/>
        <v>#VALUE!</v>
      </c>
      <c r="DI815" s="364" t="e">
        <f t="shared" si="605"/>
        <v>#VALUE!</v>
      </c>
      <c r="DJ815" s="364" t="e">
        <f t="shared" si="605"/>
        <v>#VALUE!</v>
      </c>
      <c r="DK815" s="364" t="e">
        <f t="shared" si="605"/>
        <v>#VALUE!</v>
      </c>
      <c r="DL815" s="364" t="e">
        <f t="shared" si="605"/>
        <v>#VALUE!</v>
      </c>
      <c r="DM815" s="364" t="e">
        <f t="shared" si="605"/>
        <v>#VALUE!</v>
      </c>
      <c r="DN815" s="364" t="e">
        <f t="shared" si="605"/>
        <v>#VALUE!</v>
      </c>
    </row>
    <row r="816" spans="1:118" ht="13.5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F816" s="338">
        <v>45</v>
      </c>
      <c r="CG816" s="338" t="s">
        <v>573</v>
      </c>
      <c r="CH816" s="338"/>
      <c r="CI816" s="338"/>
      <c r="CJ816" s="338"/>
      <c r="CK816" s="338"/>
      <c r="CL816" s="338"/>
      <c r="CM816" s="338"/>
      <c r="CN816" s="338"/>
      <c r="CO816" s="338"/>
      <c r="CP816" s="338"/>
      <c r="CQ816" s="338"/>
      <c r="CR816" s="338"/>
      <c r="CS816" s="338"/>
      <c r="CT816" s="338"/>
      <c r="CU816" s="338"/>
      <c r="CV816" s="338"/>
      <c r="CW816" s="338"/>
    </row>
    <row r="818" spans="1:119" ht="13.5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F818" s="340" t="s">
        <v>367</v>
      </c>
      <c r="CG818" s="353" t="e">
        <f>CG814</f>
        <v>#VALUE!</v>
      </c>
      <c r="CH818" s="353" t="e">
        <f t="shared" ref="CH818:CV818" si="606">CH814</f>
        <v>#VALUE!</v>
      </c>
      <c r="CI818" s="353" t="e">
        <f t="shared" si="606"/>
        <v>#VALUE!</v>
      </c>
      <c r="CJ818" s="353" t="e">
        <f t="shared" si="606"/>
        <v>#VALUE!</v>
      </c>
      <c r="CK818" s="353" t="e">
        <f t="shared" si="606"/>
        <v>#VALUE!</v>
      </c>
      <c r="CL818" s="353" t="e">
        <f t="shared" si="606"/>
        <v>#VALUE!</v>
      </c>
      <c r="CM818" s="353" t="e">
        <f t="shared" si="606"/>
        <v>#VALUE!</v>
      </c>
      <c r="CN818" s="353" t="e">
        <f t="shared" si="606"/>
        <v>#VALUE!</v>
      </c>
      <c r="CO818" s="353" t="e">
        <f t="shared" si="606"/>
        <v>#VALUE!</v>
      </c>
      <c r="CP818" s="353" t="e">
        <f t="shared" si="606"/>
        <v>#VALUE!</v>
      </c>
      <c r="CQ818" s="353" t="e">
        <f t="shared" si="606"/>
        <v>#VALUE!</v>
      </c>
      <c r="CR818" s="353" t="e">
        <f t="shared" si="606"/>
        <v>#VALUE!</v>
      </c>
      <c r="CS818" s="353" t="e">
        <f t="shared" si="606"/>
        <v>#VALUE!</v>
      </c>
      <c r="CT818" s="353" t="e">
        <f t="shared" si="606"/>
        <v>#VALUE!</v>
      </c>
      <c r="CU818" s="353" t="e">
        <f t="shared" si="606"/>
        <v>#VALUE!</v>
      </c>
      <c r="CV818" s="353" t="e">
        <f t="shared" si="606"/>
        <v>#VALUE!</v>
      </c>
    </row>
    <row r="819" spans="1:119" ht="13.5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F819" s="54" t="s">
        <v>395</v>
      </c>
      <c r="CG819" s="54">
        <v>100</v>
      </c>
      <c r="CH819" s="54">
        <f>$CG819</f>
        <v>100</v>
      </c>
      <c r="CI819" s="54">
        <f t="shared" ref="CI819:CV823" si="607">$CG819</f>
        <v>100</v>
      </c>
      <c r="CJ819" s="54">
        <f t="shared" si="607"/>
        <v>100</v>
      </c>
      <c r="CK819" s="54">
        <f t="shared" si="607"/>
        <v>100</v>
      </c>
      <c r="CL819" s="54">
        <f t="shared" si="607"/>
        <v>100</v>
      </c>
      <c r="CM819" s="54">
        <f t="shared" si="607"/>
        <v>100</v>
      </c>
      <c r="CN819" s="54">
        <f t="shared" si="607"/>
        <v>100</v>
      </c>
      <c r="CO819" s="54">
        <f t="shared" si="607"/>
        <v>100</v>
      </c>
      <c r="CP819" s="54">
        <f t="shared" si="607"/>
        <v>100</v>
      </c>
      <c r="CQ819" s="54">
        <f t="shared" si="607"/>
        <v>100</v>
      </c>
      <c r="CR819" s="54">
        <f t="shared" si="607"/>
        <v>100</v>
      </c>
      <c r="CS819" s="54">
        <f t="shared" si="607"/>
        <v>100</v>
      </c>
      <c r="CT819" s="54">
        <f t="shared" si="607"/>
        <v>100</v>
      </c>
      <c r="CU819" s="54">
        <f t="shared" si="607"/>
        <v>100</v>
      </c>
      <c r="CV819" s="54">
        <f t="shared" si="607"/>
        <v>100</v>
      </c>
      <c r="CX819" s="339" t="s">
        <v>402</v>
      </c>
      <c r="CY819" s="339"/>
      <c r="CZ819" s="339"/>
      <c r="DA819" s="339"/>
      <c r="DB819" s="339"/>
      <c r="DC819" s="339"/>
      <c r="DD819" s="339"/>
      <c r="DE819" s="339"/>
      <c r="DF819" s="339"/>
      <c r="DG819" s="339"/>
      <c r="DH819" s="339"/>
      <c r="DI819" s="339"/>
      <c r="DJ819" s="339"/>
      <c r="DK819" s="339"/>
      <c r="DL819" s="339"/>
      <c r="DM819" s="339"/>
      <c r="DN819" s="339"/>
      <c r="DO819" s="339"/>
    </row>
    <row r="820" spans="1:119" ht="13.5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B820" s="64" t="s">
        <v>372</v>
      </c>
      <c r="CC820" s="345">
        <v>0</v>
      </c>
      <c r="CD820" s="66" t="s">
        <v>373</v>
      </c>
      <c r="CE820" s="66">
        <f>ROUND(CC820*$CG$82*9.80665/1000,0)</f>
        <v>0</v>
      </c>
      <c r="CF820" s="54" t="s">
        <v>374</v>
      </c>
      <c r="CG820" s="341">
        <f>CE821</f>
        <v>0</v>
      </c>
      <c r="CH820" s="54">
        <f>$CG820</f>
        <v>0</v>
      </c>
      <c r="CI820" s="54">
        <f t="shared" si="607"/>
        <v>0</v>
      </c>
      <c r="CJ820" s="54">
        <f t="shared" si="607"/>
        <v>0</v>
      </c>
      <c r="CK820" s="54">
        <f t="shared" si="607"/>
        <v>0</v>
      </c>
      <c r="CL820" s="54">
        <f t="shared" si="607"/>
        <v>0</v>
      </c>
      <c r="CM820" s="54">
        <f t="shared" si="607"/>
        <v>0</v>
      </c>
      <c r="CN820" s="54">
        <f t="shared" si="607"/>
        <v>0</v>
      </c>
      <c r="CO820" s="54">
        <f t="shared" si="607"/>
        <v>0</v>
      </c>
      <c r="CP820" s="54">
        <f t="shared" si="607"/>
        <v>0</v>
      </c>
      <c r="CQ820" s="54">
        <f t="shared" si="607"/>
        <v>0</v>
      </c>
      <c r="CR820" s="54">
        <f t="shared" si="607"/>
        <v>0</v>
      </c>
      <c r="CS820" s="54">
        <f t="shared" si="607"/>
        <v>0</v>
      </c>
      <c r="CT820" s="54">
        <f t="shared" si="607"/>
        <v>0</v>
      </c>
      <c r="CU820" s="54">
        <f t="shared" si="607"/>
        <v>0</v>
      </c>
      <c r="CV820" s="54">
        <f t="shared" si="607"/>
        <v>0</v>
      </c>
    </row>
    <row r="821" spans="1:119" ht="13.5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B821" s="354" t="s">
        <v>376</v>
      </c>
      <c r="CC821" s="355">
        <f>CC805</f>
        <v>0</v>
      </c>
      <c r="CD821" s="346" t="s">
        <v>377</v>
      </c>
      <c r="CE821" s="66">
        <f>CC821*$CG$82*9.80665/1000</f>
        <v>0</v>
      </c>
      <c r="CF821" s="54" t="s">
        <v>378</v>
      </c>
      <c r="CG821" s="54">
        <v>0.79</v>
      </c>
      <c r="CH821" s="54">
        <f>$CG821</f>
        <v>0.79</v>
      </c>
      <c r="CI821" s="54">
        <f t="shared" si="607"/>
        <v>0.79</v>
      </c>
      <c r="CJ821" s="54">
        <f t="shared" si="607"/>
        <v>0.79</v>
      </c>
      <c r="CK821" s="54">
        <f t="shared" si="607"/>
        <v>0.79</v>
      </c>
      <c r="CL821" s="54">
        <f t="shared" si="607"/>
        <v>0.79</v>
      </c>
      <c r="CM821" s="54">
        <f t="shared" si="607"/>
        <v>0.79</v>
      </c>
      <c r="CN821" s="54">
        <f t="shared" si="607"/>
        <v>0.79</v>
      </c>
      <c r="CO821" s="54">
        <f t="shared" si="607"/>
        <v>0.79</v>
      </c>
      <c r="CP821" s="54">
        <f t="shared" si="607"/>
        <v>0.79</v>
      </c>
      <c r="CQ821" s="54">
        <f t="shared" si="607"/>
        <v>0.79</v>
      </c>
      <c r="CR821" s="54">
        <f t="shared" si="607"/>
        <v>0.79</v>
      </c>
      <c r="CS821" s="54">
        <f t="shared" si="607"/>
        <v>0.79</v>
      </c>
      <c r="CT821" s="54">
        <f t="shared" si="607"/>
        <v>0.79</v>
      </c>
      <c r="CU821" s="54">
        <f t="shared" si="607"/>
        <v>0.79</v>
      </c>
      <c r="CV821" s="54">
        <f t="shared" si="607"/>
        <v>0.79</v>
      </c>
      <c r="CX821" s="358" t="s">
        <v>404</v>
      </c>
      <c r="CY821" s="54">
        <f t="shared" ref="CY821:DN821" si="608">CG$79</f>
        <v>126.88500000000001</v>
      </c>
      <c r="CZ821" s="54">
        <f t="shared" si="608"/>
        <v>109.185</v>
      </c>
      <c r="DA821" s="54">
        <f t="shared" si="608"/>
        <v>94.381</v>
      </c>
      <c r="DB821" s="54">
        <f t="shared" si="608"/>
        <v>82.445999999999998</v>
      </c>
      <c r="DC821" s="54">
        <f t="shared" si="608"/>
        <v>73.918000000000006</v>
      </c>
      <c r="DD821" s="54">
        <f t="shared" si="608"/>
        <v>63.152999999999999</v>
      </c>
      <c r="DE821" s="54">
        <f t="shared" si="608"/>
        <v>56.482999999999997</v>
      </c>
      <c r="DF821" s="54">
        <f t="shared" si="608"/>
        <v>51.133000000000003</v>
      </c>
      <c r="DG821" s="54">
        <f t="shared" si="608"/>
        <v>48.246000000000002</v>
      </c>
      <c r="DH821" s="54">
        <f t="shared" si="608"/>
        <v>43.709000000000003</v>
      </c>
      <c r="DI821" s="54">
        <f t="shared" si="608"/>
        <v>40.774000000000001</v>
      </c>
      <c r="DJ821" s="54">
        <f t="shared" si="608"/>
        <v>38.68</v>
      </c>
      <c r="DK821" s="54">
        <f t="shared" si="608"/>
        <v>34.463000000000001</v>
      </c>
      <c r="DL821" s="54">
        <f t="shared" si="608"/>
        <v>33.161000000000001</v>
      </c>
      <c r="DM821" s="54">
        <f t="shared" si="608"/>
        <v>30.765000000000001</v>
      </c>
      <c r="DN821" s="54">
        <f t="shared" si="608"/>
        <v>29.283999999999999</v>
      </c>
    </row>
    <row r="822" spans="1:119" ht="13.5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B822" s="64" t="s">
        <v>380</v>
      </c>
      <c r="CC822" s="345">
        <f>-BN127</f>
        <v>0</v>
      </c>
      <c r="CD822" s="346" t="s">
        <v>381</v>
      </c>
      <c r="CE822" s="66">
        <f>CC822*$CG$82*9.80665/1000</f>
        <v>0</v>
      </c>
      <c r="CF822" s="54" t="s">
        <v>382</v>
      </c>
      <c r="CG822" s="341">
        <f>CE820</f>
        <v>0</v>
      </c>
      <c r="CH822" s="54">
        <f>$CG822</f>
        <v>0</v>
      </c>
      <c r="CI822" s="54">
        <f t="shared" si="607"/>
        <v>0</v>
      </c>
      <c r="CJ822" s="54">
        <f t="shared" si="607"/>
        <v>0</v>
      </c>
      <c r="CK822" s="54">
        <f t="shared" si="607"/>
        <v>0</v>
      </c>
      <c r="CL822" s="54">
        <f t="shared" si="607"/>
        <v>0</v>
      </c>
      <c r="CM822" s="54">
        <f t="shared" si="607"/>
        <v>0</v>
      </c>
      <c r="CN822" s="54">
        <f t="shared" si="607"/>
        <v>0</v>
      </c>
      <c r="CO822" s="54">
        <f t="shared" si="607"/>
        <v>0</v>
      </c>
      <c r="CP822" s="54">
        <f t="shared" si="607"/>
        <v>0</v>
      </c>
      <c r="CQ822" s="54">
        <f t="shared" si="607"/>
        <v>0</v>
      </c>
      <c r="CR822" s="54">
        <f t="shared" si="607"/>
        <v>0</v>
      </c>
      <c r="CS822" s="54">
        <f t="shared" si="607"/>
        <v>0</v>
      </c>
      <c r="CT822" s="54">
        <f t="shared" si="607"/>
        <v>0</v>
      </c>
      <c r="CU822" s="54">
        <f t="shared" si="607"/>
        <v>0</v>
      </c>
      <c r="CV822" s="54">
        <f t="shared" si="607"/>
        <v>0</v>
      </c>
      <c r="CX822" s="54" t="s">
        <v>418</v>
      </c>
      <c r="CY822" s="54">
        <f t="shared" ref="CY822:DN822" si="609">CG$80</f>
        <v>0.55779999999999996</v>
      </c>
      <c r="CZ822" s="54">
        <f t="shared" si="609"/>
        <v>0.65139999999999998</v>
      </c>
      <c r="DA822" s="54">
        <f t="shared" si="609"/>
        <v>0.72219999999999995</v>
      </c>
      <c r="DB822" s="54">
        <f t="shared" si="609"/>
        <v>0.78249999999999997</v>
      </c>
      <c r="DC822" s="54">
        <f t="shared" si="609"/>
        <v>0.81259999999999999</v>
      </c>
      <c r="DD822" s="54">
        <f t="shared" si="609"/>
        <v>0.84340000000000004</v>
      </c>
      <c r="DE822" s="54">
        <f t="shared" si="609"/>
        <v>0.86929999999999996</v>
      </c>
      <c r="DF822" s="54">
        <f t="shared" si="609"/>
        <v>0.89100000000000001</v>
      </c>
      <c r="DG822" s="54">
        <f t="shared" si="609"/>
        <v>0.90920000000000001</v>
      </c>
      <c r="DH822" s="54">
        <f t="shared" si="609"/>
        <v>0.92220000000000002</v>
      </c>
      <c r="DI822" s="54">
        <f t="shared" si="609"/>
        <v>0.93189999999999995</v>
      </c>
      <c r="DJ822" s="54">
        <f t="shared" si="609"/>
        <v>0.94030000000000002</v>
      </c>
      <c r="DK822" s="54">
        <f t="shared" si="609"/>
        <v>0.94769999999999999</v>
      </c>
      <c r="DL822" s="54">
        <f t="shared" si="609"/>
        <v>0.95440000000000003</v>
      </c>
      <c r="DM822" s="54">
        <f t="shared" si="609"/>
        <v>0.96020000000000005</v>
      </c>
      <c r="DN822" s="54">
        <f t="shared" si="609"/>
        <v>0.96530000000000005</v>
      </c>
    </row>
    <row r="823" spans="1:119" ht="14.25" thickBot="1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B823" s="64" t="s">
        <v>384</v>
      </c>
      <c r="CC823" s="345" t="e">
        <f>(BM127-BM126)/0.000694444444444444</f>
        <v>#VALUE!</v>
      </c>
      <c r="CD823" s="66" t="s">
        <v>65</v>
      </c>
      <c r="CE823" s="66" t="e">
        <f>IF(CC820=0,IF(CC803&gt;0,CC823+CE806,CC823),(CC823-((CC822-CC821)/CC820)))</f>
        <v>#VALUE!</v>
      </c>
      <c r="CF823" s="54" t="s">
        <v>385</v>
      </c>
      <c r="CG823" s="341" t="e">
        <f>ABS(CE823)</f>
        <v>#VALUE!</v>
      </c>
      <c r="CH823" s="54" t="e">
        <f>$CG823</f>
        <v>#VALUE!</v>
      </c>
      <c r="CI823" s="54" t="e">
        <f t="shared" si="607"/>
        <v>#VALUE!</v>
      </c>
      <c r="CJ823" s="54" t="e">
        <f t="shared" si="607"/>
        <v>#VALUE!</v>
      </c>
      <c r="CK823" s="54" t="e">
        <f t="shared" si="607"/>
        <v>#VALUE!</v>
      </c>
      <c r="CL823" s="54" t="e">
        <f t="shared" si="607"/>
        <v>#VALUE!</v>
      </c>
      <c r="CM823" s="54" t="e">
        <f t="shared" si="607"/>
        <v>#VALUE!</v>
      </c>
      <c r="CN823" s="54" t="e">
        <f t="shared" si="607"/>
        <v>#VALUE!</v>
      </c>
      <c r="CO823" s="54" t="e">
        <f t="shared" si="607"/>
        <v>#VALUE!</v>
      </c>
      <c r="CP823" s="54" t="e">
        <f t="shared" si="607"/>
        <v>#VALUE!</v>
      </c>
      <c r="CQ823" s="54" t="e">
        <f t="shared" si="607"/>
        <v>#VALUE!</v>
      </c>
      <c r="CR823" s="54" t="e">
        <f t="shared" si="607"/>
        <v>#VALUE!</v>
      </c>
      <c r="CS823" s="54" t="e">
        <f t="shared" si="607"/>
        <v>#VALUE!</v>
      </c>
      <c r="CT823" s="54" t="e">
        <f t="shared" si="607"/>
        <v>#VALUE!</v>
      </c>
      <c r="CU823" s="54" t="e">
        <f t="shared" si="607"/>
        <v>#VALUE!</v>
      </c>
      <c r="CV823" s="54" t="e">
        <f t="shared" si="607"/>
        <v>#VALUE!</v>
      </c>
      <c r="CX823" s="54" t="s">
        <v>407</v>
      </c>
      <c r="CY823" s="54">
        <f>100-$CG$83</f>
        <v>94.33</v>
      </c>
      <c r="CZ823" s="54">
        <f t="shared" ref="CZ823:DN823" si="610">100-$CG$83</f>
        <v>94.33</v>
      </c>
      <c r="DA823" s="54">
        <f t="shared" si="610"/>
        <v>94.33</v>
      </c>
      <c r="DB823" s="54">
        <f t="shared" si="610"/>
        <v>94.33</v>
      </c>
      <c r="DC823" s="54">
        <f t="shared" si="610"/>
        <v>94.33</v>
      </c>
      <c r="DD823" s="54">
        <f t="shared" si="610"/>
        <v>94.33</v>
      </c>
      <c r="DE823" s="54">
        <f t="shared" si="610"/>
        <v>94.33</v>
      </c>
      <c r="DF823" s="54">
        <f t="shared" si="610"/>
        <v>94.33</v>
      </c>
      <c r="DG823" s="54">
        <f t="shared" si="610"/>
        <v>94.33</v>
      </c>
      <c r="DH823" s="54">
        <f t="shared" si="610"/>
        <v>94.33</v>
      </c>
      <c r="DI823" s="54">
        <f t="shared" si="610"/>
        <v>94.33</v>
      </c>
      <c r="DJ823" s="54">
        <f t="shared" si="610"/>
        <v>94.33</v>
      </c>
      <c r="DK823" s="54">
        <f t="shared" si="610"/>
        <v>94.33</v>
      </c>
      <c r="DL823" s="54">
        <f t="shared" si="610"/>
        <v>94.33</v>
      </c>
      <c r="DM823" s="54">
        <f t="shared" si="610"/>
        <v>94.33</v>
      </c>
      <c r="DN823" s="54">
        <f t="shared" si="610"/>
        <v>94.33</v>
      </c>
    </row>
    <row r="824" spans="1:119" ht="14.25" thickBot="1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B824" s="359"/>
      <c r="CC824" s="360"/>
      <c r="CF824" s="54" t="s">
        <v>397</v>
      </c>
      <c r="CG824" s="347">
        <f>LN(2)/CG$78</f>
        <v>0.13862943611198905</v>
      </c>
      <c r="CH824" s="347">
        <f t="shared" ref="CH824:CV824" si="611">LN(2)/CH$78</f>
        <v>8.6643397569993161E-2</v>
      </c>
      <c r="CI824" s="347">
        <f t="shared" si="611"/>
        <v>5.5451774444795626E-2</v>
      </c>
      <c r="CJ824" s="347">
        <f t="shared" si="611"/>
        <v>3.7467415165402446E-2</v>
      </c>
      <c r="CK824" s="347">
        <f t="shared" si="611"/>
        <v>2.5672117798516494E-2</v>
      </c>
      <c r="CL824" s="347">
        <f t="shared" si="611"/>
        <v>1.8097837612531208E-2</v>
      </c>
      <c r="CM824" s="347">
        <f t="shared" si="611"/>
        <v>1.2765141446776157E-2</v>
      </c>
      <c r="CN824" s="347">
        <f t="shared" si="611"/>
        <v>9.001911435843446E-3</v>
      </c>
      <c r="CO824" s="347">
        <f t="shared" si="611"/>
        <v>6.3591484455040852E-3</v>
      </c>
      <c r="CP824" s="347">
        <f t="shared" si="611"/>
        <v>4.7475834284927756E-3</v>
      </c>
      <c r="CQ824" s="347">
        <f t="shared" si="611"/>
        <v>3.7066694147590657E-3</v>
      </c>
      <c r="CR824" s="347">
        <f t="shared" si="611"/>
        <v>2.9001974082006081E-3</v>
      </c>
      <c r="CS824" s="347">
        <f t="shared" si="611"/>
        <v>2.272613706753919E-3</v>
      </c>
      <c r="CT824" s="347">
        <f t="shared" si="611"/>
        <v>1.7773004629742187E-3</v>
      </c>
      <c r="CU824" s="347">
        <f t="shared" si="611"/>
        <v>1.3918618083533039E-3</v>
      </c>
      <c r="CV824" s="347">
        <f t="shared" si="611"/>
        <v>1.0915703630865281E-3</v>
      </c>
      <c r="CX824" s="54" t="s">
        <v>409</v>
      </c>
      <c r="CY824" s="361">
        <f>CE822</f>
        <v>0</v>
      </c>
      <c r="CZ824" s="54">
        <f>$CY824</f>
        <v>0</v>
      </c>
      <c r="DA824" s="54">
        <f t="shared" ref="DA824:DN824" si="612">$CY824</f>
        <v>0</v>
      </c>
      <c r="DB824" s="54">
        <f t="shared" si="612"/>
        <v>0</v>
      </c>
      <c r="DC824" s="54">
        <f t="shared" si="612"/>
        <v>0</v>
      </c>
      <c r="DD824" s="54">
        <f t="shared" si="612"/>
        <v>0</v>
      </c>
      <c r="DE824" s="54">
        <f t="shared" si="612"/>
        <v>0</v>
      </c>
      <c r="DF824" s="54">
        <f t="shared" si="612"/>
        <v>0</v>
      </c>
      <c r="DG824" s="54">
        <f t="shared" si="612"/>
        <v>0</v>
      </c>
      <c r="DH824" s="54">
        <f t="shared" si="612"/>
        <v>0</v>
      </c>
      <c r="DI824" s="54">
        <f t="shared" si="612"/>
        <v>0</v>
      </c>
      <c r="DJ824" s="54">
        <f t="shared" si="612"/>
        <v>0</v>
      </c>
      <c r="DK824" s="54">
        <f t="shared" si="612"/>
        <v>0</v>
      </c>
      <c r="DL824" s="54">
        <f t="shared" si="612"/>
        <v>0</v>
      </c>
      <c r="DM824" s="54">
        <f t="shared" si="612"/>
        <v>0</v>
      </c>
      <c r="DN824" s="54">
        <f t="shared" si="612"/>
        <v>0</v>
      </c>
    </row>
    <row r="826" spans="1:119" ht="13.5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G826" s="348">
        <f>(CG819+CG820)*CG821</f>
        <v>79</v>
      </c>
      <c r="CH826" s="348">
        <f t="shared" ref="CH826:CV826" si="613">(CH819+CH820)*CH821</f>
        <v>79</v>
      </c>
      <c r="CI826" s="348">
        <f t="shared" si="613"/>
        <v>79</v>
      </c>
      <c r="CJ826" s="348">
        <f t="shared" si="613"/>
        <v>79</v>
      </c>
      <c r="CK826" s="348">
        <f t="shared" si="613"/>
        <v>79</v>
      </c>
      <c r="CL826" s="348">
        <f t="shared" si="613"/>
        <v>79</v>
      </c>
      <c r="CM826" s="348">
        <f t="shared" si="613"/>
        <v>79</v>
      </c>
      <c r="CN826" s="348">
        <f t="shared" si="613"/>
        <v>79</v>
      </c>
      <c r="CO826" s="348">
        <f t="shared" si="613"/>
        <v>79</v>
      </c>
      <c r="CP826" s="348">
        <f t="shared" si="613"/>
        <v>79</v>
      </c>
      <c r="CQ826" s="348">
        <f t="shared" si="613"/>
        <v>79</v>
      </c>
      <c r="CR826" s="348">
        <f t="shared" si="613"/>
        <v>79</v>
      </c>
      <c r="CS826" s="348">
        <f t="shared" si="613"/>
        <v>79</v>
      </c>
      <c r="CT826" s="348">
        <f t="shared" si="613"/>
        <v>79</v>
      </c>
      <c r="CU826" s="348">
        <f t="shared" si="613"/>
        <v>79</v>
      </c>
      <c r="CV826" s="348">
        <f t="shared" si="613"/>
        <v>79</v>
      </c>
    </row>
    <row r="827" spans="1:119" ht="13.5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G827" s="348" t="e">
        <f>CG822*CG821*(CG823-1/CG824)</f>
        <v>#VALUE!</v>
      </c>
      <c r="CH827" s="348" t="e">
        <f t="shared" ref="CH827:CV827" si="614">CH822*CH821*(CH823-1/CH824)</f>
        <v>#VALUE!</v>
      </c>
      <c r="CI827" s="348" t="e">
        <f t="shared" si="614"/>
        <v>#VALUE!</v>
      </c>
      <c r="CJ827" s="348" t="e">
        <f t="shared" si="614"/>
        <v>#VALUE!</v>
      </c>
      <c r="CK827" s="348" t="e">
        <f t="shared" si="614"/>
        <v>#VALUE!</v>
      </c>
      <c r="CL827" s="348" t="e">
        <f t="shared" si="614"/>
        <v>#VALUE!</v>
      </c>
      <c r="CM827" s="348" t="e">
        <f t="shared" si="614"/>
        <v>#VALUE!</v>
      </c>
      <c r="CN827" s="348" t="e">
        <f t="shared" si="614"/>
        <v>#VALUE!</v>
      </c>
      <c r="CO827" s="348" t="e">
        <f t="shared" si="614"/>
        <v>#VALUE!</v>
      </c>
      <c r="CP827" s="348" t="e">
        <f t="shared" si="614"/>
        <v>#VALUE!</v>
      </c>
      <c r="CQ827" s="348" t="e">
        <f t="shared" si="614"/>
        <v>#VALUE!</v>
      </c>
      <c r="CR827" s="348" t="e">
        <f t="shared" si="614"/>
        <v>#VALUE!</v>
      </c>
      <c r="CS827" s="348" t="e">
        <f t="shared" si="614"/>
        <v>#VALUE!</v>
      </c>
      <c r="CT827" s="348" t="e">
        <f t="shared" si="614"/>
        <v>#VALUE!</v>
      </c>
      <c r="CU827" s="348" t="e">
        <f t="shared" si="614"/>
        <v>#VALUE!</v>
      </c>
      <c r="CV827" s="348" t="e">
        <f t="shared" si="614"/>
        <v>#VALUE!</v>
      </c>
    </row>
    <row r="828" spans="1:119" ht="13.5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G828" s="348" t="e">
        <f>((CG819+CG820)*CG821-CG818-CG822*CG821/CG824)*EXP(-CG824*CG823)</f>
        <v>#VALUE!</v>
      </c>
      <c r="CH828" s="348" t="e">
        <f t="shared" ref="CH828:CV828" si="615">((CH819+CH820)*CH821-CH818-CH822*CH821/CH824)*EXP(-CH824*CH823)</f>
        <v>#VALUE!</v>
      </c>
      <c r="CI828" s="348" t="e">
        <f t="shared" si="615"/>
        <v>#VALUE!</v>
      </c>
      <c r="CJ828" s="348" t="e">
        <f t="shared" si="615"/>
        <v>#VALUE!</v>
      </c>
      <c r="CK828" s="348" t="e">
        <f t="shared" si="615"/>
        <v>#VALUE!</v>
      </c>
      <c r="CL828" s="348" t="e">
        <f t="shared" si="615"/>
        <v>#VALUE!</v>
      </c>
      <c r="CM828" s="348" t="e">
        <f t="shared" si="615"/>
        <v>#VALUE!</v>
      </c>
      <c r="CN828" s="348" t="e">
        <f t="shared" si="615"/>
        <v>#VALUE!</v>
      </c>
      <c r="CO828" s="348" t="e">
        <f t="shared" si="615"/>
        <v>#VALUE!</v>
      </c>
      <c r="CP828" s="348" t="e">
        <f t="shared" si="615"/>
        <v>#VALUE!</v>
      </c>
      <c r="CQ828" s="348" t="e">
        <f t="shared" si="615"/>
        <v>#VALUE!</v>
      </c>
      <c r="CR828" s="348" t="e">
        <f t="shared" si="615"/>
        <v>#VALUE!</v>
      </c>
      <c r="CS828" s="348" t="e">
        <f t="shared" si="615"/>
        <v>#VALUE!</v>
      </c>
      <c r="CT828" s="348" t="e">
        <f t="shared" si="615"/>
        <v>#VALUE!</v>
      </c>
      <c r="CU828" s="348" t="e">
        <f t="shared" si="615"/>
        <v>#VALUE!</v>
      </c>
      <c r="CV828" s="348" t="e">
        <f t="shared" si="615"/>
        <v>#VALUE!</v>
      </c>
    </row>
    <row r="829" spans="1:119" ht="13.5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G829" s="349" t="e">
        <f>CG826+CG827-CG828</f>
        <v>#VALUE!</v>
      </c>
      <c r="CH829" s="349" t="e">
        <f t="shared" ref="CH829:CV829" si="616">CH826+CH827-CH828</f>
        <v>#VALUE!</v>
      </c>
      <c r="CI829" s="349" t="e">
        <f t="shared" si="616"/>
        <v>#VALUE!</v>
      </c>
      <c r="CJ829" s="349" t="e">
        <f t="shared" si="616"/>
        <v>#VALUE!</v>
      </c>
      <c r="CK829" s="349" t="e">
        <f t="shared" si="616"/>
        <v>#VALUE!</v>
      </c>
      <c r="CL829" s="349" t="e">
        <f t="shared" si="616"/>
        <v>#VALUE!</v>
      </c>
      <c r="CM829" s="349" t="e">
        <f t="shared" si="616"/>
        <v>#VALUE!</v>
      </c>
      <c r="CN829" s="349" t="e">
        <f t="shared" si="616"/>
        <v>#VALUE!</v>
      </c>
      <c r="CO829" s="349" t="e">
        <f t="shared" si="616"/>
        <v>#VALUE!</v>
      </c>
      <c r="CP829" s="349" t="e">
        <f t="shared" si="616"/>
        <v>#VALUE!</v>
      </c>
      <c r="CQ829" s="349" t="e">
        <f t="shared" si="616"/>
        <v>#VALUE!</v>
      </c>
      <c r="CR829" s="349" t="e">
        <f t="shared" si="616"/>
        <v>#VALUE!</v>
      </c>
      <c r="CS829" s="349" t="e">
        <f t="shared" si="616"/>
        <v>#VALUE!</v>
      </c>
      <c r="CT829" s="349" t="e">
        <f t="shared" si="616"/>
        <v>#VALUE!</v>
      </c>
      <c r="CU829" s="349" t="e">
        <f t="shared" si="616"/>
        <v>#VALUE!</v>
      </c>
      <c r="CV829" s="349" t="e">
        <f t="shared" si="616"/>
        <v>#VALUE!</v>
      </c>
    </row>
    <row r="830" spans="1:119" ht="13.5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G830" s="350" t="s">
        <v>390</v>
      </c>
      <c r="CH830" s="351" t="s">
        <v>333</v>
      </c>
      <c r="CI830" s="351" t="s">
        <v>334</v>
      </c>
      <c r="CJ830" s="351" t="s">
        <v>335</v>
      </c>
      <c r="CK830" s="351" t="s">
        <v>336</v>
      </c>
      <c r="CL830" s="351" t="s">
        <v>337</v>
      </c>
      <c r="CM830" s="351" t="s">
        <v>338</v>
      </c>
      <c r="CN830" s="351" t="s">
        <v>339</v>
      </c>
      <c r="CO830" s="351" t="s">
        <v>340</v>
      </c>
      <c r="CP830" s="351" t="s">
        <v>341</v>
      </c>
      <c r="CQ830" s="351" t="s">
        <v>342</v>
      </c>
      <c r="CR830" s="351" t="s">
        <v>343</v>
      </c>
      <c r="CS830" s="351" t="s">
        <v>344</v>
      </c>
      <c r="CT830" s="351" t="s">
        <v>345</v>
      </c>
      <c r="CU830" s="351" t="s">
        <v>346</v>
      </c>
      <c r="CV830" s="351" t="s">
        <v>347</v>
      </c>
      <c r="CY830" s="54" t="s">
        <v>390</v>
      </c>
      <c r="CZ830" s="54" t="s">
        <v>333</v>
      </c>
      <c r="DA830" s="54" t="s">
        <v>334</v>
      </c>
      <c r="DB830" s="54" t="s">
        <v>335</v>
      </c>
      <c r="DC830" s="54" t="s">
        <v>336</v>
      </c>
      <c r="DD830" s="54" t="s">
        <v>337</v>
      </c>
      <c r="DE830" s="54" t="s">
        <v>338</v>
      </c>
      <c r="DF830" s="54" t="s">
        <v>339</v>
      </c>
      <c r="DG830" s="54" t="s">
        <v>340</v>
      </c>
      <c r="DH830" s="54" t="s">
        <v>341</v>
      </c>
      <c r="DI830" s="54" t="s">
        <v>342</v>
      </c>
      <c r="DJ830" s="54" t="s">
        <v>343</v>
      </c>
      <c r="DK830" s="54" t="s">
        <v>344</v>
      </c>
      <c r="DL830" s="54" t="s">
        <v>345</v>
      </c>
      <c r="DM830" s="54" t="s">
        <v>346</v>
      </c>
      <c r="DN830" s="54" t="s">
        <v>347</v>
      </c>
    </row>
    <row r="831" spans="1:119" ht="13.5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F831" s="54" t="s">
        <v>391</v>
      </c>
      <c r="CG831" s="352" t="e">
        <f>ROUND((CG819+CG820)*CG821+CG822*CG821*(CG823-1/CG824)-((CG819+CG820)*CG821-CG818-CG822*CG821/CG824)*EXP(-CG824*CG823),5)</f>
        <v>#VALUE!</v>
      </c>
      <c r="CH831" s="352" t="e">
        <f t="shared" ref="CH831:CV831" si="617">ROUND((CH819+CH820)*CH821+CH822*CH821*(CH823-1/CH824)-((CH819+CH820)*CH821-CH818-CH822*CH821/CH824)*EXP(-CH824*CH823),5)</f>
        <v>#VALUE!</v>
      </c>
      <c r="CI831" s="352" t="e">
        <f t="shared" si="617"/>
        <v>#VALUE!</v>
      </c>
      <c r="CJ831" s="352" t="e">
        <f t="shared" si="617"/>
        <v>#VALUE!</v>
      </c>
      <c r="CK831" s="352" t="e">
        <f t="shared" si="617"/>
        <v>#VALUE!</v>
      </c>
      <c r="CL831" s="352" t="e">
        <f t="shared" si="617"/>
        <v>#VALUE!</v>
      </c>
      <c r="CM831" s="352" t="e">
        <f t="shared" si="617"/>
        <v>#VALUE!</v>
      </c>
      <c r="CN831" s="352" t="e">
        <f t="shared" si="617"/>
        <v>#VALUE!</v>
      </c>
      <c r="CO831" s="352" t="e">
        <f t="shared" si="617"/>
        <v>#VALUE!</v>
      </c>
      <c r="CP831" s="352" t="e">
        <f t="shared" si="617"/>
        <v>#VALUE!</v>
      </c>
      <c r="CQ831" s="352" t="e">
        <f t="shared" si="617"/>
        <v>#VALUE!</v>
      </c>
      <c r="CR831" s="352" t="e">
        <f t="shared" si="617"/>
        <v>#VALUE!</v>
      </c>
      <c r="CS831" s="352" t="e">
        <f t="shared" si="617"/>
        <v>#VALUE!</v>
      </c>
      <c r="CT831" s="352" t="e">
        <f t="shared" si="617"/>
        <v>#VALUE!</v>
      </c>
      <c r="CU831" s="352" t="e">
        <f t="shared" si="617"/>
        <v>#VALUE!</v>
      </c>
      <c r="CV831" s="352" t="e">
        <f t="shared" si="617"/>
        <v>#VALUE!</v>
      </c>
      <c r="CX831" s="54" t="s">
        <v>412</v>
      </c>
      <c r="CY831" s="362">
        <f>(CY823+CY824)/CY822+CY821</f>
        <v>295.99579239870923</v>
      </c>
      <c r="CZ831" s="362">
        <f t="shared" ref="CZ831:DN831" si="618">(CZ823+CZ824)/CZ822+CZ821</f>
        <v>253.99617592876882</v>
      </c>
      <c r="DA831" s="362">
        <f t="shared" si="618"/>
        <v>224.99578814732763</v>
      </c>
      <c r="DB831" s="362">
        <f t="shared" si="618"/>
        <v>202.99552076677315</v>
      </c>
      <c r="DC831" s="362">
        <f t="shared" si="618"/>
        <v>190.00217425547623</v>
      </c>
      <c r="DD831" s="362">
        <f t="shared" si="618"/>
        <v>174.99791344557741</v>
      </c>
      <c r="DE831" s="362">
        <f t="shared" si="618"/>
        <v>164.99559634188427</v>
      </c>
      <c r="DF831" s="362">
        <f t="shared" si="618"/>
        <v>157.00280920314253</v>
      </c>
      <c r="DG831" s="362">
        <f t="shared" si="618"/>
        <v>151.99654993400793</v>
      </c>
      <c r="DH831" s="362">
        <f t="shared" si="618"/>
        <v>145.99700693992628</v>
      </c>
      <c r="DI831" s="362">
        <f t="shared" si="618"/>
        <v>141.99730722180493</v>
      </c>
      <c r="DJ831" s="362">
        <f t="shared" si="618"/>
        <v>138.99904711262363</v>
      </c>
      <c r="DK831" s="362">
        <f t="shared" si="618"/>
        <v>133.99871805423658</v>
      </c>
      <c r="DL831" s="362">
        <f t="shared" si="618"/>
        <v>131.99796563285832</v>
      </c>
      <c r="DM831" s="362">
        <f t="shared" si="618"/>
        <v>129.00495001041449</v>
      </c>
      <c r="DN831" s="362">
        <f t="shared" si="618"/>
        <v>127.00491577747849</v>
      </c>
    </row>
    <row r="832" spans="1:119" ht="16.5" customHeight="1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319" t="str">
        <f>IF(CB832="","",CC832)</f>
        <v/>
      </c>
      <c r="CB832" s="363" t="str">
        <f>IF(COUNTIF(CY832:DN832,"×")=0,"","浮上できません")</f>
        <v/>
      </c>
      <c r="CC832" s="316">
        <v>6</v>
      </c>
      <c r="CG832" s="369"/>
      <c r="CH832" s="369"/>
      <c r="CI832" s="369"/>
      <c r="CJ832" s="369"/>
      <c r="CK832" s="369"/>
      <c r="CL832" s="369"/>
      <c r="CM832" s="369"/>
      <c r="CN832" s="369"/>
      <c r="CO832" s="369"/>
      <c r="CP832" s="369"/>
      <c r="CQ832" s="369"/>
      <c r="CR832" s="369"/>
      <c r="CS832" s="369"/>
      <c r="CT832" s="369"/>
      <c r="CU832" s="369"/>
      <c r="CV832" s="369"/>
      <c r="CY832" s="364" t="e">
        <f t="shared" ref="CY832:DN832" si="619">IF(CY831-CG831&gt;0,"","×")</f>
        <v>#VALUE!</v>
      </c>
      <c r="CZ832" s="364" t="e">
        <f t="shared" si="619"/>
        <v>#VALUE!</v>
      </c>
      <c r="DA832" s="364" t="e">
        <f t="shared" si="619"/>
        <v>#VALUE!</v>
      </c>
      <c r="DB832" s="364" t="e">
        <f t="shared" si="619"/>
        <v>#VALUE!</v>
      </c>
      <c r="DC832" s="364" t="e">
        <f t="shared" si="619"/>
        <v>#VALUE!</v>
      </c>
      <c r="DD832" s="364" t="e">
        <f t="shared" si="619"/>
        <v>#VALUE!</v>
      </c>
      <c r="DE832" s="364" t="e">
        <f t="shared" si="619"/>
        <v>#VALUE!</v>
      </c>
      <c r="DF832" s="364" t="e">
        <f t="shared" si="619"/>
        <v>#VALUE!</v>
      </c>
      <c r="DG832" s="364" t="e">
        <f t="shared" si="619"/>
        <v>#VALUE!</v>
      </c>
      <c r="DH832" s="364" t="e">
        <f t="shared" si="619"/>
        <v>#VALUE!</v>
      </c>
      <c r="DI832" s="364" t="e">
        <f t="shared" si="619"/>
        <v>#VALUE!</v>
      </c>
      <c r="DJ832" s="364" t="e">
        <f t="shared" si="619"/>
        <v>#VALUE!</v>
      </c>
      <c r="DK832" s="364" t="e">
        <f t="shared" si="619"/>
        <v>#VALUE!</v>
      </c>
      <c r="DL832" s="364" t="e">
        <f t="shared" si="619"/>
        <v>#VALUE!</v>
      </c>
      <c r="DM832" s="364" t="e">
        <f t="shared" si="619"/>
        <v>#VALUE!</v>
      </c>
      <c r="DN832" s="364" t="e">
        <f t="shared" si="619"/>
        <v>#VALUE!</v>
      </c>
    </row>
    <row r="833" spans="1:119" ht="13.5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F833" s="338">
        <v>46</v>
      </c>
      <c r="CG833" s="338" t="s">
        <v>574</v>
      </c>
      <c r="CH833" s="338"/>
      <c r="CI833" s="338"/>
      <c r="CJ833" s="338"/>
      <c r="CK833" s="338"/>
      <c r="CL833" s="338"/>
      <c r="CM833" s="338"/>
      <c r="CN833" s="338"/>
      <c r="CO833" s="338"/>
      <c r="CP833" s="338"/>
      <c r="CQ833" s="338"/>
      <c r="CR833" s="338"/>
      <c r="CS833" s="338"/>
      <c r="CT833" s="338"/>
      <c r="CU833" s="338"/>
      <c r="CV833" s="338"/>
      <c r="CW833" s="338"/>
    </row>
    <row r="835" spans="1:119" ht="13.5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F835" s="340" t="s">
        <v>401</v>
      </c>
      <c r="CG835" s="353" t="e">
        <f t="shared" ref="CG835:CV835" si="620">CG831</f>
        <v>#VALUE!</v>
      </c>
      <c r="CH835" s="353" t="e">
        <f t="shared" si="620"/>
        <v>#VALUE!</v>
      </c>
      <c r="CI835" s="353" t="e">
        <f t="shared" si="620"/>
        <v>#VALUE!</v>
      </c>
      <c r="CJ835" s="353" t="e">
        <f t="shared" si="620"/>
        <v>#VALUE!</v>
      </c>
      <c r="CK835" s="353" t="e">
        <f t="shared" si="620"/>
        <v>#VALUE!</v>
      </c>
      <c r="CL835" s="353" t="e">
        <f t="shared" si="620"/>
        <v>#VALUE!</v>
      </c>
      <c r="CM835" s="353" t="e">
        <f t="shared" si="620"/>
        <v>#VALUE!</v>
      </c>
      <c r="CN835" s="353" t="e">
        <f t="shared" si="620"/>
        <v>#VALUE!</v>
      </c>
      <c r="CO835" s="353" t="e">
        <f t="shared" si="620"/>
        <v>#VALUE!</v>
      </c>
      <c r="CP835" s="353" t="e">
        <f t="shared" si="620"/>
        <v>#VALUE!</v>
      </c>
      <c r="CQ835" s="353" t="e">
        <f t="shared" si="620"/>
        <v>#VALUE!</v>
      </c>
      <c r="CR835" s="353" t="e">
        <f t="shared" si="620"/>
        <v>#VALUE!</v>
      </c>
      <c r="CS835" s="353" t="e">
        <f t="shared" si="620"/>
        <v>#VALUE!</v>
      </c>
      <c r="CT835" s="353" t="e">
        <f t="shared" si="620"/>
        <v>#VALUE!</v>
      </c>
      <c r="CU835" s="353" t="e">
        <f t="shared" si="620"/>
        <v>#VALUE!</v>
      </c>
      <c r="CV835" s="353" t="e">
        <f t="shared" si="620"/>
        <v>#VALUE!</v>
      </c>
    </row>
    <row r="836" spans="1:119" ht="13.5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F836" s="54" t="s">
        <v>395</v>
      </c>
      <c r="CG836" s="54">
        <v>100</v>
      </c>
      <c r="CH836" s="54">
        <f>$CG836</f>
        <v>100</v>
      </c>
      <c r="CI836" s="54">
        <f t="shared" ref="CI836:CV840" si="621">$CG836</f>
        <v>100</v>
      </c>
      <c r="CJ836" s="54">
        <f t="shared" si="621"/>
        <v>100</v>
      </c>
      <c r="CK836" s="54">
        <f t="shared" si="621"/>
        <v>100</v>
      </c>
      <c r="CL836" s="54">
        <f t="shared" si="621"/>
        <v>100</v>
      </c>
      <c r="CM836" s="54">
        <f t="shared" si="621"/>
        <v>100</v>
      </c>
      <c r="CN836" s="54">
        <f t="shared" si="621"/>
        <v>100</v>
      </c>
      <c r="CO836" s="54">
        <f t="shared" si="621"/>
        <v>100</v>
      </c>
      <c r="CP836" s="54">
        <f t="shared" si="621"/>
        <v>100</v>
      </c>
      <c r="CQ836" s="54">
        <f t="shared" si="621"/>
        <v>100</v>
      </c>
      <c r="CR836" s="54">
        <f t="shared" si="621"/>
        <v>100</v>
      </c>
      <c r="CS836" s="54">
        <f t="shared" si="621"/>
        <v>100</v>
      </c>
      <c r="CT836" s="54">
        <f t="shared" si="621"/>
        <v>100</v>
      </c>
      <c r="CU836" s="54">
        <f t="shared" si="621"/>
        <v>100</v>
      </c>
      <c r="CV836" s="54">
        <f t="shared" si="621"/>
        <v>100</v>
      </c>
      <c r="CX836" s="339" t="s">
        <v>402</v>
      </c>
      <c r="CY836" s="339"/>
      <c r="CZ836" s="339"/>
      <c r="DA836" s="339"/>
      <c r="DB836" s="339"/>
      <c r="DC836" s="339"/>
      <c r="DD836" s="339"/>
      <c r="DE836" s="339"/>
      <c r="DF836" s="339"/>
      <c r="DG836" s="339"/>
      <c r="DH836" s="339"/>
      <c r="DI836" s="339"/>
      <c r="DJ836" s="339"/>
      <c r="DK836" s="339"/>
      <c r="DL836" s="339"/>
      <c r="DM836" s="339"/>
      <c r="DN836" s="339"/>
      <c r="DO836" s="339"/>
    </row>
    <row r="837" spans="1:119" ht="13.5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64" t="s">
        <v>372</v>
      </c>
      <c r="CC837" s="345">
        <v>-10</v>
      </c>
      <c r="CD837" s="66" t="s">
        <v>373</v>
      </c>
      <c r="CE837" s="66">
        <f>ROUND(CC837*$CG$82*9.80665/1000,0)</f>
        <v>-101</v>
      </c>
      <c r="CF837" s="54" t="s">
        <v>374</v>
      </c>
      <c r="CG837" s="341">
        <f>CE838</f>
        <v>0</v>
      </c>
      <c r="CH837" s="54">
        <f>$CG837</f>
        <v>0</v>
      </c>
      <c r="CI837" s="54">
        <f t="shared" si="621"/>
        <v>0</v>
      </c>
      <c r="CJ837" s="54">
        <f t="shared" si="621"/>
        <v>0</v>
      </c>
      <c r="CK837" s="54">
        <f t="shared" si="621"/>
        <v>0</v>
      </c>
      <c r="CL837" s="54">
        <f t="shared" si="621"/>
        <v>0</v>
      </c>
      <c r="CM837" s="54">
        <f t="shared" si="621"/>
        <v>0</v>
      </c>
      <c r="CN837" s="54">
        <f t="shared" si="621"/>
        <v>0</v>
      </c>
      <c r="CO837" s="54">
        <f t="shared" si="621"/>
        <v>0</v>
      </c>
      <c r="CP837" s="54">
        <f t="shared" si="621"/>
        <v>0</v>
      </c>
      <c r="CQ837" s="54">
        <f t="shared" si="621"/>
        <v>0</v>
      </c>
      <c r="CR837" s="54">
        <f t="shared" si="621"/>
        <v>0</v>
      </c>
      <c r="CS837" s="54">
        <f t="shared" si="621"/>
        <v>0</v>
      </c>
      <c r="CT837" s="54">
        <f t="shared" si="621"/>
        <v>0</v>
      </c>
      <c r="CU837" s="54">
        <f t="shared" si="621"/>
        <v>0</v>
      </c>
      <c r="CV837" s="54">
        <f t="shared" si="621"/>
        <v>0</v>
      </c>
    </row>
    <row r="838" spans="1:119" ht="13.5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354" t="s">
        <v>376</v>
      </c>
      <c r="CC838" s="355">
        <f>CC822</f>
        <v>0</v>
      </c>
      <c r="CD838" s="346" t="s">
        <v>377</v>
      </c>
      <c r="CE838" s="66">
        <f>CC838*$CG$82*9.80665/1000</f>
        <v>0</v>
      </c>
      <c r="CF838" s="54" t="s">
        <v>396</v>
      </c>
      <c r="CG838" s="54">
        <v>0.79</v>
      </c>
      <c r="CH838" s="54">
        <f>$CG838</f>
        <v>0.79</v>
      </c>
      <c r="CI838" s="54">
        <f t="shared" si="621"/>
        <v>0.79</v>
      </c>
      <c r="CJ838" s="54">
        <f t="shared" si="621"/>
        <v>0.79</v>
      </c>
      <c r="CK838" s="54">
        <f t="shared" si="621"/>
        <v>0.79</v>
      </c>
      <c r="CL838" s="54">
        <f t="shared" si="621"/>
        <v>0.79</v>
      </c>
      <c r="CM838" s="54">
        <f t="shared" si="621"/>
        <v>0.79</v>
      </c>
      <c r="CN838" s="54">
        <f t="shared" si="621"/>
        <v>0.79</v>
      </c>
      <c r="CO838" s="54">
        <f t="shared" si="621"/>
        <v>0.79</v>
      </c>
      <c r="CP838" s="54">
        <f t="shared" si="621"/>
        <v>0.79</v>
      </c>
      <c r="CQ838" s="54">
        <f t="shared" si="621"/>
        <v>0.79</v>
      </c>
      <c r="CR838" s="54">
        <f t="shared" si="621"/>
        <v>0.79</v>
      </c>
      <c r="CS838" s="54">
        <f t="shared" si="621"/>
        <v>0.79</v>
      </c>
      <c r="CT838" s="54">
        <f t="shared" si="621"/>
        <v>0.79</v>
      </c>
      <c r="CU838" s="54">
        <f t="shared" si="621"/>
        <v>0.79</v>
      </c>
      <c r="CV838" s="54">
        <f t="shared" si="621"/>
        <v>0.79</v>
      </c>
      <c r="CX838" s="358" t="s">
        <v>404</v>
      </c>
      <c r="CY838" s="54">
        <f t="shared" ref="CY838:DN838" si="622">CG$79</f>
        <v>126.88500000000001</v>
      </c>
      <c r="CZ838" s="54">
        <f t="shared" si="622"/>
        <v>109.185</v>
      </c>
      <c r="DA838" s="54">
        <f t="shared" si="622"/>
        <v>94.381</v>
      </c>
      <c r="DB838" s="54">
        <f t="shared" si="622"/>
        <v>82.445999999999998</v>
      </c>
      <c r="DC838" s="54">
        <f t="shared" si="622"/>
        <v>73.918000000000006</v>
      </c>
      <c r="DD838" s="54">
        <f t="shared" si="622"/>
        <v>63.152999999999999</v>
      </c>
      <c r="DE838" s="54">
        <f t="shared" si="622"/>
        <v>56.482999999999997</v>
      </c>
      <c r="DF838" s="54">
        <f t="shared" si="622"/>
        <v>51.133000000000003</v>
      </c>
      <c r="DG838" s="54">
        <f t="shared" si="622"/>
        <v>48.246000000000002</v>
      </c>
      <c r="DH838" s="54">
        <f t="shared" si="622"/>
        <v>43.709000000000003</v>
      </c>
      <c r="DI838" s="54">
        <f t="shared" si="622"/>
        <v>40.774000000000001</v>
      </c>
      <c r="DJ838" s="54">
        <f t="shared" si="622"/>
        <v>38.68</v>
      </c>
      <c r="DK838" s="54">
        <f t="shared" si="622"/>
        <v>34.463000000000001</v>
      </c>
      <c r="DL838" s="54">
        <f t="shared" si="622"/>
        <v>33.161000000000001</v>
      </c>
      <c r="DM838" s="54">
        <f t="shared" si="622"/>
        <v>30.765000000000001</v>
      </c>
      <c r="DN838" s="54">
        <f t="shared" si="622"/>
        <v>29.283999999999999</v>
      </c>
    </row>
    <row r="839" spans="1:119" ht="13.5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64" t="s">
        <v>380</v>
      </c>
      <c r="CC839" s="345">
        <f>-BN128</f>
        <v>0</v>
      </c>
      <c r="CD839" s="346" t="s">
        <v>381</v>
      </c>
      <c r="CE839" s="66">
        <f>CC839*$CG$82*9.80665/1000</f>
        <v>0</v>
      </c>
      <c r="CF839" s="54" t="s">
        <v>382</v>
      </c>
      <c r="CG839" s="341">
        <f>CE837</f>
        <v>-101</v>
      </c>
      <c r="CH839" s="54">
        <f>$CG839</f>
        <v>-101</v>
      </c>
      <c r="CI839" s="54">
        <f t="shared" si="621"/>
        <v>-101</v>
      </c>
      <c r="CJ839" s="54">
        <f t="shared" si="621"/>
        <v>-101</v>
      </c>
      <c r="CK839" s="54">
        <f t="shared" si="621"/>
        <v>-101</v>
      </c>
      <c r="CL839" s="54">
        <f t="shared" si="621"/>
        <v>-101</v>
      </c>
      <c r="CM839" s="54">
        <f t="shared" si="621"/>
        <v>-101</v>
      </c>
      <c r="CN839" s="54">
        <f t="shared" si="621"/>
        <v>-101</v>
      </c>
      <c r="CO839" s="54">
        <f t="shared" si="621"/>
        <v>-101</v>
      </c>
      <c r="CP839" s="54">
        <f t="shared" si="621"/>
        <v>-101</v>
      </c>
      <c r="CQ839" s="54">
        <f t="shared" si="621"/>
        <v>-101</v>
      </c>
      <c r="CR839" s="54">
        <f t="shared" si="621"/>
        <v>-101</v>
      </c>
      <c r="CS839" s="54">
        <f t="shared" si="621"/>
        <v>-101</v>
      </c>
      <c r="CT839" s="54">
        <f t="shared" si="621"/>
        <v>-101</v>
      </c>
      <c r="CU839" s="54">
        <f t="shared" si="621"/>
        <v>-101</v>
      </c>
      <c r="CV839" s="54">
        <f t="shared" si="621"/>
        <v>-101</v>
      </c>
      <c r="CX839" s="54" t="s">
        <v>418</v>
      </c>
      <c r="CY839" s="54">
        <f t="shared" ref="CY839:DN839" si="623">CG$80</f>
        <v>0.55779999999999996</v>
      </c>
      <c r="CZ839" s="54">
        <f t="shared" si="623"/>
        <v>0.65139999999999998</v>
      </c>
      <c r="DA839" s="54">
        <f t="shared" si="623"/>
        <v>0.72219999999999995</v>
      </c>
      <c r="DB839" s="54">
        <f t="shared" si="623"/>
        <v>0.78249999999999997</v>
      </c>
      <c r="DC839" s="54">
        <f t="shared" si="623"/>
        <v>0.81259999999999999</v>
      </c>
      <c r="DD839" s="54">
        <f t="shared" si="623"/>
        <v>0.84340000000000004</v>
      </c>
      <c r="DE839" s="54">
        <f t="shared" si="623"/>
        <v>0.86929999999999996</v>
      </c>
      <c r="DF839" s="54">
        <f t="shared" si="623"/>
        <v>0.89100000000000001</v>
      </c>
      <c r="DG839" s="54">
        <f t="shared" si="623"/>
        <v>0.90920000000000001</v>
      </c>
      <c r="DH839" s="54">
        <f t="shared" si="623"/>
        <v>0.92220000000000002</v>
      </c>
      <c r="DI839" s="54">
        <f t="shared" si="623"/>
        <v>0.93189999999999995</v>
      </c>
      <c r="DJ839" s="54">
        <f t="shared" si="623"/>
        <v>0.94030000000000002</v>
      </c>
      <c r="DK839" s="54">
        <f t="shared" si="623"/>
        <v>0.94769999999999999</v>
      </c>
      <c r="DL839" s="54">
        <f t="shared" si="623"/>
        <v>0.95440000000000003</v>
      </c>
      <c r="DM839" s="54">
        <f t="shared" si="623"/>
        <v>0.96020000000000005</v>
      </c>
      <c r="DN839" s="54">
        <f t="shared" si="623"/>
        <v>0.96530000000000005</v>
      </c>
    </row>
    <row r="840" spans="1:119" ht="14.25" thickBot="1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64" t="s">
        <v>384</v>
      </c>
      <c r="CC840" s="345">
        <f>(BM620-BM619)/0.000694444444444444</f>
        <v>0</v>
      </c>
      <c r="CD840" s="66" t="s">
        <v>65</v>
      </c>
      <c r="CE840" s="66">
        <f>IF(CC837=0,IF(CC820&gt;0,CC840+CE823,CC840),(CC840-((CC839-CC838)/CC837)))</f>
        <v>0</v>
      </c>
      <c r="CF840" s="54" t="s">
        <v>406</v>
      </c>
      <c r="CG840" s="341">
        <f>ABS(CE840)</f>
        <v>0</v>
      </c>
      <c r="CH840" s="54">
        <f>$CG840</f>
        <v>0</v>
      </c>
      <c r="CI840" s="54">
        <f t="shared" si="621"/>
        <v>0</v>
      </c>
      <c r="CJ840" s="54">
        <f t="shared" si="621"/>
        <v>0</v>
      </c>
      <c r="CK840" s="54">
        <f t="shared" si="621"/>
        <v>0</v>
      </c>
      <c r="CL840" s="54">
        <f t="shared" si="621"/>
        <v>0</v>
      </c>
      <c r="CM840" s="54">
        <f t="shared" si="621"/>
        <v>0</v>
      </c>
      <c r="CN840" s="54">
        <f t="shared" si="621"/>
        <v>0</v>
      </c>
      <c r="CO840" s="54">
        <f t="shared" si="621"/>
        <v>0</v>
      </c>
      <c r="CP840" s="54">
        <f t="shared" si="621"/>
        <v>0</v>
      </c>
      <c r="CQ840" s="54">
        <f t="shared" si="621"/>
        <v>0</v>
      </c>
      <c r="CR840" s="54">
        <f t="shared" si="621"/>
        <v>0</v>
      </c>
      <c r="CS840" s="54">
        <f t="shared" si="621"/>
        <v>0</v>
      </c>
      <c r="CT840" s="54">
        <f t="shared" si="621"/>
        <v>0</v>
      </c>
      <c r="CU840" s="54">
        <f t="shared" si="621"/>
        <v>0</v>
      </c>
      <c r="CV840" s="54">
        <f t="shared" si="621"/>
        <v>0</v>
      </c>
      <c r="CX840" s="54" t="s">
        <v>407</v>
      </c>
      <c r="CY840" s="54">
        <f>100-$CG$83</f>
        <v>94.33</v>
      </c>
      <c r="CZ840" s="54">
        <f t="shared" ref="CZ840:DN840" si="624">100-$CG$83</f>
        <v>94.33</v>
      </c>
      <c r="DA840" s="54">
        <f t="shared" si="624"/>
        <v>94.33</v>
      </c>
      <c r="DB840" s="54">
        <f t="shared" si="624"/>
        <v>94.33</v>
      </c>
      <c r="DC840" s="54">
        <f t="shared" si="624"/>
        <v>94.33</v>
      </c>
      <c r="DD840" s="54">
        <f t="shared" si="624"/>
        <v>94.33</v>
      </c>
      <c r="DE840" s="54">
        <f t="shared" si="624"/>
        <v>94.33</v>
      </c>
      <c r="DF840" s="54">
        <f t="shared" si="624"/>
        <v>94.33</v>
      </c>
      <c r="DG840" s="54">
        <f t="shared" si="624"/>
        <v>94.33</v>
      </c>
      <c r="DH840" s="54">
        <f t="shared" si="624"/>
        <v>94.33</v>
      </c>
      <c r="DI840" s="54">
        <f t="shared" si="624"/>
        <v>94.33</v>
      </c>
      <c r="DJ840" s="54">
        <f t="shared" si="624"/>
        <v>94.33</v>
      </c>
      <c r="DK840" s="54">
        <f t="shared" si="624"/>
        <v>94.33</v>
      </c>
      <c r="DL840" s="54">
        <f t="shared" si="624"/>
        <v>94.33</v>
      </c>
      <c r="DM840" s="54">
        <f t="shared" si="624"/>
        <v>94.33</v>
      </c>
      <c r="DN840" s="54">
        <f t="shared" si="624"/>
        <v>94.33</v>
      </c>
    </row>
    <row r="841" spans="1:119" ht="14.25" thickBot="1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359"/>
      <c r="CC841" s="360"/>
      <c r="CF841" s="54" t="s">
        <v>397</v>
      </c>
      <c r="CG841" s="347">
        <f>LN(2)/CG$78</f>
        <v>0.13862943611198905</v>
      </c>
      <c r="CH841" s="347">
        <f t="shared" ref="CH841:CV841" si="625">LN(2)/CH$78</f>
        <v>8.6643397569993161E-2</v>
      </c>
      <c r="CI841" s="347">
        <f t="shared" si="625"/>
        <v>5.5451774444795626E-2</v>
      </c>
      <c r="CJ841" s="347">
        <f t="shared" si="625"/>
        <v>3.7467415165402446E-2</v>
      </c>
      <c r="CK841" s="347">
        <f t="shared" si="625"/>
        <v>2.5672117798516494E-2</v>
      </c>
      <c r="CL841" s="347">
        <f t="shared" si="625"/>
        <v>1.8097837612531208E-2</v>
      </c>
      <c r="CM841" s="347">
        <f t="shared" si="625"/>
        <v>1.2765141446776157E-2</v>
      </c>
      <c r="CN841" s="347">
        <f t="shared" si="625"/>
        <v>9.001911435843446E-3</v>
      </c>
      <c r="CO841" s="347">
        <f t="shared" si="625"/>
        <v>6.3591484455040852E-3</v>
      </c>
      <c r="CP841" s="347">
        <f t="shared" si="625"/>
        <v>4.7475834284927756E-3</v>
      </c>
      <c r="CQ841" s="347">
        <f t="shared" si="625"/>
        <v>3.7066694147590657E-3</v>
      </c>
      <c r="CR841" s="347">
        <f t="shared" si="625"/>
        <v>2.9001974082006081E-3</v>
      </c>
      <c r="CS841" s="347">
        <f t="shared" si="625"/>
        <v>2.272613706753919E-3</v>
      </c>
      <c r="CT841" s="347">
        <f t="shared" si="625"/>
        <v>1.7773004629742187E-3</v>
      </c>
      <c r="CU841" s="347">
        <f t="shared" si="625"/>
        <v>1.3918618083533039E-3</v>
      </c>
      <c r="CV841" s="347">
        <f t="shared" si="625"/>
        <v>1.0915703630865281E-3</v>
      </c>
      <c r="CX841" s="54" t="s">
        <v>570</v>
      </c>
      <c r="CY841" s="361">
        <f>CE839</f>
        <v>0</v>
      </c>
      <c r="CZ841" s="54">
        <f>$CY841</f>
        <v>0</v>
      </c>
      <c r="DA841" s="54">
        <f t="shared" ref="DA841:DN841" si="626">$CY841</f>
        <v>0</v>
      </c>
      <c r="DB841" s="54">
        <f t="shared" si="626"/>
        <v>0</v>
      </c>
      <c r="DC841" s="54">
        <f t="shared" si="626"/>
        <v>0</v>
      </c>
      <c r="DD841" s="54">
        <f t="shared" si="626"/>
        <v>0</v>
      </c>
      <c r="DE841" s="54">
        <f t="shared" si="626"/>
        <v>0</v>
      </c>
      <c r="DF841" s="54">
        <f t="shared" si="626"/>
        <v>0</v>
      </c>
      <c r="DG841" s="54">
        <f t="shared" si="626"/>
        <v>0</v>
      </c>
      <c r="DH841" s="54">
        <f t="shared" si="626"/>
        <v>0</v>
      </c>
      <c r="DI841" s="54">
        <f t="shared" si="626"/>
        <v>0</v>
      </c>
      <c r="DJ841" s="54">
        <f t="shared" si="626"/>
        <v>0</v>
      </c>
      <c r="DK841" s="54">
        <f t="shared" si="626"/>
        <v>0</v>
      </c>
      <c r="DL841" s="54">
        <f t="shared" si="626"/>
        <v>0</v>
      </c>
      <c r="DM841" s="54">
        <f t="shared" si="626"/>
        <v>0</v>
      </c>
      <c r="DN841" s="54">
        <f t="shared" si="626"/>
        <v>0</v>
      </c>
    </row>
    <row r="843" spans="1:119" ht="13.5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G843" s="348">
        <f>(CG836+CG837)*CG838</f>
        <v>79</v>
      </c>
      <c r="CH843" s="348">
        <f t="shared" ref="CH843:CV843" si="627">(CH836+CH837)*CH838</f>
        <v>79</v>
      </c>
      <c r="CI843" s="348">
        <f t="shared" si="627"/>
        <v>79</v>
      </c>
      <c r="CJ843" s="348">
        <f t="shared" si="627"/>
        <v>79</v>
      </c>
      <c r="CK843" s="348">
        <f t="shared" si="627"/>
        <v>79</v>
      </c>
      <c r="CL843" s="348">
        <f t="shared" si="627"/>
        <v>79</v>
      </c>
      <c r="CM843" s="348">
        <f t="shared" si="627"/>
        <v>79</v>
      </c>
      <c r="CN843" s="348">
        <f t="shared" si="627"/>
        <v>79</v>
      </c>
      <c r="CO843" s="348">
        <f t="shared" si="627"/>
        <v>79</v>
      </c>
      <c r="CP843" s="348">
        <f t="shared" si="627"/>
        <v>79</v>
      </c>
      <c r="CQ843" s="348">
        <f t="shared" si="627"/>
        <v>79</v>
      </c>
      <c r="CR843" s="348">
        <f t="shared" si="627"/>
        <v>79</v>
      </c>
      <c r="CS843" s="348">
        <f t="shared" si="627"/>
        <v>79</v>
      </c>
      <c r="CT843" s="348">
        <f t="shared" si="627"/>
        <v>79</v>
      </c>
      <c r="CU843" s="348">
        <f t="shared" si="627"/>
        <v>79</v>
      </c>
      <c r="CV843" s="348">
        <f t="shared" si="627"/>
        <v>79</v>
      </c>
    </row>
    <row r="844" spans="1:119" ht="13.5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G844" s="348">
        <f>CG839*CG838*(CG840-1/CG841)</f>
        <v>575.56318656265205</v>
      </c>
      <c r="CH844" s="348">
        <f t="shared" ref="CH844:CV844" si="628">CH839*CH838*(CH840-1/CH841)</f>
        <v>920.90109850024317</v>
      </c>
      <c r="CI844" s="348">
        <f t="shared" si="628"/>
        <v>1438.9079664066298</v>
      </c>
      <c r="CJ844" s="348">
        <f t="shared" si="628"/>
        <v>2129.5837902818125</v>
      </c>
      <c r="CK844" s="348">
        <f t="shared" si="628"/>
        <v>3108.0412074383207</v>
      </c>
      <c r="CL844" s="348">
        <f t="shared" si="628"/>
        <v>4408.8140090699144</v>
      </c>
      <c r="CM844" s="348">
        <f t="shared" si="628"/>
        <v>6250.6162060704</v>
      </c>
      <c r="CN844" s="348">
        <f t="shared" si="628"/>
        <v>8863.6730730648396</v>
      </c>
      <c r="CO844" s="348">
        <f t="shared" si="628"/>
        <v>12547.277467065815</v>
      </c>
      <c r="CP844" s="348">
        <f t="shared" si="628"/>
        <v>16806.445047629441</v>
      </c>
      <c r="CQ844" s="348">
        <f t="shared" si="628"/>
        <v>21526.063177443186</v>
      </c>
      <c r="CR844" s="348">
        <f t="shared" si="628"/>
        <v>27511.920317694763</v>
      </c>
      <c r="CS844" s="348">
        <f t="shared" si="628"/>
        <v>35109.354380321776</v>
      </c>
      <c r="CT844" s="348">
        <f t="shared" si="628"/>
        <v>44893.928551886856</v>
      </c>
      <c r="CU844" s="348">
        <f t="shared" si="628"/>
        <v>57326.093381640138</v>
      </c>
      <c r="CV844" s="348">
        <f t="shared" si="628"/>
        <v>73096.524693456799</v>
      </c>
    </row>
    <row r="845" spans="1:119" ht="13.5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G845" s="348" t="e">
        <f>((CG836+CG837)*CG838-CG835-CG839*CG838/CG841)*EXP(-CG841*CG840)</f>
        <v>#VALUE!</v>
      </c>
      <c r="CH845" s="348" t="e">
        <f t="shared" ref="CH845:CV845" si="629">((CH836+CH837)*CH838-CH835-CH839*CH838/CH841)*EXP(-CH841*CH840)</f>
        <v>#VALUE!</v>
      </c>
      <c r="CI845" s="348" t="e">
        <f t="shared" si="629"/>
        <v>#VALUE!</v>
      </c>
      <c r="CJ845" s="348" t="e">
        <f t="shared" si="629"/>
        <v>#VALUE!</v>
      </c>
      <c r="CK845" s="348" t="e">
        <f t="shared" si="629"/>
        <v>#VALUE!</v>
      </c>
      <c r="CL845" s="348" t="e">
        <f t="shared" si="629"/>
        <v>#VALUE!</v>
      </c>
      <c r="CM845" s="348" t="e">
        <f t="shared" si="629"/>
        <v>#VALUE!</v>
      </c>
      <c r="CN845" s="348" t="e">
        <f t="shared" si="629"/>
        <v>#VALUE!</v>
      </c>
      <c r="CO845" s="348" t="e">
        <f t="shared" si="629"/>
        <v>#VALUE!</v>
      </c>
      <c r="CP845" s="348" t="e">
        <f t="shared" si="629"/>
        <v>#VALUE!</v>
      </c>
      <c r="CQ845" s="348" t="e">
        <f t="shared" si="629"/>
        <v>#VALUE!</v>
      </c>
      <c r="CR845" s="348" t="e">
        <f t="shared" si="629"/>
        <v>#VALUE!</v>
      </c>
      <c r="CS845" s="348" t="e">
        <f t="shared" si="629"/>
        <v>#VALUE!</v>
      </c>
      <c r="CT845" s="348" t="e">
        <f t="shared" si="629"/>
        <v>#VALUE!</v>
      </c>
      <c r="CU845" s="348" t="e">
        <f t="shared" si="629"/>
        <v>#VALUE!</v>
      </c>
      <c r="CV845" s="348" t="e">
        <f t="shared" si="629"/>
        <v>#VALUE!</v>
      </c>
    </row>
    <row r="846" spans="1:119" ht="13.5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G846" s="349" t="e">
        <f>CG843+CG844-CG845</f>
        <v>#VALUE!</v>
      </c>
      <c r="CH846" s="349" t="e">
        <f t="shared" ref="CH846:CV846" si="630">CH843+CH844-CH845</f>
        <v>#VALUE!</v>
      </c>
      <c r="CI846" s="349" t="e">
        <f t="shared" si="630"/>
        <v>#VALUE!</v>
      </c>
      <c r="CJ846" s="349" t="e">
        <f t="shared" si="630"/>
        <v>#VALUE!</v>
      </c>
      <c r="CK846" s="349" t="e">
        <f t="shared" si="630"/>
        <v>#VALUE!</v>
      </c>
      <c r="CL846" s="349" t="e">
        <f t="shared" si="630"/>
        <v>#VALUE!</v>
      </c>
      <c r="CM846" s="349" t="e">
        <f t="shared" si="630"/>
        <v>#VALUE!</v>
      </c>
      <c r="CN846" s="349" t="e">
        <f t="shared" si="630"/>
        <v>#VALUE!</v>
      </c>
      <c r="CO846" s="349" t="e">
        <f t="shared" si="630"/>
        <v>#VALUE!</v>
      </c>
      <c r="CP846" s="349" t="e">
        <f t="shared" si="630"/>
        <v>#VALUE!</v>
      </c>
      <c r="CQ846" s="349" t="e">
        <f t="shared" si="630"/>
        <v>#VALUE!</v>
      </c>
      <c r="CR846" s="349" t="e">
        <f t="shared" si="630"/>
        <v>#VALUE!</v>
      </c>
      <c r="CS846" s="349" t="e">
        <f t="shared" si="630"/>
        <v>#VALUE!</v>
      </c>
      <c r="CT846" s="349" t="e">
        <f t="shared" si="630"/>
        <v>#VALUE!</v>
      </c>
      <c r="CU846" s="349" t="e">
        <f t="shared" si="630"/>
        <v>#VALUE!</v>
      </c>
      <c r="CV846" s="349" t="e">
        <f t="shared" si="630"/>
        <v>#VALUE!</v>
      </c>
    </row>
    <row r="847" spans="1:119" ht="13.5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G847" s="350" t="s">
        <v>390</v>
      </c>
      <c r="CH847" s="351" t="s">
        <v>333</v>
      </c>
      <c r="CI847" s="351" t="s">
        <v>334</v>
      </c>
      <c r="CJ847" s="351" t="s">
        <v>335</v>
      </c>
      <c r="CK847" s="351" t="s">
        <v>336</v>
      </c>
      <c r="CL847" s="351" t="s">
        <v>337</v>
      </c>
      <c r="CM847" s="351" t="s">
        <v>338</v>
      </c>
      <c r="CN847" s="351" t="s">
        <v>339</v>
      </c>
      <c r="CO847" s="351" t="s">
        <v>340</v>
      </c>
      <c r="CP847" s="351" t="s">
        <v>341</v>
      </c>
      <c r="CQ847" s="351" t="s">
        <v>342</v>
      </c>
      <c r="CR847" s="351" t="s">
        <v>343</v>
      </c>
      <c r="CS847" s="351" t="s">
        <v>344</v>
      </c>
      <c r="CT847" s="351" t="s">
        <v>345</v>
      </c>
      <c r="CU847" s="351" t="s">
        <v>346</v>
      </c>
      <c r="CV847" s="351" t="s">
        <v>347</v>
      </c>
      <c r="CY847" s="54" t="s">
        <v>390</v>
      </c>
      <c r="CZ847" s="54" t="s">
        <v>333</v>
      </c>
      <c r="DA847" s="54" t="s">
        <v>334</v>
      </c>
      <c r="DB847" s="54" t="s">
        <v>335</v>
      </c>
      <c r="DC847" s="54" t="s">
        <v>336</v>
      </c>
      <c r="DD847" s="54" t="s">
        <v>337</v>
      </c>
      <c r="DE847" s="54" t="s">
        <v>338</v>
      </c>
      <c r="DF847" s="54" t="s">
        <v>339</v>
      </c>
      <c r="DG847" s="54" t="s">
        <v>340</v>
      </c>
      <c r="DH847" s="54" t="s">
        <v>341</v>
      </c>
      <c r="DI847" s="54" t="s">
        <v>342</v>
      </c>
      <c r="DJ847" s="54" t="s">
        <v>343</v>
      </c>
      <c r="DK847" s="54" t="s">
        <v>344</v>
      </c>
      <c r="DL847" s="54" t="s">
        <v>345</v>
      </c>
      <c r="DM847" s="54" t="s">
        <v>346</v>
      </c>
      <c r="DN847" s="54" t="s">
        <v>347</v>
      </c>
    </row>
    <row r="848" spans="1:119" ht="13.5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F848" s="54" t="s">
        <v>391</v>
      </c>
      <c r="CG848" s="352" t="e">
        <f>ROUND((CG836+CG837)*CG838+CG839*CG838*(CG840-1/CG841)-((CG836+CG837)*CG838-CG835-CG839*CG838/CG841)*EXP(-CG841*CG840),5)</f>
        <v>#VALUE!</v>
      </c>
      <c r="CH848" s="352" t="e">
        <f t="shared" ref="CH848:CV848" si="631">ROUND((CH836+CH837)*CH838+CH839*CH838*(CH840-1/CH841)-((CH836+CH837)*CH838-CH835-CH839*CH838/CH841)*EXP(-CH841*CH840),5)</f>
        <v>#VALUE!</v>
      </c>
      <c r="CI848" s="352" t="e">
        <f t="shared" si="631"/>
        <v>#VALUE!</v>
      </c>
      <c r="CJ848" s="352" t="e">
        <f t="shared" si="631"/>
        <v>#VALUE!</v>
      </c>
      <c r="CK848" s="352" t="e">
        <f t="shared" si="631"/>
        <v>#VALUE!</v>
      </c>
      <c r="CL848" s="352" t="e">
        <f t="shared" si="631"/>
        <v>#VALUE!</v>
      </c>
      <c r="CM848" s="352" t="e">
        <f t="shared" si="631"/>
        <v>#VALUE!</v>
      </c>
      <c r="CN848" s="352" t="e">
        <f t="shared" si="631"/>
        <v>#VALUE!</v>
      </c>
      <c r="CO848" s="352" t="e">
        <f t="shared" si="631"/>
        <v>#VALUE!</v>
      </c>
      <c r="CP848" s="352" t="e">
        <f t="shared" si="631"/>
        <v>#VALUE!</v>
      </c>
      <c r="CQ848" s="352" t="e">
        <f t="shared" si="631"/>
        <v>#VALUE!</v>
      </c>
      <c r="CR848" s="352" t="e">
        <f t="shared" si="631"/>
        <v>#VALUE!</v>
      </c>
      <c r="CS848" s="352" t="e">
        <f t="shared" si="631"/>
        <v>#VALUE!</v>
      </c>
      <c r="CT848" s="352" t="e">
        <f t="shared" si="631"/>
        <v>#VALUE!</v>
      </c>
      <c r="CU848" s="352" t="e">
        <f t="shared" si="631"/>
        <v>#VALUE!</v>
      </c>
      <c r="CV848" s="352" t="e">
        <f t="shared" si="631"/>
        <v>#VALUE!</v>
      </c>
      <c r="CX848" s="54" t="s">
        <v>412</v>
      </c>
      <c r="CY848" s="362">
        <f>(CY840+CY841)/CY839+CY838</f>
        <v>295.99579239870923</v>
      </c>
      <c r="CZ848" s="362">
        <f t="shared" ref="CZ848:DN848" si="632">(CZ840+CZ841)/CZ839+CZ838</f>
        <v>253.99617592876882</v>
      </c>
      <c r="DA848" s="362">
        <f t="shared" si="632"/>
        <v>224.99578814732763</v>
      </c>
      <c r="DB848" s="362">
        <f t="shared" si="632"/>
        <v>202.99552076677315</v>
      </c>
      <c r="DC848" s="362">
        <f t="shared" si="632"/>
        <v>190.00217425547623</v>
      </c>
      <c r="DD848" s="362">
        <f t="shared" si="632"/>
        <v>174.99791344557741</v>
      </c>
      <c r="DE848" s="362">
        <f t="shared" si="632"/>
        <v>164.99559634188427</v>
      </c>
      <c r="DF848" s="362">
        <f t="shared" si="632"/>
        <v>157.00280920314253</v>
      </c>
      <c r="DG848" s="362">
        <f t="shared" si="632"/>
        <v>151.99654993400793</v>
      </c>
      <c r="DH848" s="362">
        <f t="shared" si="632"/>
        <v>145.99700693992628</v>
      </c>
      <c r="DI848" s="362">
        <f t="shared" si="632"/>
        <v>141.99730722180493</v>
      </c>
      <c r="DJ848" s="362">
        <f t="shared" si="632"/>
        <v>138.99904711262363</v>
      </c>
      <c r="DK848" s="362">
        <f t="shared" si="632"/>
        <v>133.99871805423658</v>
      </c>
      <c r="DL848" s="362">
        <f t="shared" si="632"/>
        <v>131.99796563285832</v>
      </c>
      <c r="DM848" s="362">
        <f t="shared" si="632"/>
        <v>129.00495001041449</v>
      </c>
      <c r="DN848" s="362">
        <f t="shared" si="632"/>
        <v>127.00491577747849</v>
      </c>
    </row>
    <row r="849" spans="1:119" ht="13.5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319" t="str">
        <f>IF(CB849="","",CC849)</f>
        <v/>
      </c>
      <c r="CB849" s="363" t="str">
        <f>IF(COUNTIF(CY849:DN849,"×")=0,"","浮上できません")</f>
        <v/>
      </c>
      <c r="CC849" s="316">
        <v>6</v>
      </c>
      <c r="CG849" s="369"/>
      <c r="CH849" s="369"/>
      <c r="CI849" s="369"/>
      <c r="CJ849" s="369"/>
      <c r="CK849" s="369"/>
      <c r="CL849" s="369"/>
      <c r="CM849" s="369"/>
      <c r="CN849" s="369"/>
      <c r="CO849" s="369"/>
      <c r="CP849" s="369"/>
      <c r="CQ849" s="369"/>
      <c r="CR849" s="369"/>
      <c r="CS849" s="369"/>
      <c r="CT849" s="369"/>
      <c r="CU849" s="369"/>
      <c r="CV849" s="369"/>
      <c r="CY849" s="364" t="e">
        <f t="shared" ref="CY849:DN849" si="633">IF(CY848-CG848&gt;0,"","×")</f>
        <v>#VALUE!</v>
      </c>
      <c r="CZ849" s="364" t="e">
        <f t="shared" si="633"/>
        <v>#VALUE!</v>
      </c>
      <c r="DA849" s="364" t="e">
        <f t="shared" si="633"/>
        <v>#VALUE!</v>
      </c>
      <c r="DB849" s="364" t="e">
        <f t="shared" si="633"/>
        <v>#VALUE!</v>
      </c>
      <c r="DC849" s="364" t="e">
        <f t="shared" si="633"/>
        <v>#VALUE!</v>
      </c>
      <c r="DD849" s="364" t="e">
        <f t="shared" si="633"/>
        <v>#VALUE!</v>
      </c>
      <c r="DE849" s="364" t="e">
        <f t="shared" si="633"/>
        <v>#VALUE!</v>
      </c>
      <c r="DF849" s="364" t="e">
        <f t="shared" si="633"/>
        <v>#VALUE!</v>
      </c>
      <c r="DG849" s="364" t="e">
        <f t="shared" si="633"/>
        <v>#VALUE!</v>
      </c>
      <c r="DH849" s="364" t="e">
        <f t="shared" si="633"/>
        <v>#VALUE!</v>
      </c>
      <c r="DI849" s="364" t="e">
        <f t="shared" si="633"/>
        <v>#VALUE!</v>
      </c>
      <c r="DJ849" s="364" t="e">
        <f t="shared" si="633"/>
        <v>#VALUE!</v>
      </c>
      <c r="DK849" s="364" t="e">
        <f t="shared" si="633"/>
        <v>#VALUE!</v>
      </c>
      <c r="DL849" s="364" t="e">
        <f t="shared" si="633"/>
        <v>#VALUE!</v>
      </c>
      <c r="DM849" s="364" t="e">
        <f t="shared" si="633"/>
        <v>#VALUE!</v>
      </c>
      <c r="DN849" s="364" t="e">
        <f t="shared" si="633"/>
        <v>#VALUE!</v>
      </c>
    </row>
    <row r="850" spans="1:119" ht="13.5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F850" s="338">
        <v>47</v>
      </c>
      <c r="CG850" s="338" t="s">
        <v>575</v>
      </c>
      <c r="CH850" s="338"/>
      <c r="CI850" s="338"/>
      <c r="CJ850" s="338"/>
      <c r="CK850" s="338"/>
      <c r="CL850" s="338"/>
      <c r="CM850" s="338"/>
      <c r="CN850" s="338"/>
      <c r="CO850" s="338"/>
      <c r="CP850" s="338"/>
      <c r="CQ850" s="338"/>
      <c r="CR850" s="338"/>
      <c r="CS850" s="338"/>
      <c r="CT850" s="338"/>
      <c r="CU850" s="338"/>
      <c r="CV850" s="338"/>
      <c r="CW850" s="338"/>
    </row>
    <row r="852" spans="1:119" ht="13.5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F852" s="340" t="s">
        <v>401</v>
      </c>
      <c r="CG852" s="353" t="e">
        <f t="shared" ref="CG852:CV852" si="634">CG848</f>
        <v>#VALUE!</v>
      </c>
      <c r="CH852" s="353" t="e">
        <f t="shared" si="634"/>
        <v>#VALUE!</v>
      </c>
      <c r="CI852" s="353" t="e">
        <f t="shared" si="634"/>
        <v>#VALUE!</v>
      </c>
      <c r="CJ852" s="353" t="e">
        <f t="shared" si="634"/>
        <v>#VALUE!</v>
      </c>
      <c r="CK852" s="353" t="e">
        <f t="shared" si="634"/>
        <v>#VALUE!</v>
      </c>
      <c r="CL852" s="353" t="e">
        <f t="shared" si="634"/>
        <v>#VALUE!</v>
      </c>
      <c r="CM852" s="353" t="e">
        <f t="shared" si="634"/>
        <v>#VALUE!</v>
      </c>
      <c r="CN852" s="353" t="e">
        <f t="shared" si="634"/>
        <v>#VALUE!</v>
      </c>
      <c r="CO852" s="353" t="e">
        <f t="shared" si="634"/>
        <v>#VALUE!</v>
      </c>
      <c r="CP852" s="353" t="e">
        <f t="shared" si="634"/>
        <v>#VALUE!</v>
      </c>
      <c r="CQ852" s="353" t="e">
        <f t="shared" si="634"/>
        <v>#VALUE!</v>
      </c>
      <c r="CR852" s="353" t="e">
        <f t="shared" si="634"/>
        <v>#VALUE!</v>
      </c>
      <c r="CS852" s="353" t="e">
        <f t="shared" si="634"/>
        <v>#VALUE!</v>
      </c>
      <c r="CT852" s="353" t="e">
        <f t="shared" si="634"/>
        <v>#VALUE!</v>
      </c>
      <c r="CU852" s="353" t="e">
        <f t="shared" si="634"/>
        <v>#VALUE!</v>
      </c>
      <c r="CV852" s="353" t="e">
        <f t="shared" si="634"/>
        <v>#VALUE!</v>
      </c>
    </row>
    <row r="853" spans="1:119" ht="13.5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F853" s="54" t="s">
        <v>556</v>
      </c>
      <c r="CG853" s="54">
        <v>100</v>
      </c>
      <c r="CH853" s="54">
        <f>$CG853</f>
        <v>100</v>
      </c>
      <c r="CI853" s="54">
        <f t="shared" ref="CI853:CV857" si="635">$CG853</f>
        <v>100</v>
      </c>
      <c r="CJ853" s="54">
        <f t="shared" si="635"/>
        <v>100</v>
      </c>
      <c r="CK853" s="54">
        <f t="shared" si="635"/>
        <v>100</v>
      </c>
      <c r="CL853" s="54">
        <f t="shared" si="635"/>
        <v>100</v>
      </c>
      <c r="CM853" s="54">
        <f t="shared" si="635"/>
        <v>100</v>
      </c>
      <c r="CN853" s="54">
        <f t="shared" si="635"/>
        <v>100</v>
      </c>
      <c r="CO853" s="54">
        <f t="shared" si="635"/>
        <v>100</v>
      </c>
      <c r="CP853" s="54">
        <f t="shared" si="635"/>
        <v>100</v>
      </c>
      <c r="CQ853" s="54">
        <f t="shared" si="635"/>
        <v>100</v>
      </c>
      <c r="CR853" s="54">
        <f t="shared" si="635"/>
        <v>100</v>
      </c>
      <c r="CS853" s="54">
        <f t="shared" si="635"/>
        <v>100</v>
      </c>
      <c r="CT853" s="54">
        <f t="shared" si="635"/>
        <v>100</v>
      </c>
      <c r="CU853" s="54">
        <f t="shared" si="635"/>
        <v>100</v>
      </c>
      <c r="CV853" s="54">
        <f t="shared" si="635"/>
        <v>100</v>
      </c>
      <c r="CX853" s="339" t="s">
        <v>402</v>
      </c>
      <c r="CY853" s="339"/>
      <c r="CZ853" s="339"/>
      <c r="DA853" s="339"/>
      <c r="DB853" s="339"/>
      <c r="DC853" s="339"/>
      <c r="DD853" s="339"/>
      <c r="DE853" s="339"/>
      <c r="DF853" s="339"/>
      <c r="DG853" s="339"/>
      <c r="DH853" s="339"/>
      <c r="DI853" s="339"/>
      <c r="DJ853" s="339"/>
      <c r="DK853" s="339"/>
      <c r="DL853" s="339"/>
      <c r="DM853" s="339"/>
      <c r="DN853" s="339"/>
      <c r="DO853" s="339"/>
    </row>
    <row r="854" spans="1:119" ht="13.5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B854" s="64" t="s">
        <v>372</v>
      </c>
      <c r="CC854" s="345">
        <v>0</v>
      </c>
      <c r="CD854" s="66" t="s">
        <v>373</v>
      </c>
      <c r="CE854" s="66">
        <f>ROUND(CC854*$CG$82*9.80665/1000,0)</f>
        <v>0</v>
      </c>
      <c r="CF854" s="54" t="s">
        <v>374</v>
      </c>
      <c r="CG854" s="341">
        <f>CE855</f>
        <v>0</v>
      </c>
      <c r="CH854" s="54">
        <f>$CG854</f>
        <v>0</v>
      </c>
      <c r="CI854" s="54">
        <f t="shared" si="635"/>
        <v>0</v>
      </c>
      <c r="CJ854" s="54">
        <f t="shared" si="635"/>
        <v>0</v>
      </c>
      <c r="CK854" s="54">
        <f t="shared" si="635"/>
        <v>0</v>
      </c>
      <c r="CL854" s="54">
        <f t="shared" si="635"/>
        <v>0</v>
      </c>
      <c r="CM854" s="54">
        <f t="shared" si="635"/>
        <v>0</v>
      </c>
      <c r="CN854" s="54">
        <f t="shared" si="635"/>
        <v>0</v>
      </c>
      <c r="CO854" s="54">
        <f t="shared" si="635"/>
        <v>0</v>
      </c>
      <c r="CP854" s="54">
        <f t="shared" si="635"/>
        <v>0</v>
      </c>
      <c r="CQ854" s="54">
        <f t="shared" si="635"/>
        <v>0</v>
      </c>
      <c r="CR854" s="54">
        <f t="shared" si="635"/>
        <v>0</v>
      </c>
      <c r="CS854" s="54">
        <f t="shared" si="635"/>
        <v>0</v>
      </c>
      <c r="CT854" s="54">
        <f t="shared" si="635"/>
        <v>0</v>
      </c>
      <c r="CU854" s="54">
        <f t="shared" si="635"/>
        <v>0</v>
      </c>
      <c r="CV854" s="54">
        <f t="shared" si="635"/>
        <v>0</v>
      </c>
    </row>
    <row r="855" spans="1:119" ht="13.5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B855" s="354" t="s">
        <v>376</v>
      </c>
      <c r="CC855" s="355">
        <f>CC839</f>
        <v>0</v>
      </c>
      <c r="CD855" s="346" t="s">
        <v>381</v>
      </c>
      <c r="CE855" s="66">
        <f>CC855*$CG$82*9.80665/1000</f>
        <v>0</v>
      </c>
      <c r="CF855" s="54" t="s">
        <v>396</v>
      </c>
      <c r="CG855" s="54">
        <v>0.79</v>
      </c>
      <c r="CH855" s="54">
        <f>$CG855</f>
        <v>0.79</v>
      </c>
      <c r="CI855" s="54">
        <f t="shared" si="635"/>
        <v>0.79</v>
      </c>
      <c r="CJ855" s="54">
        <f t="shared" si="635"/>
        <v>0.79</v>
      </c>
      <c r="CK855" s="54">
        <f t="shared" si="635"/>
        <v>0.79</v>
      </c>
      <c r="CL855" s="54">
        <f t="shared" si="635"/>
        <v>0.79</v>
      </c>
      <c r="CM855" s="54">
        <f t="shared" si="635"/>
        <v>0.79</v>
      </c>
      <c r="CN855" s="54">
        <f t="shared" si="635"/>
        <v>0.79</v>
      </c>
      <c r="CO855" s="54">
        <f t="shared" si="635"/>
        <v>0.79</v>
      </c>
      <c r="CP855" s="54">
        <f t="shared" si="635"/>
        <v>0.79</v>
      </c>
      <c r="CQ855" s="54">
        <f t="shared" si="635"/>
        <v>0.79</v>
      </c>
      <c r="CR855" s="54">
        <f t="shared" si="635"/>
        <v>0.79</v>
      </c>
      <c r="CS855" s="54">
        <f t="shared" si="635"/>
        <v>0.79</v>
      </c>
      <c r="CT855" s="54">
        <f t="shared" si="635"/>
        <v>0.79</v>
      </c>
      <c r="CU855" s="54">
        <f t="shared" si="635"/>
        <v>0.79</v>
      </c>
      <c r="CV855" s="54">
        <f t="shared" si="635"/>
        <v>0.79</v>
      </c>
      <c r="CX855" s="358" t="s">
        <v>576</v>
      </c>
      <c r="CY855" s="54">
        <f t="shared" ref="CY855:DN855" si="636">CG$79</f>
        <v>126.88500000000001</v>
      </c>
      <c r="CZ855" s="54">
        <f t="shared" si="636"/>
        <v>109.185</v>
      </c>
      <c r="DA855" s="54">
        <f t="shared" si="636"/>
        <v>94.381</v>
      </c>
      <c r="DB855" s="54">
        <f t="shared" si="636"/>
        <v>82.445999999999998</v>
      </c>
      <c r="DC855" s="54">
        <f t="shared" si="636"/>
        <v>73.918000000000006</v>
      </c>
      <c r="DD855" s="54">
        <f t="shared" si="636"/>
        <v>63.152999999999999</v>
      </c>
      <c r="DE855" s="54">
        <f t="shared" si="636"/>
        <v>56.482999999999997</v>
      </c>
      <c r="DF855" s="54">
        <f t="shared" si="636"/>
        <v>51.133000000000003</v>
      </c>
      <c r="DG855" s="54">
        <f t="shared" si="636"/>
        <v>48.246000000000002</v>
      </c>
      <c r="DH855" s="54">
        <f t="shared" si="636"/>
        <v>43.709000000000003</v>
      </c>
      <c r="DI855" s="54">
        <f t="shared" si="636"/>
        <v>40.774000000000001</v>
      </c>
      <c r="DJ855" s="54">
        <f t="shared" si="636"/>
        <v>38.68</v>
      </c>
      <c r="DK855" s="54">
        <f t="shared" si="636"/>
        <v>34.463000000000001</v>
      </c>
      <c r="DL855" s="54">
        <f t="shared" si="636"/>
        <v>33.161000000000001</v>
      </c>
      <c r="DM855" s="54">
        <f t="shared" si="636"/>
        <v>30.765000000000001</v>
      </c>
      <c r="DN855" s="54">
        <f t="shared" si="636"/>
        <v>29.283999999999999</v>
      </c>
    </row>
    <row r="856" spans="1:119" ht="13.5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B856" s="64" t="s">
        <v>380</v>
      </c>
      <c r="CC856" s="345">
        <f>-BN129</f>
        <v>0</v>
      </c>
      <c r="CD856" s="346" t="s">
        <v>381</v>
      </c>
      <c r="CE856" s="66">
        <f>CC856*$CG$82*9.80665/1000</f>
        <v>0</v>
      </c>
      <c r="CF856" s="54" t="s">
        <v>382</v>
      </c>
      <c r="CG856" s="341">
        <f>CE854</f>
        <v>0</v>
      </c>
      <c r="CH856" s="54">
        <f>$CG856</f>
        <v>0</v>
      </c>
      <c r="CI856" s="54">
        <f t="shared" si="635"/>
        <v>0</v>
      </c>
      <c r="CJ856" s="54">
        <f t="shared" si="635"/>
        <v>0</v>
      </c>
      <c r="CK856" s="54">
        <f t="shared" si="635"/>
        <v>0</v>
      </c>
      <c r="CL856" s="54">
        <f t="shared" si="635"/>
        <v>0</v>
      </c>
      <c r="CM856" s="54">
        <f t="shared" si="635"/>
        <v>0</v>
      </c>
      <c r="CN856" s="54">
        <f t="shared" si="635"/>
        <v>0</v>
      </c>
      <c r="CO856" s="54">
        <f t="shared" si="635"/>
        <v>0</v>
      </c>
      <c r="CP856" s="54">
        <f t="shared" si="635"/>
        <v>0</v>
      </c>
      <c r="CQ856" s="54">
        <f t="shared" si="635"/>
        <v>0</v>
      </c>
      <c r="CR856" s="54">
        <f t="shared" si="635"/>
        <v>0</v>
      </c>
      <c r="CS856" s="54">
        <f t="shared" si="635"/>
        <v>0</v>
      </c>
      <c r="CT856" s="54">
        <f t="shared" si="635"/>
        <v>0</v>
      </c>
      <c r="CU856" s="54">
        <f t="shared" si="635"/>
        <v>0</v>
      </c>
      <c r="CV856" s="54">
        <f t="shared" si="635"/>
        <v>0</v>
      </c>
      <c r="CX856" s="54" t="s">
        <v>405</v>
      </c>
      <c r="CY856" s="54">
        <f t="shared" ref="CY856:DN856" si="637">CG$80</f>
        <v>0.55779999999999996</v>
      </c>
      <c r="CZ856" s="54">
        <f t="shared" si="637"/>
        <v>0.65139999999999998</v>
      </c>
      <c r="DA856" s="54">
        <f t="shared" si="637"/>
        <v>0.72219999999999995</v>
      </c>
      <c r="DB856" s="54">
        <f t="shared" si="637"/>
        <v>0.78249999999999997</v>
      </c>
      <c r="DC856" s="54">
        <f t="shared" si="637"/>
        <v>0.81259999999999999</v>
      </c>
      <c r="DD856" s="54">
        <f t="shared" si="637"/>
        <v>0.84340000000000004</v>
      </c>
      <c r="DE856" s="54">
        <f t="shared" si="637"/>
        <v>0.86929999999999996</v>
      </c>
      <c r="DF856" s="54">
        <f t="shared" si="637"/>
        <v>0.89100000000000001</v>
      </c>
      <c r="DG856" s="54">
        <f t="shared" si="637"/>
        <v>0.90920000000000001</v>
      </c>
      <c r="DH856" s="54">
        <f t="shared" si="637"/>
        <v>0.92220000000000002</v>
      </c>
      <c r="DI856" s="54">
        <f t="shared" si="637"/>
        <v>0.93189999999999995</v>
      </c>
      <c r="DJ856" s="54">
        <f t="shared" si="637"/>
        <v>0.94030000000000002</v>
      </c>
      <c r="DK856" s="54">
        <f t="shared" si="637"/>
        <v>0.94769999999999999</v>
      </c>
      <c r="DL856" s="54">
        <f t="shared" si="637"/>
        <v>0.95440000000000003</v>
      </c>
      <c r="DM856" s="54">
        <f t="shared" si="637"/>
        <v>0.96020000000000005</v>
      </c>
      <c r="DN856" s="54">
        <f t="shared" si="637"/>
        <v>0.96530000000000005</v>
      </c>
    </row>
    <row r="857" spans="1:119" ht="14.25" thickBot="1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B857" s="64" t="s">
        <v>384</v>
      </c>
      <c r="CC857" s="345" t="e">
        <f>(BM129-BM128)/0.000694444444444444</f>
        <v>#VALUE!</v>
      </c>
      <c r="CD857" s="66" t="s">
        <v>65</v>
      </c>
      <c r="CE857" s="66" t="e">
        <f>IF(CC854=0,IF(CC837&gt;0,CC857+CE840,CC857),(CC857-((CC856-CC855)/CC854)))</f>
        <v>#VALUE!</v>
      </c>
      <c r="CF857" s="54" t="s">
        <v>419</v>
      </c>
      <c r="CG857" s="341" t="e">
        <f>ABS(CE857)</f>
        <v>#VALUE!</v>
      </c>
      <c r="CH857" s="54" t="e">
        <f>$CG857</f>
        <v>#VALUE!</v>
      </c>
      <c r="CI857" s="54" t="e">
        <f t="shared" si="635"/>
        <v>#VALUE!</v>
      </c>
      <c r="CJ857" s="54" t="e">
        <f t="shared" si="635"/>
        <v>#VALUE!</v>
      </c>
      <c r="CK857" s="54" t="e">
        <f t="shared" si="635"/>
        <v>#VALUE!</v>
      </c>
      <c r="CL857" s="54" t="e">
        <f t="shared" si="635"/>
        <v>#VALUE!</v>
      </c>
      <c r="CM857" s="54" t="e">
        <f t="shared" si="635"/>
        <v>#VALUE!</v>
      </c>
      <c r="CN857" s="54" t="e">
        <f t="shared" si="635"/>
        <v>#VALUE!</v>
      </c>
      <c r="CO857" s="54" t="e">
        <f t="shared" si="635"/>
        <v>#VALUE!</v>
      </c>
      <c r="CP857" s="54" t="e">
        <f t="shared" si="635"/>
        <v>#VALUE!</v>
      </c>
      <c r="CQ857" s="54" t="e">
        <f t="shared" si="635"/>
        <v>#VALUE!</v>
      </c>
      <c r="CR857" s="54" t="e">
        <f t="shared" si="635"/>
        <v>#VALUE!</v>
      </c>
      <c r="CS857" s="54" t="e">
        <f t="shared" si="635"/>
        <v>#VALUE!</v>
      </c>
      <c r="CT857" s="54" t="e">
        <f t="shared" si="635"/>
        <v>#VALUE!</v>
      </c>
      <c r="CU857" s="54" t="e">
        <f t="shared" si="635"/>
        <v>#VALUE!</v>
      </c>
      <c r="CV857" s="54" t="e">
        <f t="shared" si="635"/>
        <v>#VALUE!</v>
      </c>
      <c r="CX857" s="54" t="s">
        <v>407</v>
      </c>
      <c r="CY857" s="54">
        <f>100-$CG$83</f>
        <v>94.33</v>
      </c>
      <c r="CZ857" s="54">
        <f t="shared" ref="CZ857:DN857" si="638">100-$CG$83</f>
        <v>94.33</v>
      </c>
      <c r="DA857" s="54">
        <f t="shared" si="638"/>
        <v>94.33</v>
      </c>
      <c r="DB857" s="54">
        <f t="shared" si="638"/>
        <v>94.33</v>
      </c>
      <c r="DC857" s="54">
        <f t="shared" si="638"/>
        <v>94.33</v>
      </c>
      <c r="DD857" s="54">
        <f t="shared" si="638"/>
        <v>94.33</v>
      </c>
      <c r="DE857" s="54">
        <f t="shared" si="638"/>
        <v>94.33</v>
      </c>
      <c r="DF857" s="54">
        <f t="shared" si="638"/>
        <v>94.33</v>
      </c>
      <c r="DG857" s="54">
        <f t="shared" si="638"/>
        <v>94.33</v>
      </c>
      <c r="DH857" s="54">
        <f t="shared" si="638"/>
        <v>94.33</v>
      </c>
      <c r="DI857" s="54">
        <f t="shared" si="638"/>
        <v>94.33</v>
      </c>
      <c r="DJ857" s="54">
        <f t="shared" si="638"/>
        <v>94.33</v>
      </c>
      <c r="DK857" s="54">
        <f t="shared" si="638"/>
        <v>94.33</v>
      </c>
      <c r="DL857" s="54">
        <f t="shared" si="638"/>
        <v>94.33</v>
      </c>
      <c r="DM857" s="54">
        <f t="shared" si="638"/>
        <v>94.33</v>
      </c>
      <c r="DN857" s="54">
        <f t="shared" si="638"/>
        <v>94.33</v>
      </c>
    </row>
    <row r="858" spans="1:119" ht="14.25" thickBot="1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B858" s="359"/>
      <c r="CC858" s="360"/>
      <c r="CF858" s="54" t="s">
        <v>408</v>
      </c>
      <c r="CG858" s="347">
        <f>LN(2)/CG$78</f>
        <v>0.13862943611198905</v>
      </c>
      <c r="CH858" s="347">
        <f t="shared" ref="CH858:CV858" si="639">LN(2)/CH$78</f>
        <v>8.6643397569993161E-2</v>
      </c>
      <c r="CI858" s="347">
        <f t="shared" si="639"/>
        <v>5.5451774444795626E-2</v>
      </c>
      <c r="CJ858" s="347">
        <f t="shared" si="639"/>
        <v>3.7467415165402446E-2</v>
      </c>
      <c r="CK858" s="347">
        <f t="shared" si="639"/>
        <v>2.5672117798516494E-2</v>
      </c>
      <c r="CL858" s="347">
        <f t="shared" si="639"/>
        <v>1.8097837612531208E-2</v>
      </c>
      <c r="CM858" s="347">
        <f t="shared" si="639"/>
        <v>1.2765141446776157E-2</v>
      </c>
      <c r="CN858" s="347">
        <f t="shared" si="639"/>
        <v>9.001911435843446E-3</v>
      </c>
      <c r="CO858" s="347">
        <f t="shared" si="639"/>
        <v>6.3591484455040852E-3</v>
      </c>
      <c r="CP858" s="347">
        <f t="shared" si="639"/>
        <v>4.7475834284927756E-3</v>
      </c>
      <c r="CQ858" s="347">
        <f t="shared" si="639"/>
        <v>3.7066694147590657E-3</v>
      </c>
      <c r="CR858" s="347">
        <f t="shared" si="639"/>
        <v>2.9001974082006081E-3</v>
      </c>
      <c r="CS858" s="347">
        <f t="shared" si="639"/>
        <v>2.272613706753919E-3</v>
      </c>
      <c r="CT858" s="347">
        <f t="shared" si="639"/>
        <v>1.7773004629742187E-3</v>
      </c>
      <c r="CU858" s="347">
        <f t="shared" si="639"/>
        <v>1.3918618083533039E-3</v>
      </c>
      <c r="CV858" s="347">
        <f t="shared" si="639"/>
        <v>1.0915703630865281E-3</v>
      </c>
      <c r="CX858" s="54" t="s">
        <v>409</v>
      </c>
      <c r="CY858" s="361">
        <f>CE856</f>
        <v>0</v>
      </c>
      <c r="CZ858" s="54">
        <f>$CY858</f>
        <v>0</v>
      </c>
      <c r="DA858" s="54">
        <f t="shared" ref="DA858:DN858" si="640">$CY858</f>
        <v>0</v>
      </c>
      <c r="DB858" s="54">
        <f t="shared" si="640"/>
        <v>0</v>
      </c>
      <c r="DC858" s="54">
        <f t="shared" si="640"/>
        <v>0</v>
      </c>
      <c r="DD858" s="54">
        <f t="shared" si="640"/>
        <v>0</v>
      </c>
      <c r="DE858" s="54">
        <f t="shared" si="640"/>
        <v>0</v>
      </c>
      <c r="DF858" s="54">
        <f t="shared" si="640"/>
        <v>0</v>
      </c>
      <c r="DG858" s="54">
        <f t="shared" si="640"/>
        <v>0</v>
      </c>
      <c r="DH858" s="54">
        <f t="shared" si="640"/>
        <v>0</v>
      </c>
      <c r="DI858" s="54">
        <f t="shared" si="640"/>
        <v>0</v>
      </c>
      <c r="DJ858" s="54">
        <f t="shared" si="640"/>
        <v>0</v>
      </c>
      <c r="DK858" s="54">
        <f t="shared" si="640"/>
        <v>0</v>
      </c>
      <c r="DL858" s="54">
        <f t="shared" si="640"/>
        <v>0</v>
      </c>
      <c r="DM858" s="54">
        <f t="shared" si="640"/>
        <v>0</v>
      </c>
      <c r="DN858" s="54">
        <f t="shared" si="640"/>
        <v>0</v>
      </c>
    </row>
    <row r="860" spans="1:119" ht="13.5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G860" s="348">
        <f>(CG853+CG854)*CG855</f>
        <v>79</v>
      </c>
      <c r="CH860" s="348">
        <f t="shared" ref="CH860:CV860" si="641">(CH853+CH854)*CH855</f>
        <v>79</v>
      </c>
      <c r="CI860" s="348">
        <f t="shared" si="641"/>
        <v>79</v>
      </c>
      <c r="CJ860" s="348">
        <f t="shared" si="641"/>
        <v>79</v>
      </c>
      <c r="CK860" s="348">
        <f t="shared" si="641"/>
        <v>79</v>
      </c>
      <c r="CL860" s="348">
        <f t="shared" si="641"/>
        <v>79</v>
      </c>
      <c r="CM860" s="348">
        <f t="shared" si="641"/>
        <v>79</v>
      </c>
      <c r="CN860" s="348">
        <f t="shared" si="641"/>
        <v>79</v>
      </c>
      <c r="CO860" s="348">
        <f t="shared" si="641"/>
        <v>79</v>
      </c>
      <c r="CP860" s="348">
        <f t="shared" si="641"/>
        <v>79</v>
      </c>
      <c r="CQ860" s="348">
        <f t="shared" si="641"/>
        <v>79</v>
      </c>
      <c r="CR860" s="348">
        <f t="shared" si="641"/>
        <v>79</v>
      </c>
      <c r="CS860" s="348">
        <f t="shared" si="641"/>
        <v>79</v>
      </c>
      <c r="CT860" s="348">
        <f t="shared" si="641"/>
        <v>79</v>
      </c>
      <c r="CU860" s="348">
        <f t="shared" si="641"/>
        <v>79</v>
      </c>
      <c r="CV860" s="348">
        <f t="shared" si="641"/>
        <v>79</v>
      </c>
    </row>
    <row r="861" spans="1:119" ht="13.5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G861" s="348" t="e">
        <f>CG856*CG855*(CG857-1/CG858)</f>
        <v>#VALUE!</v>
      </c>
      <c r="CH861" s="348" t="e">
        <f t="shared" ref="CH861:CV861" si="642">CH856*CH855*(CH857-1/CH858)</f>
        <v>#VALUE!</v>
      </c>
      <c r="CI861" s="348" t="e">
        <f t="shared" si="642"/>
        <v>#VALUE!</v>
      </c>
      <c r="CJ861" s="348" t="e">
        <f t="shared" si="642"/>
        <v>#VALUE!</v>
      </c>
      <c r="CK861" s="348" t="e">
        <f t="shared" si="642"/>
        <v>#VALUE!</v>
      </c>
      <c r="CL861" s="348" t="e">
        <f t="shared" si="642"/>
        <v>#VALUE!</v>
      </c>
      <c r="CM861" s="348" t="e">
        <f t="shared" si="642"/>
        <v>#VALUE!</v>
      </c>
      <c r="CN861" s="348" t="e">
        <f t="shared" si="642"/>
        <v>#VALUE!</v>
      </c>
      <c r="CO861" s="348" t="e">
        <f t="shared" si="642"/>
        <v>#VALUE!</v>
      </c>
      <c r="CP861" s="348" t="e">
        <f t="shared" si="642"/>
        <v>#VALUE!</v>
      </c>
      <c r="CQ861" s="348" t="e">
        <f t="shared" si="642"/>
        <v>#VALUE!</v>
      </c>
      <c r="CR861" s="348" t="e">
        <f t="shared" si="642"/>
        <v>#VALUE!</v>
      </c>
      <c r="CS861" s="348" t="e">
        <f t="shared" si="642"/>
        <v>#VALUE!</v>
      </c>
      <c r="CT861" s="348" t="e">
        <f t="shared" si="642"/>
        <v>#VALUE!</v>
      </c>
      <c r="CU861" s="348" t="e">
        <f t="shared" si="642"/>
        <v>#VALUE!</v>
      </c>
      <c r="CV861" s="348" t="e">
        <f t="shared" si="642"/>
        <v>#VALUE!</v>
      </c>
    </row>
    <row r="862" spans="1:119" ht="13.5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G862" s="348" t="e">
        <f>((CG853+CG854)*CG855-CG852-CG856*CG855/CG858)*EXP(-CG858*CG857)</f>
        <v>#VALUE!</v>
      </c>
      <c r="CH862" s="348" t="e">
        <f t="shared" ref="CH862:CV862" si="643">((CH853+CH854)*CH855-CH852-CH856*CH855/CH858)*EXP(-CH858*CH857)</f>
        <v>#VALUE!</v>
      </c>
      <c r="CI862" s="348" t="e">
        <f t="shared" si="643"/>
        <v>#VALUE!</v>
      </c>
      <c r="CJ862" s="348" t="e">
        <f t="shared" si="643"/>
        <v>#VALUE!</v>
      </c>
      <c r="CK862" s="348" t="e">
        <f t="shared" si="643"/>
        <v>#VALUE!</v>
      </c>
      <c r="CL862" s="348" t="e">
        <f t="shared" si="643"/>
        <v>#VALUE!</v>
      </c>
      <c r="CM862" s="348" t="e">
        <f t="shared" si="643"/>
        <v>#VALUE!</v>
      </c>
      <c r="CN862" s="348" t="e">
        <f t="shared" si="643"/>
        <v>#VALUE!</v>
      </c>
      <c r="CO862" s="348" t="e">
        <f t="shared" si="643"/>
        <v>#VALUE!</v>
      </c>
      <c r="CP862" s="348" t="e">
        <f t="shared" si="643"/>
        <v>#VALUE!</v>
      </c>
      <c r="CQ862" s="348" t="e">
        <f t="shared" si="643"/>
        <v>#VALUE!</v>
      </c>
      <c r="CR862" s="348" t="e">
        <f t="shared" si="643"/>
        <v>#VALUE!</v>
      </c>
      <c r="CS862" s="348" t="e">
        <f t="shared" si="643"/>
        <v>#VALUE!</v>
      </c>
      <c r="CT862" s="348" t="e">
        <f t="shared" si="643"/>
        <v>#VALUE!</v>
      </c>
      <c r="CU862" s="348" t="e">
        <f t="shared" si="643"/>
        <v>#VALUE!</v>
      </c>
      <c r="CV862" s="348" t="e">
        <f t="shared" si="643"/>
        <v>#VALUE!</v>
      </c>
    </row>
    <row r="863" spans="1:119" ht="13.5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G863" s="349" t="e">
        <f>CG860+CG861-CG862</f>
        <v>#VALUE!</v>
      </c>
      <c r="CH863" s="349" t="e">
        <f t="shared" ref="CH863:CV863" si="644">CH860+CH861-CH862</f>
        <v>#VALUE!</v>
      </c>
      <c r="CI863" s="349" t="e">
        <f t="shared" si="644"/>
        <v>#VALUE!</v>
      </c>
      <c r="CJ863" s="349" t="e">
        <f t="shared" si="644"/>
        <v>#VALUE!</v>
      </c>
      <c r="CK863" s="349" t="e">
        <f t="shared" si="644"/>
        <v>#VALUE!</v>
      </c>
      <c r="CL863" s="349" t="e">
        <f t="shared" si="644"/>
        <v>#VALUE!</v>
      </c>
      <c r="CM863" s="349" t="e">
        <f t="shared" si="644"/>
        <v>#VALUE!</v>
      </c>
      <c r="CN863" s="349" t="e">
        <f t="shared" si="644"/>
        <v>#VALUE!</v>
      </c>
      <c r="CO863" s="349" t="e">
        <f t="shared" si="644"/>
        <v>#VALUE!</v>
      </c>
      <c r="CP863" s="349" t="e">
        <f t="shared" si="644"/>
        <v>#VALUE!</v>
      </c>
      <c r="CQ863" s="349" t="e">
        <f t="shared" si="644"/>
        <v>#VALUE!</v>
      </c>
      <c r="CR863" s="349" t="e">
        <f t="shared" si="644"/>
        <v>#VALUE!</v>
      </c>
      <c r="CS863" s="349" t="e">
        <f t="shared" si="644"/>
        <v>#VALUE!</v>
      </c>
      <c r="CT863" s="349" t="e">
        <f t="shared" si="644"/>
        <v>#VALUE!</v>
      </c>
      <c r="CU863" s="349" t="e">
        <f t="shared" si="644"/>
        <v>#VALUE!</v>
      </c>
      <c r="CV863" s="349" t="e">
        <f t="shared" si="644"/>
        <v>#VALUE!</v>
      </c>
    </row>
    <row r="864" spans="1:119" ht="13.5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G864" s="350" t="s">
        <v>390</v>
      </c>
      <c r="CH864" s="351" t="s">
        <v>333</v>
      </c>
      <c r="CI864" s="351" t="s">
        <v>334</v>
      </c>
      <c r="CJ864" s="351" t="s">
        <v>335</v>
      </c>
      <c r="CK864" s="351" t="s">
        <v>336</v>
      </c>
      <c r="CL864" s="351" t="s">
        <v>337</v>
      </c>
      <c r="CM864" s="351" t="s">
        <v>338</v>
      </c>
      <c r="CN864" s="351" t="s">
        <v>339</v>
      </c>
      <c r="CO864" s="351" t="s">
        <v>340</v>
      </c>
      <c r="CP864" s="351" t="s">
        <v>341</v>
      </c>
      <c r="CQ864" s="351" t="s">
        <v>342</v>
      </c>
      <c r="CR864" s="351" t="s">
        <v>343</v>
      </c>
      <c r="CS864" s="351" t="s">
        <v>344</v>
      </c>
      <c r="CT864" s="351" t="s">
        <v>345</v>
      </c>
      <c r="CU864" s="351" t="s">
        <v>346</v>
      </c>
      <c r="CV864" s="351" t="s">
        <v>347</v>
      </c>
      <c r="CY864" s="54" t="s">
        <v>390</v>
      </c>
      <c r="CZ864" s="54" t="s">
        <v>333</v>
      </c>
      <c r="DA864" s="54" t="s">
        <v>334</v>
      </c>
      <c r="DB864" s="54" t="s">
        <v>335</v>
      </c>
      <c r="DC864" s="54" t="s">
        <v>336</v>
      </c>
      <c r="DD864" s="54" t="s">
        <v>337</v>
      </c>
      <c r="DE864" s="54" t="s">
        <v>338</v>
      </c>
      <c r="DF864" s="54" t="s">
        <v>339</v>
      </c>
      <c r="DG864" s="54" t="s">
        <v>340</v>
      </c>
      <c r="DH864" s="54" t="s">
        <v>341</v>
      </c>
      <c r="DI864" s="54" t="s">
        <v>342</v>
      </c>
      <c r="DJ864" s="54" t="s">
        <v>343</v>
      </c>
      <c r="DK864" s="54" t="s">
        <v>344</v>
      </c>
      <c r="DL864" s="54" t="s">
        <v>345</v>
      </c>
      <c r="DM864" s="54" t="s">
        <v>346</v>
      </c>
      <c r="DN864" s="54" t="s">
        <v>347</v>
      </c>
    </row>
    <row r="865" spans="1:119" ht="13.5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F865" s="54" t="s">
        <v>391</v>
      </c>
      <c r="CG865" s="352" t="e">
        <f>ROUND((CG853+CG854)*CG855+CG856*CG855*(CG857-1/CG858)-((CG853+CG854)*CG855-CG852-CG856*CG855/CG858)*EXP(-CG858*CG857),5)</f>
        <v>#VALUE!</v>
      </c>
      <c r="CH865" s="352" t="e">
        <f t="shared" ref="CH865:CV865" si="645">ROUND((CH853+CH854)*CH855+CH856*CH855*(CH857-1/CH858)-((CH853+CH854)*CH855-CH852-CH856*CH855/CH858)*EXP(-CH858*CH857),5)</f>
        <v>#VALUE!</v>
      </c>
      <c r="CI865" s="352" t="e">
        <f t="shared" si="645"/>
        <v>#VALUE!</v>
      </c>
      <c r="CJ865" s="352" t="e">
        <f t="shared" si="645"/>
        <v>#VALUE!</v>
      </c>
      <c r="CK865" s="352" t="e">
        <f t="shared" si="645"/>
        <v>#VALUE!</v>
      </c>
      <c r="CL865" s="352" t="e">
        <f t="shared" si="645"/>
        <v>#VALUE!</v>
      </c>
      <c r="CM865" s="352" t="e">
        <f t="shared" si="645"/>
        <v>#VALUE!</v>
      </c>
      <c r="CN865" s="352" t="e">
        <f t="shared" si="645"/>
        <v>#VALUE!</v>
      </c>
      <c r="CO865" s="352" t="e">
        <f t="shared" si="645"/>
        <v>#VALUE!</v>
      </c>
      <c r="CP865" s="352" t="e">
        <f t="shared" si="645"/>
        <v>#VALUE!</v>
      </c>
      <c r="CQ865" s="352" t="e">
        <f t="shared" si="645"/>
        <v>#VALUE!</v>
      </c>
      <c r="CR865" s="352" t="e">
        <f t="shared" si="645"/>
        <v>#VALUE!</v>
      </c>
      <c r="CS865" s="352" t="e">
        <f t="shared" si="645"/>
        <v>#VALUE!</v>
      </c>
      <c r="CT865" s="352" t="e">
        <f t="shared" si="645"/>
        <v>#VALUE!</v>
      </c>
      <c r="CU865" s="352" t="e">
        <f t="shared" si="645"/>
        <v>#VALUE!</v>
      </c>
      <c r="CV865" s="352" t="e">
        <f t="shared" si="645"/>
        <v>#VALUE!</v>
      </c>
      <c r="CX865" s="54" t="s">
        <v>412</v>
      </c>
      <c r="CY865" s="362">
        <f>(CY857+CY858)/CY856+CY855</f>
        <v>295.99579239870923</v>
      </c>
      <c r="CZ865" s="362">
        <f t="shared" ref="CZ865:DN865" si="646">(CZ857+CZ858)/CZ856+CZ855</f>
        <v>253.99617592876882</v>
      </c>
      <c r="DA865" s="362">
        <f t="shared" si="646"/>
        <v>224.99578814732763</v>
      </c>
      <c r="DB865" s="362">
        <f t="shared" si="646"/>
        <v>202.99552076677315</v>
      </c>
      <c r="DC865" s="362">
        <f t="shared" si="646"/>
        <v>190.00217425547623</v>
      </c>
      <c r="DD865" s="362">
        <f t="shared" si="646"/>
        <v>174.99791344557741</v>
      </c>
      <c r="DE865" s="362">
        <f t="shared" si="646"/>
        <v>164.99559634188427</v>
      </c>
      <c r="DF865" s="362">
        <f t="shared" si="646"/>
        <v>157.00280920314253</v>
      </c>
      <c r="DG865" s="362">
        <f t="shared" si="646"/>
        <v>151.99654993400793</v>
      </c>
      <c r="DH865" s="362">
        <f t="shared" si="646"/>
        <v>145.99700693992628</v>
      </c>
      <c r="DI865" s="362">
        <f t="shared" si="646"/>
        <v>141.99730722180493</v>
      </c>
      <c r="DJ865" s="362">
        <f t="shared" si="646"/>
        <v>138.99904711262363</v>
      </c>
      <c r="DK865" s="362">
        <f t="shared" si="646"/>
        <v>133.99871805423658</v>
      </c>
      <c r="DL865" s="362">
        <f t="shared" si="646"/>
        <v>131.99796563285832</v>
      </c>
      <c r="DM865" s="362">
        <f t="shared" si="646"/>
        <v>129.00495001041449</v>
      </c>
      <c r="DN865" s="362">
        <f t="shared" si="646"/>
        <v>127.00491577747849</v>
      </c>
    </row>
    <row r="866" spans="1:119" ht="13.5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319" t="str">
        <f>IF(CB866="","",CC866)</f>
        <v/>
      </c>
      <c r="CB866" s="363" t="str">
        <f>IF(COUNTIF(CY866:DN866,"×")=0,"","浮上できません")</f>
        <v/>
      </c>
      <c r="CC866" s="316">
        <v>3</v>
      </c>
      <c r="CG866" s="369"/>
      <c r="CH866" s="369"/>
      <c r="CI866" s="369"/>
      <c r="CJ866" s="369"/>
      <c r="CK866" s="369"/>
      <c r="CL866" s="369"/>
      <c r="CM866" s="369"/>
      <c r="CN866" s="369"/>
      <c r="CO866" s="369"/>
      <c r="CP866" s="369"/>
      <c r="CQ866" s="369"/>
      <c r="CR866" s="369"/>
      <c r="CS866" s="369"/>
      <c r="CT866" s="369"/>
      <c r="CU866" s="369"/>
      <c r="CV866" s="369"/>
      <c r="CY866" s="364" t="e">
        <f t="shared" ref="CY866:DN866" si="647">IF(CY865-CG865&gt;0,"","×")</f>
        <v>#VALUE!</v>
      </c>
      <c r="CZ866" s="364" t="e">
        <f t="shared" si="647"/>
        <v>#VALUE!</v>
      </c>
      <c r="DA866" s="364" t="e">
        <f t="shared" si="647"/>
        <v>#VALUE!</v>
      </c>
      <c r="DB866" s="364" t="e">
        <f t="shared" si="647"/>
        <v>#VALUE!</v>
      </c>
      <c r="DC866" s="364" t="e">
        <f t="shared" si="647"/>
        <v>#VALUE!</v>
      </c>
      <c r="DD866" s="364" t="e">
        <f t="shared" si="647"/>
        <v>#VALUE!</v>
      </c>
      <c r="DE866" s="364" t="e">
        <f t="shared" si="647"/>
        <v>#VALUE!</v>
      </c>
      <c r="DF866" s="364" t="e">
        <f t="shared" si="647"/>
        <v>#VALUE!</v>
      </c>
      <c r="DG866" s="364" t="e">
        <f t="shared" si="647"/>
        <v>#VALUE!</v>
      </c>
      <c r="DH866" s="364" t="e">
        <f t="shared" si="647"/>
        <v>#VALUE!</v>
      </c>
      <c r="DI866" s="364" t="e">
        <f t="shared" si="647"/>
        <v>#VALUE!</v>
      </c>
      <c r="DJ866" s="364" t="e">
        <f t="shared" si="647"/>
        <v>#VALUE!</v>
      </c>
      <c r="DK866" s="364" t="e">
        <f t="shared" si="647"/>
        <v>#VALUE!</v>
      </c>
      <c r="DL866" s="364" t="e">
        <f t="shared" si="647"/>
        <v>#VALUE!</v>
      </c>
      <c r="DM866" s="364" t="e">
        <f t="shared" si="647"/>
        <v>#VALUE!</v>
      </c>
      <c r="DN866" s="364" t="e">
        <f t="shared" si="647"/>
        <v>#VALUE!</v>
      </c>
    </row>
    <row r="867" spans="1:119" ht="13.5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F867" s="338">
        <v>48</v>
      </c>
      <c r="CG867" s="338" t="s">
        <v>577</v>
      </c>
      <c r="CH867" s="338"/>
      <c r="CI867" s="338"/>
      <c r="CJ867" s="338"/>
      <c r="CK867" s="338"/>
      <c r="CL867" s="338"/>
      <c r="CM867" s="338"/>
      <c r="CN867" s="338"/>
      <c r="CO867" s="338"/>
      <c r="CP867" s="338"/>
      <c r="CQ867" s="338"/>
      <c r="CR867" s="338"/>
      <c r="CS867" s="338"/>
      <c r="CT867" s="338"/>
      <c r="CU867" s="338"/>
      <c r="CV867" s="338"/>
      <c r="CW867" s="338"/>
    </row>
    <row r="869" spans="1:119" ht="13.5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F869" s="340" t="s">
        <v>401</v>
      </c>
      <c r="CG869" s="353" t="e">
        <f t="shared" ref="CG869:CV869" si="648">CG865</f>
        <v>#VALUE!</v>
      </c>
      <c r="CH869" s="353" t="e">
        <f t="shared" si="648"/>
        <v>#VALUE!</v>
      </c>
      <c r="CI869" s="353" t="e">
        <f t="shared" si="648"/>
        <v>#VALUE!</v>
      </c>
      <c r="CJ869" s="353" t="e">
        <f t="shared" si="648"/>
        <v>#VALUE!</v>
      </c>
      <c r="CK869" s="353" t="e">
        <f t="shared" si="648"/>
        <v>#VALUE!</v>
      </c>
      <c r="CL869" s="353" t="e">
        <f t="shared" si="648"/>
        <v>#VALUE!</v>
      </c>
      <c r="CM869" s="353" t="e">
        <f t="shared" si="648"/>
        <v>#VALUE!</v>
      </c>
      <c r="CN869" s="353" t="e">
        <f t="shared" si="648"/>
        <v>#VALUE!</v>
      </c>
      <c r="CO869" s="353" t="e">
        <f t="shared" si="648"/>
        <v>#VALUE!</v>
      </c>
      <c r="CP869" s="353" t="e">
        <f t="shared" si="648"/>
        <v>#VALUE!</v>
      </c>
      <c r="CQ869" s="353" t="e">
        <f t="shared" si="648"/>
        <v>#VALUE!</v>
      </c>
      <c r="CR869" s="353" t="e">
        <f t="shared" si="648"/>
        <v>#VALUE!</v>
      </c>
      <c r="CS869" s="353" t="e">
        <f t="shared" si="648"/>
        <v>#VALUE!</v>
      </c>
      <c r="CT869" s="353" t="e">
        <f t="shared" si="648"/>
        <v>#VALUE!</v>
      </c>
      <c r="CU869" s="353" t="e">
        <f t="shared" si="648"/>
        <v>#VALUE!</v>
      </c>
      <c r="CV869" s="353" t="e">
        <f t="shared" si="648"/>
        <v>#VALUE!</v>
      </c>
    </row>
    <row r="870" spans="1:119" ht="13.5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F870" s="54" t="s">
        <v>395</v>
      </c>
      <c r="CG870" s="54">
        <v>100</v>
      </c>
      <c r="CH870" s="54">
        <f>$CG870</f>
        <v>100</v>
      </c>
      <c r="CI870" s="54">
        <f t="shared" ref="CI870:CV874" si="649">$CG870</f>
        <v>100</v>
      </c>
      <c r="CJ870" s="54">
        <f t="shared" si="649"/>
        <v>100</v>
      </c>
      <c r="CK870" s="54">
        <f t="shared" si="649"/>
        <v>100</v>
      </c>
      <c r="CL870" s="54">
        <f t="shared" si="649"/>
        <v>100</v>
      </c>
      <c r="CM870" s="54">
        <f t="shared" si="649"/>
        <v>100</v>
      </c>
      <c r="CN870" s="54">
        <f t="shared" si="649"/>
        <v>100</v>
      </c>
      <c r="CO870" s="54">
        <f t="shared" si="649"/>
        <v>100</v>
      </c>
      <c r="CP870" s="54">
        <f t="shared" si="649"/>
        <v>100</v>
      </c>
      <c r="CQ870" s="54">
        <f t="shared" si="649"/>
        <v>100</v>
      </c>
      <c r="CR870" s="54">
        <f t="shared" si="649"/>
        <v>100</v>
      </c>
      <c r="CS870" s="54">
        <f t="shared" si="649"/>
        <v>100</v>
      </c>
      <c r="CT870" s="54">
        <f t="shared" si="649"/>
        <v>100</v>
      </c>
      <c r="CU870" s="54">
        <f t="shared" si="649"/>
        <v>100</v>
      </c>
      <c r="CV870" s="54">
        <f t="shared" si="649"/>
        <v>100</v>
      </c>
      <c r="CX870" s="339" t="s">
        <v>402</v>
      </c>
      <c r="CY870" s="339"/>
      <c r="CZ870" s="339"/>
      <c r="DA870" s="339"/>
      <c r="DB870" s="339"/>
      <c r="DC870" s="339"/>
      <c r="DD870" s="339"/>
      <c r="DE870" s="339"/>
      <c r="DF870" s="339"/>
      <c r="DG870" s="339"/>
      <c r="DH870" s="339"/>
      <c r="DI870" s="339"/>
      <c r="DJ870" s="339"/>
      <c r="DK870" s="339"/>
      <c r="DL870" s="339"/>
      <c r="DM870" s="339"/>
      <c r="DN870" s="339"/>
      <c r="DO870" s="339"/>
    </row>
    <row r="871" spans="1:119" ht="13.5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B871" s="64" t="s">
        <v>372</v>
      </c>
      <c r="CC871" s="345">
        <v>-10</v>
      </c>
      <c r="CD871" s="66" t="s">
        <v>403</v>
      </c>
      <c r="CE871" s="66">
        <f>ROUND(CC871*$CG$82*9.80665/1000,0)</f>
        <v>-101</v>
      </c>
      <c r="CF871" s="54" t="s">
        <v>374</v>
      </c>
      <c r="CG871" s="341">
        <f>CE872</f>
        <v>0</v>
      </c>
      <c r="CH871" s="54">
        <f>$CG871</f>
        <v>0</v>
      </c>
      <c r="CI871" s="54">
        <f t="shared" si="649"/>
        <v>0</v>
      </c>
      <c r="CJ871" s="54">
        <f t="shared" si="649"/>
        <v>0</v>
      </c>
      <c r="CK871" s="54">
        <f t="shared" si="649"/>
        <v>0</v>
      </c>
      <c r="CL871" s="54">
        <f t="shared" si="649"/>
        <v>0</v>
      </c>
      <c r="CM871" s="54">
        <f t="shared" si="649"/>
        <v>0</v>
      </c>
      <c r="CN871" s="54">
        <f t="shared" si="649"/>
        <v>0</v>
      </c>
      <c r="CO871" s="54">
        <f t="shared" si="649"/>
        <v>0</v>
      </c>
      <c r="CP871" s="54">
        <f t="shared" si="649"/>
        <v>0</v>
      </c>
      <c r="CQ871" s="54">
        <f t="shared" si="649"/>
        <v>0</v>
      </c>
      <c r="CR871" s="54">
        <f t="shared" si="649"/>
        <v>0</v>
      </c>
      <c r="CS871" s="54">
        <f t="shared" si="649"/>
        <v>0</v>
      </c>
      <c r="CT871" s="54">
        <f t="shared" si="649"/>
        <v>0</v>
      </c>
      <c r="CU871" s="54">
        <f t="shared" si="649"/>
        <v>0</v>
      </c>
      <c r="CV871" s="54">
        <f t="shared" si="649"/>
        <v>0</v>
      </c>
    </row>
    <row r="872" spans="1:119" ht="13.5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B872" s="354" t="s">
        <v>376</v>
      </c>
      <c r="CC872" s="355">
        <f>CC856</f>
        <v>0</v>
      </c>
      <c r="CD872" s="346" t="s">
        <v>381</v>
      </c>
      <c r="CE872" s="66">
        <f>CC872*$CG$82*9.80665/1000</f>
        <v>0</v>
      </c>
      <c r="CF872" s="54" t="s">
        <v>396</v>
      </c>
      <c r="CG872" s="54">
        <v>0.79</v>
      </c>
      <c r="CH872" s="54">
        <f>$CG872</f>
        <v>0.79</v>
      </c>
      <c r="CI872" s="54">
        <f t="shared" si="649"/>
        <v>0.79</v>
      </c>
      <c r="CJ872" s="54">
        <f t="shared" si="649"/>
        <v>0.79</v>
      </c>
      <c r="CK872" s="54">
        <f t="shared" si="649"/>
        <v>0.79</v>
      </c>
      <c r="CL872" s="54">
        <f t="shared" si="649"/>
        <v>0.79</v>
      </c>
      <c r="CM872" s="54">
        <f t="shared" si="649"/>
        <v>0.79</v>
      </c>
      <c r="CN872" s="54">
        <f t="shared" si="649"/>
        <v>0.79</v>
      </c>
      <c r="CO872" s="54">
        <f t="shared" si="649"/>
        <v>0.79</v>
      </c>
      <c r="CP872" s="54">
        <f t="shared" si="649"/>
        <v>0.79</v>
      </c>
      <c r="CQ872" s="54">
        <f t="shared" si="649"/>
        <v>0.79</v>
      </c>
      <c r="CR872" s="54">
        <f t="shared" si="649"/>
        <v>0.79</v>
      </c>
      <c r="CS872" s="54">
        <f t="shared" si="649"/>
        <v>0.79</v>
      </c>
      <c r="CT872" s="54">
        <f t="shared" si="649"/>
        <v>0.79</v>
      </c>
      <c r="CU872" s="54">
        <f t="shared" si="649"/>
        <v>0.79</v>
      </c>
      <c r="CV872" s="54">
        <f t="shared" si="649"/>
        <v>0.79</v>
      </c>
      <c r="CX872" s="358" t="s">
        <v>404</v>
      </c>
      <c r="CY872" s="54">
        <f t="shared" ref="CY872:DN872" si="650">CG$79</f>
        <v>126.88500000000001</v>
      </c>
      <c r="CZ872" s="54">
        <f t="shared" si="650"/>
        <v>109.185</v>
      </c>
      <c r="DA872" s="54">
        <f t="shared" si="650"/>
        <v>94.381</v>
      </c>
      <c r="DB872" s="54">
        <f t="shared" si="650"/>
        <v>82.445999999999998</v>
      </c>
      <c r="DC872" s="54">
        <f t="shared" si="650"/>
        <v>73.918000000000006</v>
      </c>
      <c r="DD872" s="54">
        <f t="shared" si="650"/>
        <v>63.152999999999999</v>
      </c>
      <c r="DE872" s="54">
        <f t="shared" si="650"/>
        <v>56.482999999999997</v>
      </c>
      <c r="DF872" s="54">
        <f t="shared" si="650"/>
        <v>51.133000000000003</v>
      </c>
      <c r="DG872" s="54">
        <f t="shared" si="650"/>
        <v>48.246000000000002</v>
      </c>
      <c r="DH872" s="54">
        <f t="shared" si="650"/>
        <v>43.709000000000003</v>
      </c>
      <c r="DI872" s="54">
        <f t="shared" si="650"/>
        <v>40.774000000000001</v>
      </c>
      <c r="DJ872" s="54">
        <f t="shared" si="650"/>
        <v>38.68</v>
      </c>
      <c r="DK872" s="54">
        <f t="shared" si="650"/>
        <v>34.463000000000001</v>
      </c>
      <c r="DL872" s="54">
        <f t="shared" si="650"/>
        <v>33.161000000000001</v>
      </c>
      <c r="DM872" s="54">
        <f t="shared" si="650"/>
        <v>30.765000000000001</v>
      </c>
      <c r="DN872" s="54">
        <f t="shared" si="650"/>
        <v>29.283999999999999</v>
      </c>
    </row>
    <row r="873" spans="1:119" ht="13.5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B873" s="64" t="s">
        <v>380</v>
      </c>
      <c r="CC873" s="345">
        <f>BN130</f>
        <v>0</v>
      </c>
      <c r="CD873" s="346" t="s">
        <v>381</v>
      </c>
      <c r="CE873" s="66">
        <f>CC873*$CG$82*9.80665/1000</f>
        <v>0</v>
      </c>
      <c r="CF873" s="54" t="s">
        <v>578</v>
      </c>
      <c r="CG873" s="341">
        <f>CE871</f>
        <v>-101</v>
      </c>
      <c r="CH873" s="54">
        <f>$CG873</f>
        <v>-101</v>
      </c>
      <c r="CI873" s="54">
        <f t="shared" si="649"/>
        <v>-101</v>
      </c>
      <c r="CJ873" s="54">
        <f t="shared" si="649"/>
        <v>-101</v>
      </c>
      <c r="CK873" s="54">
        <f t="shared" si="649"/>
        <v>-101</v>
      </c>
      <c r="CL873" s="54">
        <f t="shared" si="649"/>
        <v>-101</v>
      </c>
      <c r="CM873" s="54">
        <f t="shared" si="649"/>
        <v>-101</v>
      </c>
      <c r="CN873" s="54">
        <f t="shared" si="649"/>
        <v>-101</v>
      </c>
      <c r="CO873" s="54">
        <f t="shared" si="649"/>
        <v>-101</v>
      </c>
      <c r="CP873" s="54">
        <f t="shared" si="649"/>
        <v>-101</v>
      </c>
      <c r="CQ873" s="54">
        <f t="shared" si="649"/>
        <v>-101</v>
      </c>
      <c r="CR873" s="54">
        <f t="shared" si="649"/>
        <v>-101</v>
      </c>
      <c r="CS873" s="54">
        <f t="shared" si="649"/>
        <v>-101</v>
      </c>
      <c r="CT873" s="54">
        <f t="shared" si="649"/>
        <v>-101</v>
      </c>
      <c r="CU873" s="54">
        <f t="shared" si="649"/>
        <v>-101</v>
      </c>
      <c r="CV873" s="54">
        <f t="shared" si="649"/>
        <v>-101</v>
      </c>
      <c r="CX873" s="54" t="s">
        <v>579</v>
      </c>
      <c r="CY873" s="54">
        <f t="shared" ref="CY873:DN873" si="651">CG$80</f>
        <v>0.55779999999999996</v>
      </c>
      <c r="CZ873" s="54">
        <f t="shared" si="651"/>
        <v>0.65139999999999998</v>
      </c>
      <c r="DA873" s="54">
        <f t="shared" si="651"/>
        <v>0.72219999999999995</v>
      </c>
      <c r="DB873" s="54">
        <f t="shared" si="651"/>
        <v>0.78249999999999997</v>
      </c>
      <c r="DC873" s="54">
        <f t="shared" si="651"/>
        <v>0.81259999999999999</v>
      </c>
      <c r="DD873" s="54">
        <f t="shared" si="651"/>
        <v>0.84340000000000004</v>
      </c>
      <c r="DE873" s="54">
        <f t="shared" si="651"/>
        <v>0.86929999999999996</v>
      </c>
      <c r="DF873" s="54">
        <f t="shared" si="651"/>
        <v>0.89100000000000001</v>
      </c>
      <c r="DG873" s="54">
        <f t="shared" si="651"/>
        <v>0.90920000000000001</v>
      </c>
      <c r="DH873" s="54">
        <f t="shared" si="651"/>
        <v>0.92220000000000002</v>
      </c>
      <c r="DI873" s="54">
        <f t="shared" si="651"/>
        <v>0.93189999999999995</v>
      </c>
      <c r="DJ873" s="54">
        <f t="shared" si="651"/>
        <v>0.94030000000000002</v>
      </c>
      <c r="DK873" s="54">
        <f t="shared" si="651"/>
        <v>0.94769999999999999</v>
      </c>
      <c r="DL873" s="54">
        <f t="shared" si="651"/>
        <v>0.95440000000000003</v>
      </c>
      <c r="DM873" s="54">
        <f t="shared" si="651"/>
        <v>0.96020000000000005</v>
      </c>
      <c r="DN873" s="54">
        <f t="shared" si="651"/>
        <v>0.96530000000000005</v>
      </c>
    </row>
    <row r="874" spans="1:119" ht="14.25" thickBot="1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B874" s="64" t="s">
        <v>384</v>
      </c>
      <c r="CC874" s="345">
        <f>(BM624-BM621)/0.000694444444444444</f>
        <v>0</v>
      </c>
      <c r="CD874" s="66" t="s">
        <v>65</v>
      </c>
      <c r="CE874" s="66">
        <f>IF(CC871=0,IF(CC854&gt;0,CC874+CE857,CC874),(CC874-((CC873-CC872)/CC871)))</f>
        <v>0</v>
      </c>
      <c r="CF874" s="54" t="s">
        <v>385</v>
      </c>
      <c r="CG874" s="341">
        <f>ABS(CE874)</f>
        <v>0</v>
      </c>
      <c r="CH874" s="54">
        <f>$CG874</f>
        <v>0</v>
      </c>
      <c r="CI874" s="54">
        <f t="shared" si="649"/>
        <v>0</v>
      </c>
      <c r="CJ874" s="54">
        <f t="shared" si="649"/>
        <v>0</v>
      </c>
      <c r="CK874" s="54">
        <f t="shared" si="649"/>
        <v>0</v>
      </c>
      <c r="CL874" s="54">
        <f t="shared" si="649"/>
        <v>0</v>
      </c>
      <c r="CM874" s="54">
        <f t="shared" si="649"/>
        <v>0</v>
      </c>
      <c r="CN874" s="54">
        <f t="shared" si="649"/>
        <v>0</v>
      </c>
      <c r="CO874" s="54">
        <f t="shared" si="649"/>
        <v>0</v>
      </c>
      <c r="CP874" s="54">
        <f t="shared" si="649"/>
        <v>0</v>
      </c>
      <c r="CQ874" s="54">
        <f t="shared" si="649"/>
        <v>0</v>
      </c>
      <c r="CR874" s="54">
        <f t="shared" si="649"/>
        <v>0</v>
      </c>
      <c r="CS874" s="54">
        <f t="shared" si="649"/>
        <v>0</v>
      </c>
      <c r="CT874" s="54">
        <f t="shared" si="649"/>
        <v>0</v>
      </c>
      <c r="CU874" s="54">
        <f t="shared" si="649"/>
        <v>0</v>
      </c>
      <c r="CV874" s="54">
        <f t="shared" si="649"/>
        <v>0</v>
      </c>
      <c r="CX874" s="54" t="s">
        <v>407</v>
      </c>
      <c r="CY874" s="54">
        <f>100-$CG$83</f>
        <v>94.33</v>
      </c>
      <c r="CZ874" s="54">
        <f t="shared" ref="CZ874:DN874" si="652">100-$CG$83</f>
        <v>94.33</v>
      </c>
      <c r="DA874" s="54">
        <f t="shared" si="652"/>
        <v>94.33</v>
      </c>
      <c r="DB874" s="54">
        <f t="shared" si="652"/>
        <v>94.33</v>
      </c>
      <c r="DC874" s="54">
        <f t="shared" si="652"/>
        <v>94.33</v>
      </c>
      <c r="DD874" s="54">
        <f t="shared" si="652"/>
        <v>94.33</v>
      </c>
      <c r="DE874" s="54">
        <f t="shared" si="652"/>
        <v>94.33</v>
      </c>
      <c r="DF874" s="54">
        <f t="shared" si="652"/>
        <v>94.33</v>
      </c>
      <c r="DG874" s="54">
        <f t="shared" si="652"/>
        <v>94.33</v>
      </c>
      <c r="DH874" s="54">
        <f t="shared" si="652"/>
        <v>94.33</v>
      </c>
      <c r="DI874" s="54">
        <f t="shared" si="652"/>
        <v>94.33</v>
      </c>
      <c r="DJ874" s="54">
        <f t="shared" si="652"/>
        <v>94.33</v>
      </c>
      <c r="DK874" s="54">
        <f t="shared" si="652"/>
        <v>94.33</v>
      </c>
      <c r="DL874" s="54">
        <f t="shared" si="652"/>
        <v>94.33</v>
      </c>
      <c r="DM874" s="54">
        <f t="shared" si="652"/>
        <v>94.33</v>
      </c>
      <c r="DN874" s="54">
        <f t="shared" si="652"/>
        <v>94.33</v>
      </c>
    </row>
    <row r="875" spans="1:119" ht="14.25" thickBot="1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B875" s="359"/>
      <c r="CC875" s="360"/>
      <c r="CF875" s="54" t="s">
        <v>408</v>
      </c>
      <c r="CG875" s="347">
        <f>LN(2)/CG$78</f>
        <v>0.13862943611198905</v>
      </c>
      <c r="CH875" s="347">
        <f t="shared" ref="CH875:CV875" si="653">LN(2)/CH$78</f>
        <v>8.6643397569993161E-2</v>
      </c>
      <c r="CI875" s="347">
        <f t="shared" si="653"/>
        <v>5.5451774444795626E-2</v>
      </c>
      <c r="CJ875" s="347">
        <f t="shared" si="653"/>
        <v>3.7467415165402446E-2</v>
      </c>
      <c r="CK875" s="347">
        <f t="shared" si="653"/>
        <v>2.5672117798516494E-2</v>
      </c>
      <c r="CL875" s="347">
        <f t="shared" si="653"/>
        <v>1.8097837612531208E-2</v>
      </c>
      <c r="CM875" s="347">
        <f t="shared" si="653"/>
        <v>1.2765141446776157E-2</v>
      </c>
      <c r="CN875" s="347">
        <f t="shared" si="653"/>
        <v>9.001911435843446E-3</v>
      </c>
      <c r="CO875" s="347">
        <f t="shared" si="653"/>
        <v>6.3591484455040852E-3</v>
      </c>
      <c r="CP875" s="347">
        <f t="shared" si="653"/>
        <v>4.7475834284927756E-3</v>
      </c>
      <c r="CQ875" s="347">
        <f t="shared" si="653"/>
        <v>3.7066694147590657E-3</v>
      </c>
      <c r="CR875" s="347">
        <f t="shared" si="653"/>
        <v>2.9001974082006081E-3</v>
      </c>
      <c r="CS875" s="347">
        <f t="shared" si="653"/>
        <v>2.272613706753919E-3</v>
      </c>
      <c r="CT875" s="347">
        <f t="shared" si="653"/>
        <v>1.7773004629742187E-3</v>
      </c>
      <c r="CU875" s="347">
        <f t="shared" si="653"/>
        <v>1.3918618083533039E-3</v>
      </c>
      <c r="CV875" s="347">
        <f t="shared" si="653"/>
        <v>1.0915703630865281E-3</v>
      </c>
      <c r="CX875" s="54" t="s">
        <v>409</v>
      </c>
      <c r="CY875" s="361">
        <f>CE873</f>
        <v>0</v>
      </c>
      <c r="CZ875" s="54">
        <f>$CY875</f>
        <v>0</v>
      </c>
      <c r="DA875" s="54">
        <f t="shared" ref="DA875:DN875" si="654">$CY875</f>
        <v>0</v>
      </c>
      <c r="DB875" s="54">
        <f t="shared" si="654"/>
        <v>0</v>
      </c>
      <c r="DC875" s="54">
        <f t="shared" si="654"/>
        <v>0</v>
      </c>
      <c r="DD875" s="54">
        <f t="shared" si="654"/>
        <v>0</v>
      </c>
      <c r="DE875" s="54">
        <f t="shared" si="654"/>
        <v>0</v>
      </c>
      <c r="DF875" s="54">
        <f t="shared" si="654"/>
        <v>0</v>
      </c>
      <c r="DG875" s="54">
        <f t="shared" si="654"/>
        <v>0</v>
      </c>
      <c r="DH875" s="54">
        <f t="shared" si="654"/>
        <v>0</v>
      </c>
      <c r="DI875" s="54">
        <f t="shared" si="654"/>
        <v>0</v>
      </c>
      <c r="DJ875" s="54">
        <f t="shared" si="654"/>
        <v>0</v>
      </c>
      <c r="DK875" s="54">
        <f t="shared" si="654"/>
        <v>0</v>
      </c>
      <c r="DL875" s="54">
        <f t="shared" si="654"/>
        <v>0</v>
      </c>
      <c r="DM875" s="54">
        <f t="shared" si="654"/>
        <v>0</v>
      </c>
      <c r="DN875" s="54">
        <f t="shared" si="654"/>
        <v>0</v>
      </c>
    </row>
    <row r="877" spans="1:119" ht="13.5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G877" s="348">
        <f>(CG870+CG871)*CG872</f>
        <v>79</v>
      </c>
      <c r="CH877" s="348">
        <f t="shared" ref="CH877:CV877" si="655">(CH870+CH871)*CH872</f>
        <v>79</v>
      </c>
      <c r="CI877" s="348">
        <f t="shared" si="655"/>
        <v>79</v>
      </c>
      <c r="CJ877" s="348">
        <f t="shared" si="655"/>
        <v>79</v>
      </c>
      <c r="CK877" s="348">
        <f t="shared" si="655"/>
        <v>79</v>
      </c>
      <c r="CL877" s="348">
        <f t="shared" si="655"/>
        <v>79</v>
      </c>
      <c r="CM877" s="348">
        <f t="shared" si="655"/>
        <v>79</v>
      </c>
      <c r="CN877" s="348">
        <f t="shared" si="655"/>
        <v>79</v>
      </c>
      <c r="CO877" s="348">
        <f t="shared" si="655"/>
        <v>79</v>
      </c>
      <c r="CP877" s="348">
        <f t="shared" si="655"/>
        <v>79</v>
      </c>
      <c r="CQ877" s="348">
        <f t="shared" si="655"/>
        <v>79</v>
      </c>
      <c r="CR877" s="348">
        <f t="shared" si="655"/>
        <v>79</v>
      </c>
      <c r="CS877" s="348">
        <f t="shared" si="655"/>
        <v>79</v>
      </c>
      <c r="CT877" s="348">
        <f t="shared" si="655"/>
        <v>79</v>
      </c>
      <c r="CU877" s="348">
        <f t="shared" si="655"/>
        <v>79</v>
      </c>
      <c r="CV877" s="348">
        <f t="shared" si="655"/>
        <v>79</v>
      </c>
    </row>
    <row r="878" spans="1:119" ht="13.5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G878" s="348">
        <f>CG873*CG872*(CG874-1/CG875)</f>
        <v>575.56318656265205</v>
      </c>
      <c r="CH878" s="348">
        <f t="shared" ref="CH878:CV878" si="656">CH873*CH872*(CH874-1/CH875)</f>
        <v>920.90109850024317</v>
      </c>
      <c r="CI878" s="348">
        <f t="shared" si="656"/>
        <v>1438.9079664066298</v>
      </c>
      <c r="CJ878" s="348">
        <f t="shared" si="656"/>
        <v>2129.5837902818125</v>
      </c>
      <c r="CK878" s="348">
        <f t="shared" si="656"/>
        <v>3108.0412074383207</v>
      </c>
      <c r="CL878" s="348">
        <f t="shared" si="656"/>
        <v>4408.8140090699144</v>
      </c>
      <c r="CM878" s="348">
        <f t="shared" si="656"/>
        <v>6250.6162060704</v>
      </c>
      <c r="CN878" s="348">
        <f t="shared" si="656"/>
        <v>8863.6730730648396</v>
      </c>
      <c r="CO878" s="348">
        <f t="shared" si="656"/>
        <v>12547.277467065815</v>
      </c>
      <c r="CP878" s="348">
        <f t="shared" si="656"/>
        <v>16806.445047629441</v>
      </c>
      <c r="CQ878" s="348">
        <f t="shared" si="656"/>
        <v>21526.063177443186</v>
      </c>
      <c r="CR878" s="348">
        <f t="shared" si="656"/>
        <v>27511.920317694763</v>
      </c>
      <c r="CS878" s="348">
        <f t="shared" si="656"/>
        <v>35109.354380321776</v>
      </c>
      <c r="CT878" s="348">
        <f t="shared" si="656"/>
        <v>44893.928551886856</v>
      </c>
      <c r="CU878" s="348">
        <f t="shared" si="656"/>
        <v>57326.093381640138</v>
      </c>
      <c r="CV878" s="348">
        <f t="shared" si="656"/>
        <v>73096.524693456799</v>
      </c>
    </row>
    <row r="879" spans="1:119" ht="13.5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G879" s="348" t="e">
        <f>((CG870+CG871)*CG872-CG869-CG873*CG872/CG875)*EXP(-CG875*CG874)</f>
        <v>#VALUE!</v>
      </c>
      <c r="CH879" s="348" t="e">
        <f t="shared" ref="CH879:CV879" si="657">((CH870+CH871)*CH872-CH869-CH873*CH872/CH875)*EXP(-CH875*CH874)</f>
        <v>#VALUE!</v>
      </c>
      <c r="CI879" s="348" t="e">
        <f t="shared" si="657"/>
        <v>#VALUE!</v>
      </c>
      <c r="CJ879" s="348" t="e">
        <f t="shared" si="657"/>
        <v>#VALUE!</v>
      </c>
      <c r="CK879" s="348" t="e">
        <f t="shared" si="657"/>
        <v>#VALUE!</v>
      </c>
      <c r="CL879" s="348" t="e">
        <f t="shared" si="657"/>
        <v>#VALUE!</v>
      </c>
      <c r="CM879" s="348" t="e">
        <f t="shared" si="657"/>
        <v>#VALUE!</v>
      </c>
      <c r="CN879" s="348" t="e">
        <f t="shared" si="657"/>
        <v>#VALUE!</v>
      </c>
      <c r="CO879" s="348" t="e">
        <f t="shared" si="657"/>
        <v>#VALUE!</v>
      </c>
      <c r="CP879" s="348" t="e">
        <f t="shared" si="657"/>
        <v>#VALUE!</v>
      </c>
      <c r="CQ879" s="348" t="e">
        <f t="shared" si="657"/>
        <v>#VALUE!</v>
      </c>
      <c r="CR879" s="348" t="e">
        <f t="shared" si="657"/>
        <v>#VALUE!</v>
      </c>
      <c r="CS879" s="348" t="e">
        <f t="shared" si="657"/>
        <v>#VALUE!</v>
      </c>
      <c r="CT879" s="348" t="e">
        <f t="shared" si="657"/>
        <v>#VALUE!</v>
      </c>
      <c r="CU879" s="348" t="e">
        <f t="shared" si="657"/>
        <v>#VALUE!</v>
      </c>
      <c r="CV879" s="348" t="e">
        <f t="shared" si="657"/>
        <v>#VALUE!</v>
      </c>
    </row>
    <row r="880" spans="1:119" ht="13.5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G880" s="349" t="e">
        <f>CG877+CG878-CG879</f>
        <v>#VALUE!</v>
      </c>
      <c r="CH880" s="349" t="e">
        <f t="shared" ref="CH880:CV880" si="658">CH877+CH878-CH879</f>
        <v>#VALUE!</v>
      </c>
      <c r="CI880" s="349" t="e">
        <f t="shared" si="658"/>
        <v>#VALUE!</v>
      </c>
      <c r="CJ880" s="349" t="e">
        <f t="shared" si="658"/>
        <v>#VALUE!</v>
      </c>
      <c r="CK880" s="349" t="e">
        <f t="shared" si="658"/>
        <v>#VALUE!</v>
      </c>
      <c r="CL880" s="349" t="e">
        <f t="shared" si="658"/>
        <v>#VALUE!</v>
      </c>
      <c r="CM880" s="349" t="e">
        <f t="shared" si="658"/>
        <v>#VALUE!</v>
      </c>
      <c r="CN880" s="349" t="e">
        <f t="shared" si="658"/>
        <v>#VALUE!</v>
      </c>
      <c r="CO880" s="349" t="e">
        <f t="shared" si="658"/>
        <v>#VALUE!</v>
      </c>
      <c r="CP880" s="349" t="e">
        <f t="shared" si="658"/>
        <v>#VALUE!</v>
      </c>
      <c r="CQ880" s="349" t="e">
        <f t="shared" si="658"/>
        <v>#VALUE!</v>
      </c>
      <c r="CR880" s="349" t="e">
        <f t="shared" si="658"/>
        <v>#VALUE!</v>
      </c>
      <c r="CS880" s="349" t="e">
        <f t="shared" si="658"/>
        <v>#VALUE!</v>
      </c>
      <c r="CT880" s="349" t="e">
        <f t="shared" si="658"/>
        <v>#VALUE!</v>
      </c>
      <c r="CU880" s="349" t="e">
        <f t="shared" si="658"/>
        <v>#VALUE!</v>
      </c>
      <c r="CV880" s="349" t="e">
        <f t="shared" si="658"/>
        <v>#VALUE!</v>
      </c>
    </row>
    <row r="881" spans="1:119" ht="13.5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G881" s="350" t="s">
        <v>390</v>
      </c>
      <c r="CH881" s="351" t="s">
        <v>333</v>
      </c>
      <c r="CI881" s="351" t="s">
        <v>334</v>
      </c>
      <c r="CJ881" s="351" t="s">
        <v>335</v>
      </c>
      <c r="CK881" s="351" t="s">
        <v>336</v>
      </c>
      <c r="CL881" s="351" t="s">
        <v>337</v>
      </c>
      <c r="CM881" s="351" t="s">
        <v>338</v>
      </c>
      <c r="CN881" s="351" t="s">
        <v>339</v>
      </c>
      <c r="CO881" s="351" t="s">
        <v>340</v>
      </c>
      <c r="CP881" s="351" t="s">
        <v>341</v>
      </c>
      <c r="CQ881" s="351" t="s">
        <v>342</v>
      </c>
      <c r="CR881" s="351" t="s">
        <v>343</v>
      </c>
      <c r="CS881" s="351" t="s">
        <v>344</v>
      </c>
      <c r="CT881" s="351" t="s">
        <v>345</v>
      </c>
      <c r="CU881" s="351" t="s">
        <v>346</v>
      </c>
      <c r="CV881" s="351" t="s">
        <v>347</v>
      </c>
      <c r="CY881" s="54" t="s">
        <v>390</v>
      </c>
      <c r="CZ881" s="54" t="s">
        <v>333</v>
      </c>
      <c r="DA881" s="54" t="s">
        <v>334</v>
      </c>
      <c r="DB881" s="54" t="s">
        <v>335</v>
      </c>
      <c r="DC881" s="54" t="s">
        <v>336</v>
      </c>
      <c r="DD881" s="54" t="s">
        <v>337</v>
      </c>
      <c r="DE881" s="54" t="s">
        <v>338</v>
      </c>
      <c r="DF881" s="54" t="s">
        <v>339</v>
      </c>
      <c r="DG881" s="54" t="s">
        <v>340</v>
      </c>
      <c r="DH881" s="54" t="s">
        <v>341</v>
      </c>
      <c r="DI881" s="54" t="s">
        <v>342</v>
      </c>
      <c r="DJ881" s="54" t="s">
        <v>343</v>
      </c>
      <c r="DK881" s="54" t="s">
        <v>344</v>
      </c>
      <c r="DL881" s="54" t="s">
        <v>345</v>
      </c>
      <c r="DM881" s="54" t="s">
        <v>346</v>
      </c>
      <c r="DN881" s="54" t="s">
        <v>347</v>
      </c>
    </row>
    <row r="882" spans="1:119" ht="13.5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F882" s="54" t="s">
        <v>391</v>
      </c>
      <c r="CG882" s="352" t="e">
        <f>ROUND((CG870+CG871)*CG872+CG873*CG872*(CG874-1/CG875)-((CG870+CG871)*CG872-CG869-CG873*CG872/CG875)*EXP(-CG875*CG874),5)</f>
        <v>#VALUE!</v>
      </c>
      <c r="CH882" s="352" t="e">
        <f t="shared" ref="CH882:CV882" si="659">ROUND((CH870+CH871)*CH872+CH873*CH872*(CH874-1/CH875)-((CH870+CH871)*CH872-CH869-CH873*CH872/CH875)*EXP(-CH875*CH874),5)</f>
        <v>#VALUE!</v>
      </c>
      <c r="CI882" s="352" t="e">
        <f t="shared" si="659"/>
        <v>#VALUE!</v>
      </c>
      <c r="CJ882" s="352" t="e">
        <f t="shared" si="659"/>
        <v>#VALUE!</v>
      </c>
      <c r="CK882" s="352" t="e">
        <f t="shared" si="659"/>
        <v>#VALUE!</v>
      </c>
      <c r="CL882" s="352" t="e">
        <f t="shared" si="659"/>
        <v>#VALUE!</v>
      </c>
      <c r="CM882" s="352" t="e">
        <f t="shared" si="659"/>
        <v>#VALUE!</v>
      </c>
      <c r="CN882" s="352" t="e">
        <f t="shared" si="659"/>
        <v>#VALUE!</v>
      </c>
      <c r="CO882" s="352" t="e">
        <f t="shared" si="659"/>
        <v>#VALUE!</v>
      </c>
      <c r="CP882" s="352" t="e">
        <f t="shared" si="659"/>
        <v>#VALUE!</v>
      </c>
      <c r="CQ882" s="352" t="e">
        <f t="shared" si="659"/>
        <v>#VALUE!</v>
      </c>
      <c r="CR882" s="352" t="e">
        <f t="shared" si="659"/>
        <v>#VALUE!</v>
      </c>
      <c r="CS882" s="352" t="e">
        <f t="shared" si="659"/>
        <v>#VALUE!</v>
      </c>
      <c r="CT882" s="352" t="e">
        <f t="shared" si="659"/>
        <v>#VALUE!</v>
      </c>
      <c r="CU882" s="352" t="e">
        <f t="shared" si="659"/>
        <v>#VALUE!</v>
      </c>
      <c r="CV882" s="352" t="e">
        <f t="shared" si="659"/>
        <v>#VALUE!</v>
      </c>
      <c r="CX882" s="54" t="s">
        <v>412</v>
      </c>
      <c r="CY882" s="362">
        <f>(CY874+CY875)/CY873+CY872</f>
        <v>295.99579239870923</v>
      </c>
      <c r="CZ882" s="362">
        <f t="shared" ref="CZ882:DN882" si="660">(CZ874+CZ875)/CZ873+CZ872</f>
        <v>253.99617592876882</v>
      </c>
      <c r="DA882" s="362">
        <f t="shared" si="660"/>
        <v>224.99578814732763</v>
      </c>
      <c r="DB882" s="362">
        <f t="shared" si="660"/>
        <v>202.99552076677315</v>
      </c>
      <c r="DC882" s="362">
        <f t="shared" si="660"/>
        <v>190.00217425547623</v>
      </c>
      <c r="DD882" s="362">
        <f t="shared" si="660"/>
        <v>174.99791344557741</v>
      </c>
      <c r="DE882" s="362">
        <f t="shared" si="660"/>
        <v>164.99559634188427</v>
      </c>
      <c r="DF882" s="362">
        <f t="shared" si="660"/>
        <v>157.00280920314253</v>
      </c>
      <c r="DG882" s="362">
        <f t="shared" si="660"/>
        <v>151.99654993400793</v>
      </c>
      <c r="DH882" s="362">
        <f t="shared" si="660"/>
        <v>145.99700693992628</v>
      </c>
      <c r="DI882" s="362">
        <f t="shared" si="660"/>
        <v>141.99730722180493</v>
      </c>
      <c r="DJ882" s="362">
        <f t="shared" si="660"/>
        <v>138.99904711262363</v>
      </c>
      <c r="DK882" s="362">
        <f t="shared" si="660"/>
        <v>133.99871805423658</v>
      </c>
      <c r="DL882" s="362">
        <f t="shared" si="660"/>
        <v>131.99796563285832</v>
      </c>
      <c r="DM882" s="362">
        <f t="shared" si="660"/>
        <v>129.00495001041449</v>
      </c>
      <c r="DN882" s="362">
        <f t="shared" si="660"/>
        <v>127.00491577747849</v>
      </c>
    </row>
    <row r="883" spans="1:119" ht="13.5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319" t="str">
        <f>IF(CB883="","",CC883)</f>
        <v/>
      </c>
      <c r="CB883" s="363" t="str">
        <f>IF(COUNTIF(CY883:DN883,"×")=0,"","浮上できません")</f>
        <v/>
      </c>
      <c r="CC883" s="316">
        <v>3</v>
      </c>
      <c r="CG883" s="369"/>
      <c r="CH883" s="369"/>
      <c r="CI883" s="369"/>
      <c r="CJ883" s="369"/>
      <c r="CK883" s="369"/>
      <c r="CL883" s="369"/>
      <c r="CM883" s="369"/>
      <c r="CN883" s="369"/>
      <c r="CO883" s="369"/>
      <c r="CP883" s="369"/>
      <c r="CQ883" s="369"/>
      <c r="CR883" s="369"/>
      <c r="CS883" s="369"/>
      <c r="CT883" s="369"/>
      <c r="CU883" s="369"/>
      <c r="CV883" s="369"/>
      <c r="CY883" s="364" t="e">
        <f t="shared" ref="CY883:DN883" si="661">IF(CY882-CG882&gt;0,"","×")</f>
        <v>#VALUE!</v>
      </c>
      <c r="CZ883" s="364" t="e">
        <f t="shared" si="661"/>
        <v>#VALUE!</v>
      </c>
      <c r="DA883" s="364" t="e">
        <f t="shared" si="661"/>
        <v>#VALUE!</v>
      </c>
      <c r="DB883" s="364" t="e">
        <f t="shared" si="661"/>
        <v>#VALUE!</v>
      </c>
      <c r="DC883" s="364" t="e">
        <f t="shared" si="661"/>
        <v>#VALUE!</v>
      </c>
      <c r="DD883" s="364" t="e">
        <f t="shared" si="661"/>
        <v>#VALUE!</v>
      </c>
      <c r="DE883" s="364" t="e">
        <f t="shared" si="661"/>
        <v>#VALUE!</v>
      </c>
      <c r="DF883" s="364" t="e">
        <f t="shared" si="661"/>
        <v>#VALUE!</v>
      </c>
      <c r="DG883" s="364" t="e">
        <f t="shared" si="661"/>
        <v>#VALUE!</v>
      </c>
      <c r="DH883" s="364" t="e">
        <f t="shared" si="661"/>
        <v>#VALUE!</v>
      </c>
      <c r="DI883" s="364" t="e">
        <f t="shared" si="661"/>
        <v>#VALUE!</v>
      </c>
      <c r="DJ883" s="364" t="e">
        <f t="shared" si="661"/>
        <v>#VALUE!</v>
      </c>
      <c r="DK883" s="364" t="e">
        <f t="shared" si="661"/>
        <v>#VALUE!</v>
      </c>
      <c r="DL883" s="364" t="e">
        <f t="shared" si="661"/>
        <v>#VALUE!</v>
      </c>
      <c r="DM883" s="364" t="e">
        <f t="shared" si="661"/>
        <v>#VALUE!</v>
      </c>
      <c r="DN883" s="364" t="e">
        <f t="shared" si="661"/>
        <v>#VALUE!</v>
      </c>
    </row>
    <row r="884" spans="1:119" ht="13.5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F884" s="338">
        <v>49</v>
      </c>
      <c r="CG884" s="338" t="s">
        <v>580</v>
      </c>
      <c r="CH884" s="338"/>
      <c r="CI884" s="338"/>
      <c r="CJ884" s="338"/>
      <c r="CK884" s="338"/>
      <c r="CL884" s="338"/>
      <c r="CM884" s="338"/>
      <c r="CN884" s="338"/>
      <c r="CO884" s="338"/>
      <c r="CP884" s="338"/>
      <c r="CQ884" s="338"/>
      <c r="CR884" s="338"/>
      <c r="CS884" s="338"/>
      <c r="CT884" s="338"/>
      <c r="CU884" s="338"/>
      <c r="CV884" s="338"/>
      <c r="CW884" s="338"/>
    </row>
    <row r="885" spans="1:119" ht="13.5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X885" s="339"/>
      <c r="CY885" s="339"/>
      <c r="CZ885" s="339"/>
      <c r="DA885" s="339"/>
      <c r="DB885" s="339"/>
      <c r="DC885" s="339"/>
      <c r="DD885" s="339"/>
      <c r="DE885" s="339"/>
      <c r="DF885" s="339"/>
      <c r="DG885" s="339"/>
      <c r="DH885" s="339"/>
      <c r="DI885" s="339"/>
      <c r="DJ885" s="339"/>
      <c r="DK885" s="339"/>
      <c r="DL885" s="339"/>
      <c r="DM885" s="339"/>
      <c r="DN885" s="339"/>
      <c r="DO885" s="339"/>
    </row>
    <row r="886" spans="1:119" ht="13.5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F886" s="340" t="s">
        <v>401</v>
      </c>
      <c r="CG886" s="353" t="e">
        <f t="shared" ref="CG886:CV886" si="662">CG882</f>
        <v>#VALUE!</v>
      </c>
      <c r="CH886" s="353" t="e">
        <f t="shared" si="662"/>
        <v>#VALUE!</v>
      </c>
      <c r="CI886" s="353" t="e">
        <f t="shared" si="662"/>
        <v>#VALUE!</v>
      </c>
      <c r="CJ886" s="353" t="e">
        <f t="shared" si="662"/>
        <v>#VALUE!</v>
      </c>
      <c r="CK886" s="353" t="e">
        <f t="shared" si="662"/>
        <v>#VALUE!</v>
      </c>
      <c r="CL886" s="353" t="e">
        <f t="shared" si="662"/>
        <v>#VALUE!</v>
      </c>
      <c r="CM886" s="353" t="e">
        <f t="shared" si="662"/>
        <v>#VALUE!</v>
      </c>
      <c r="CN886" s="353" t="e">
        <f t="shared" si="662"/>
        <v>#VALUE!</v>
      </c>
      <c r="CO886" s="353" t="e">
        <f t="shared" si="662"/>
        <v>#VALUE!</v>
      </c>
      <c r="CP886" s="353" t="e">
        <f t="shared" si="662"/>
        <v>#VALUE!</v>
      </c>
      <c r="CQ886" s="353" t="e">
        <f t="shared" si="662"/>
        <v>#VALUE!</v>
      </c>
      <c r="CR886" s="353" t="e">
        <f t="shared" si="662"/>
        <v>#VALUE!</v>
      </c>
      <c r="CS886" s="353" t="e">
        <f t="shared" si="662"/>
        <v>#VALUE!</v>
      </c>
      <c r="CT886" s="353" t="e">
        <f t="shared" si="662"/>
        <v>#VALUE!</v>
      </c>
      <c r="CU886" s="353" t="e">
        <f t="shared" si="662"/>
        <v>#VALUE!</v>
      </c>
      <c r="CV886" s="353" t="e">
        <f t="shared" si="662"/>
        <v>#VALUE!</v>
      </c>
    </row>
    <row r="887" spans="1:119" ht="13.5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F887" s="54" t="s">
        <v>556</v>
      </c>
      <c r="CG887" s="54">
        <v>100</v>
      </c>
      <c r="CH887" s="54">
        <f>$CG887</f>
        <v>100</v>
      </c>
      <c r="CI887" s="54">
        <f t="shared" ref="CI887:CV891" si="663">$CG887</f>
        <v>100</v>
      </c>
      <c r="CJ887" s="54">
        <f t="shared" si="663"/>
        <v>100</v>
      </c>
      <c r="CK887" s="54">
        <f t="shared" si="663"/>
        <v>100</v>
      </c>
      <c r="CL887" s="54">
        <f t="shared" si="663"/>
        <v>100</v>
      </c>
      <c r="CM887" s="54">
        <f t="shared" si="663"/>
        <v>100</v>
      </c>
      <c r="CN887" s="54">
        <f t="shared" si="663"/>
        <v>100</v>
      </c>
      <c r="CO887" s="54">
        <f t="shared" si="663"/>
        <v>100</v>
      </c>
      <c r="CP887" s="54">
        <f t="shared" si="663"/>
        <v>100</v>
      </c>
      <c r="CQ887" s="54">
        <f t="shared" si="663"/>
        <v>100</v>
      </c>
      <c r="CR887" s="54">
        <f t="shared" si="663"/>
        <v>100</v>
      </c>
      <c r="CS887" s="54">
        <f t="shared" si="663"/>
        <v>100</v>
      </c>
      <c r="CT887" s="54">
        <f t="shared" si="663"/>
        <v>100</v>
      </c>
      <c r="CU887" s="54">
        <f t="shared" si="663"/>
        <v>100</v>
      </c>
      <c r="CV887" s="54">
        <f t="shared" si="663"/>
        <v>100</v>
      </c>
      <c r="CX887" s="339" t="s">
        <v>402</v>
      </c>
      <c r="CY887" s="339"/>
      <c r="CZ887" s="339"/>
      <c r="DA887" s="339"/>
      <c r="DB887" s="339"/>
      <c r="DC887" s="339"/>
      <c r="DD887" s="339"/>
      <c r="DE887" s="339"/>
      <c r="DF887" s="339"/>
      <c r="DG887" s="339"/>
      <c r="DH887" s="339"/>
      <c r="DI887" s="339"/>
      <c r="DJ887" s="339"/>
      <c r="DK887" s="339"/>
      <c r="DL887" s="339"/>
      <c r="DM887" s="339"/>
      <c r="DN887" s="339"/>
      <c r="DO887" s="339"/>
    </row>
    <row r="888" spans="1:119" ht="13.5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B888" s="64" t="s">
        <v>372</v>
      </c>
      <c r="CC888" s="345">
        <v>0</v>
      </c>
      <c r="CD888" s="66" t="s">
        <v>373</v>
      </c>
      <c r="CE888" s="66">
        <f>ROUND(CC888*$CG$82*9.80665/1000,0)</f>
        <v>0</v>
      </c>
      <c r="CF888" s="54" t="s">
        <v>374</v>
      </c>
      <c r="CG888" s="341">
        <f>CE889</f>
        <v>0</v>
      </c>
      <c r="CH888" s="54">
        <f>$CG888</f>
        <v>0</v>
      </c>
      <c r="CI888" s="54">
        <f t="shared" si="663"/>
        <v>0</v>
      </c>
      <c r="CJ888" s="54">
        <f t="shared" si="663"/>
        <v>0</v>
      </c>
      <c r="CK888" s="54">
        <f t="shared" si="663"/>
        <v>0</v>
      </c>
      <c r="CL888" s="54">
        <f t="shared" si="663"/>
        <v>0</v>
      </c>
      <c r="CM888" s="54">
        <f t="shared" si="663"/>
        <v>0</v>
      </c>
      <c r="CN888" s="54">
        <f t="shared" si="663"/>
        <v>0</v>
      </c>
      <c r="CO888" s="54">
        <f t="shared" si="663"/>
        <v>0</v>
      </c>
      <c r="CP888" s="54">
        <f t="shared" si="663"/>
        <v>0</v>
      </c>
      <c r="CQ888" s="54">
        <f t="shared" si="663"/>
        <v>0</v>
      </c>
      <c r="CR888" s="54">
        <f t="shared" si="663"/>
        <v>0</v>
      </c>
      <c r="CS888" s="54">
        <f t="shared" si="663"/>
        <v>0</v>
      </c>
      <c r="CT888" s="54">
        <f t="shared" si="663"/>
        <v>0</v>
      </c>
      <c r="CU888" s="54">
        <f t="shared" si="663"/>
        <v>0</v>
      </c>
      <c r="CV888" s="54">
        <f t="shared" si="663"/>
        <v>0</v>
      </c>
    </row>
    <row r="889" spans="1:119" ht="13.5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B889" s="354" t="s">
        <v>376</v>
      </c>
      <c r="CC889" s="355">
        <f>CC873</f>
        <v>0</v>
      </c>
      <c r="CD889" s="346" t="s">
        <v>381</v>
      </c>
      <c r="CE889" s="66">
        <f>CC889*$CG$82*9.80665/1000</f>
        <v>0</v>
      </c>
      <c r="CF889" s="54" t="s">
        <v>396</v>
      </c>
      <c r="CG889" s="54">
        <v>0.79</v>
      </c>
      <c r="CH889" s="54">
        <f>$CG889</f>
        <v>0.79</v>
      </c>
      <c r="CI889" s="54">
        <f t="shared" si="663"/>
        <v>0.79</v>
      </c>
      <c r="CJ889" s="54">
        <f t="shared" si="663"/>
        <v>0.79</v>
      </c>
      <c r="CK889" s="54">
        <f t="shared" si="663"/>
        <v>0.79</v>
      </c>
      <c r="CL889" s="54">
        <f t="shared" si="663"/>
        <v>0.79</v>
      </c>
      <c r="CM889" s="54">
        <f t="shared" si="663"/>
        <v>0.79</v>
      </c>
      <c r="CN889" s="54">
        <f t="shared" si="663"/>
        <v>0.79</v>
      </c>
      <c r="CO889" s="54">
        <f t="shared" si="663"/>
        <v>0.79</v>
      </c>
      <c r="CP889" s="54">
        <f t="shared" si="663"/>
        <v>0.79</v>
      </c>
      <c r="CQ889" s="54">
        <f t="shared" si="663"/>
        <v>0.79</v>
      </c>
      <c r="CR889" s="54">
        <f t="shared" si="663"/>
        <v>0.79</v>
      </c>
      <c r="CS889" s="54">
        <f t="shared" si="663"/>
        <v>0.79</v>
      </c>
      <c r="CT889" s="54">
        <f t="shared" si="663"/>
        <v>0.79</v>
      </c>
      <c r="CU889" s="54">
        <f t="shared" si="663"/>
        <v>0.79</v>
      </c>
      <c r="CV889" s="54">
        <f t="shared" si="663"/>
        <v>0.79</v>
      </c>
      <c r="CX889" s="358" t="s">
        <v>404</v>
      </c>
      <c r="CY889" s="54">
        <f t="shared" ref="CY889:DN889" si="664">CG$79</f>
        <v>126.88500000000001</v>
      </c>
      <c r="CZ889" s="54">
        <f t="shared" si="664"/>
        <v>109.185</v>
      </c>
      <c r="DA889" s="54">
        <f t="shared" si="664"/>
        <v>94.381</v>
      </c>
      <c r="DB889" s="54">
        <f t="shared" si="664"/>
        <v>82.445999999999998</v>
      </c>
      <c r="DC889" s="54">
        <f t="shared" si="664"/>
        <v>73.918000000000006</v>
      </c>
      <c r="DD889" s="54">
        <f t="shared" si="664"/>
        <v>63.152999999999999</v>
      </c>
      <c r="DE889" s="54">
        <f t="shared" si="664"/>
        <v>56.482999999999997</v>
      </c>
      <c r="DF889" s="54">
        <f t="shared" si="664"/>
        <v>51.133000000000003</v>
      </c>
      <c r="DG889" s="54">
        <f t="shared" si="664"/>
        <v>48.246000000000002</v>
      </c>
      <c r="DH889" s="54">
        <f t="shared" si="664"/>
        <v>43.709000000000003</v>
      </c>
      <c r="DI889" s="54">
        <f t="shared" si="664"/>
        <v>40.774000000000001</v>
      </c>
      <c r="DJ889" s="54">
        <f t="shared" si="664"/>
        <v>38.68</v>
      </c>
      <c r="DK889" s="54">
        <f t="shared" si="664"/>
        <v>34.463000000000001</v>
      </c>
      <c r="DL889" s="54">
        <f t="shared" si="664"/>
        <v>33.161000000000001</v>
      </c>
      <c r="DM889" s="54">
        <f t="shared" si="664"/>
        <v>30.765000000000001</v>
      </c>
      <c r="DN889" s="54">
        <f t="shared" si="664"/>
        <v>29.283999999999999</v>
      </c>
    </row>
    <row r="890" spans="1:119" ht="13.5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B890" s="64" t="s">
        <v>380</v>
      </c>
      <c r="CC890" s="345">
        <f>BN133</f>
        <v>0</v>
      </c>
      <c r="CD890" s="346" t="s">
        <v>377</v>
      </c>
      <c r="CE890" s="66">
        <f>CC890*$CG$82*9.80665/1000</f>
        <v>0</v>
      </c>
      <c r="CF890" s="54" t="s">
        <v>382</v>
      </c>
      <c r="CG890" s="341">
        <f>CE888</f>
        <v>0</v>
      </c>
      <c r="CH890" s="54">
        <f>$CG890</f>
        <v>0</v>
      </c>
      <c r="CI890" s="54">
        <f t="shared" si="663"/>
        <v>0</v>
      </c>
      <c r="CJ890" s="54">
        <f t="shared" si="663"/>
        <v>0</v>
      </c>
      <c r="CK890" s="54">
        <f t="shared" si="663"/>
        <v>0</v>
      </c>
      <c r="CL890" s="54">
        <f t="shared" si="663"/>
        <v>0</v>
      </c>
      <c r="CM890" s="54">
        <f t="shared" si="663"/>
        <v>0</v>
      </c>
      <c r="CN890" s="54">
        <f t="shared" si="663"/>
        <v>0</v>
      </c>
      <c r="CO890" s="54">
        <f t="shared" si="663"/>
        <v>0</v>
      </c>
      <c r="CP890" s="54">
        <f t="shared" si="663"/>
        <v>0</v>
      </c>
      <c r="CQ890" s="54">
        <f t="shared" si="663"/>
        <v>0</v>
      </c>
      <c r="CR890" s="54">
        <f t="shared" si="663"/>
        <v>0</v>
      </c>
      <c r="CS890" s="54">
        <f t="shared" si="663"/>
        <v>0</v>
      </c>
      <c r="CT890" s="54">
        <f t="shared" si="663"/>
        <v>0</v>
      </c>
      <c r="CU890" s="54">
        <f t="shared" si="663"/>
        <v>0</v>
      </c>
      <c r="CV890" s="54">
        <f t="shared" si="663"/>
        <v>0</v>
      </c>
      <c r="CX890" s="54" t="s">
        <v>418</v>
      </c>
      <c r="CY890" s="54">
        <f t="shared" ref="CY890:DN890" si="665">CG$80</f>
        <v>0.55779999999999996</v>
      </c>
      <c r="CZ890" s="54">
        <f t="shared" si="665"/>
        <v>0.65139999999999998</v>
      </c>
      <c r="DA890" s="54">
        <f t="shared" si="665"/>
        <v>0.72219999999999995</v>
      </c>
      <c r="DB890" s="54">
        <f t="shared" si="665"/>
        <v>0.78249999999999997</v>
      </c>
      <c r="DC890" s="54">
        <f t="shared" si="665"/>
        <v>0.81259999999999999</v>
      </c>
      <c r="DD890" s="54">
        <f t="shared" si="665"/>
        <v>0.84340000000000004</v>
      </c>
      <c r="DE890" s="54">
        <f t="shared" si="665"/>
        <v>0.86929999999999996</v>
      </c>
      <c r="DF890" s="54">
        <f t="shared" si="665"/>
        <v>0.89100000000000001</v>
      </c>
      <c r="DG890" s="54">
        <f t="shared" si="665"/>
        <v>0.90920000000000001</v>
      </c>
      <c r="DH890" s="54">
        <f t="shared" si="665"/>
        <v>0.92220000000000002</v>
      </c>
      <c r="DI890" s="54">
        <f t="shared" si="665"/>
        <v>0.93189999999999995</v>
      </c>
      <c r="DJ890" s="54">
        <f t="shared" si="665"/>
        <v>0.94030000000000002</v>
      </c>
      <c r="DK890" s="54">
        <f t="shared" si="665"/>
        <v>0.94769999999999999</v>
      </c>
      <c r="DL890" s="54">
        <f t="shared" si="665"/>
        <v>0.95440000000000003</v>
      </c>
      <c r="DM890" s="54">
        <f t="shared" si="665"/>
        <v>0.96020000000000005</v>
      </c>
      <c r="DN890" s="54">
        <f t="shared" si="665"/>
        <v>0.96530000000000005</v>
      </c>
    </row>
    <row r="891" spans="1:119" ht="14.25" thickBot="1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B891" s="64" t="s">
        <v>384</v>
      </c>
      <c r="CC891" s="345" t="e">
        <f>(BM133-BM130)/0.000694444444444444</f>
        <v>#VALUE!</v>
      </c>
      <c r="CD891" s="66" t="s">
        <v>65</v>
      </c>
      <c r="CE891" s="66" t="e">
        <f>IF(CC888=0,IF(CC871&gt;0,CC891+CE874,CC891),(CC891-((CC890-CC889)/CC888)))</f>
        <v>#VALUE!</v>
      </c>
      <c r="CF891" s="54" t="s">
        <v>406</v>
      </c>
      <c r="CG891" s="341" t="e">
        <f>ABS(CE891)</f>
        <v>#VALUE!</v>
      </c>
      <c r="CH891" s="54" t="e">
        <f>$CG891</f>
        <v>#VALUE!</v>
      </c>
      <c r="CI891" s="54" t="e">
        <f t="shared" si="663"/>
        <v>#VALUE!</v>
      </c>
      <c r="CJ891" s="54" t="e">
        <f t="shared" si="663"/>
        <v>#VALUE!</v>
      </c>
      <c r="CK891" s="54" t="e">
        <f t="shared" si="663"/>
        <v>#VALUE!</v>
      </c>
      <c r="CL891" s="54" t="e">
        <f t="shared" si="663"/>
        <v>#VALUE!</v>
      </c>
      <c r="CM891" s="54" t="e">
        <f t="shared" si="663"/>
        <v>#VALUE!</v>
      </c>
      <c r="CN891" s="54" t="e">
        <f t="shared" si="663"/>
        <v>#VALUE!</v>
      </c>
      <c r="CO891" s="54" t="e">
        <f t="shared" si="663"/>
        <v>#VALUE!</v>
      </c>
      <c r="CP891" s="54" t="e">
        <f t="shared" si="663"/>
        <v>#VALUE!</v>
      </c>
      <c r="CQ891" s="54" t="e">
        <f t="shared" si="663"/>
        <v>#VALUE!</v>
      </c>
      <c r="CR891" s="54" t="e">
        <f t="shared" si="663"/>
        <v>#VALUE!</v>
      </c>
      <c r="CS891" s="54" t="e">
        <f t="shared" si="663"/>
        <v>#VALUE!</v>
      </c>
      <c r="CT891" s="54" t="e">
        <f t="shared" si="663"/>
        <v>#VALUE!</v>
      </c>
      <c r="CU891" s="54" t="e">
        <f t="shared" si="663"/>
        <v>#VALUE!</v>
      </c>
      <c r="CV891" s="54" t="e">
        <f t="shared" si="663"/>
        <v>#VALUE!</v>
      </c>
      <c r="CX891" s="54" t="s">
        <v>581</v>
      </c>
      <c r="CY891" s="54">
        <f>100-$CG$83</f>
        <v>94.33</v>
      </c>
      <c r="CZ891" s="54">
        <f t="shared" ref="CZ891:DN891" si="666">100-$CG$83</f>
        <v>94.33</v>
      </c>
      <c r="DA891" s="54">
        <f t="shared" si="666"/>
        <v>94.33</v>
      </c>
      <c r="DB891" s="54">
        <f t="shared" si="666"/>
        <v>94.33</v>
      </c>
      <c r="DC891" s="54">
        <f t="shared" si="666"/>
        <v>94.33</v>
      </c>
      <c r="DD891" s="54">
        <f t="shared" si="666"/>
        <v>94.33</v>
      </c>
      <c r="DE891" s="54">
        <f t="shared" si="666"/>
        <v>94.33</v>
      </c>
      <c r="DF891" s="54">
        <f t="shared" si="666"/>
        <v>94.33</v>
      </c>
      <c r="DG891" s="54">
        <f t="shared" si="666"/>
        <v>94.33</v>
      </c>
      <c r="DH891" s="54">
        <f t="shared" si="666"/>
        <v>94.33</v>
      </c>
      <c r="DI891" s="54">
        <f t="shared" si="666"/>
        <v>94.33</v>
      </c>
      <c r="DJ891" s="54">
        <f t="shared" si="666"/>
        <v>94.33</v>
      </c>
      <c r="DK891" s="54">
        <f t="shared" si="666"/>
        <v>94.33</v>
      </c>
      <c r="DL891" s="54">
        <f t="shared" si="666"/>
        <v>94.33</v>
      </c>
      <c r="DM891" s="54">
        <f t="shared" si="666"/>
        <v>94.33</v>
      </c>
      <c r="DN891" s="54">
        <f t="shared" si="666"/>
        <v>94.33</v>
      </c>
    </row>
    <row r="892" spans="1:119" ht="14.25" thickBot="1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B892" s="359"/>
      <c r="CC892" s="360"/>
      <c r="CF892" s="54" t="s">
        <v>408</v>
      </c>
      <c r="CG892" s="347">
        <f>LN(2)/CG$78</f>
        <v>0.13862943611198905</v>
      </c>
      <c r="CH892" s="347">
        <f t="shared" ref="CH892:CV892" si="667">LN(2)/CH$78</f>
        <v>8.6643397569993161E-2</v>
      </c>
      <c r="CI892" s="347">
        <f t="shared" si="667"/>
        <v>5.5451774444795626E-2</v>
      </c>
      <c r="CJ892" s="347">
        <f t="shared" si="667"/>
        <v>3.7467415165402446E-2</v>
      </c>
      <c r="CK892" s="347">
        <f t="shared" si="667"/>
        <v>2.5672117798516494E-2</v>
      </c>
      <c r="CL892" s="347">
        <f t="shared" si="667"/>
        <v>1.8097837612531208E-2</v>
      </c>
      <c r="CM892" s="347">
        <f t="shared" si="667"/>
        <v>1.2765141446776157E-2</v>
      </c>
      <c r="CN892" s="347">
        <f t="shared" si="667"/>
        <v>9.001911435843446E-3</v>
      </c>
      <c r="CO892" s="347">
        <f t="shared" si="667"/>
        <v>6.3591484455040852E-3</v>
      </c>
      <c r="CP892" s="347">
        <f t="shared" si="667"/>
        <v>4.7475834284927756E-3</v>
      </c>
      <c r="CQ892" s="347">
        <f t="shared" si="667"/>
        <v>3.7066694147590657E-3</v>
      </c>
      <c r="CR892" s="347">
        <f t="shared" si="667"/>
        <v>2.9001974082006081E-3</v>
      </c>
      <c r="CS892" s="347">
        <f t="shared" si="667"/>
        <v>2.272613706753919E-3</v>
      </c>
      <c r="CT892" s="347">
        <f t="shared" si="667"/>
        <v>1.7773004629742187E-3</v>
      </c>
      <c r="CU892" s="347">
        <f t="shared" si="667"/>
        <v>1.3918618083533039E-3</v>
      </c>
      <c r="CV892" s="347">
        <f t="shared" si="667"/>
        <v>1.0915703630865281E-3</v>
      </c>
      <c r="CX892" s="54" t="s">
        <v>409</v>
      </c>
      <c r="CY892" s="361">
        <f>CE890</f>
        <v>0</v>
      </c>
      <c r="CZ892" s="54">
        <f>$CY892</f>
        <v>0</v>
      </c>
      <c r="DA892" s="54">
        <f t="shared" ref="DA892:DN892" si="668">$CY892</f>
        <v>0</v>
      </c>
      <c r="DB892" s="54">
        <f t="shared" si="668"/>
        <v>0</v>
      </c>
      <c r="DC892" s="54">
        <f t="shared" si="668"/>
        <v>0</v>
      </c>
      <c r="DD892" s="54">
        <f t="shared" si="668"/>
        <v>0</v>
      </c>
      <c r="DE892" s="54">
        <f t="shared" si="668"/>
        <v>0</v>
      </c>
      <c r="DF892" s="54">
        <f t="shared" si="668"/>
        <v>0</v>
      </c>
      <c r="DG892" s="54">
        <f t="shared" si="668"/>
        <v>0</v>
      </c>
      <c r="DH892" s="54">
        <f t="shared" si="668"/>
        <v>0</v>
      </c>
      <c r="DI892" s="54">
        <f t="shared" si="668"/>
        <v>0</v>
      </c>
      <c r="DJ892" s="54">
        <f t="shared" si="668"/>
        <v>0</v>
      </c>
      <c r="DK892" s="54">
        <f t="shared" si="668"/>
        <v>0</v>
      </c>
      <c r="DL892" s="54">
        <f t="shared" si="668"/>
        <v>0</v>
      </c>
      <c r="DM892" s="54">
        <f t="shared" si="668"/>
        <v>0</v>
      </c>
      <c r="DN892" s="54">
        <f t="shared" si="668"/>
        <v>0</v>
      </c>
    </row>
    <row r="894" spans="1:119" ht="13.5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G894" s="348">
        <f>(CG887+CG888)*CG889</f>
        <v>79</v>
      </c>
      <c r="CH894" s="348">
        <f t="shared" ref="CH894:CV894" si="669">(CH887+CH888)*CH889</f>
        <v>79</v>
      </c>
      <c r="CI894" s="348">
        <f t="shared" si="669"/>
        <v>79</v>
      </c>
      <c r="CJ894" s="348">
        <f t="shared" si="669"/>
        <v>79</v>
      </c>
      <c r="CK894" s="348">
        <f t="shared" si="669"/>
        <v>79</v>
      </c>
      <c r="CL894" s="348">
        <f t="shared" si="669"/>
        <v>79</v>
      </c>
      <c r="CM894" s="348">
        <f t="shared" si="669"/>
        <v>79</v>
      </c>
      <c r="CN894" s="348">
        <f t="shared" si="669"/>
        <v>79</v>
      </c>
      <c r="CO894" s="348">
        <f t="shared" si="669"/>
        <v>79</v>
      </c>
      <c r="CP894" s="348">
        <f t="shared" si="669"/>
        <v>79</v>
      </c>
      <c r="CQ894" s="348">
        <f t="shared" si="669"/>
        <v>79</v>
      </c>
      <c r="CR894" s="348">
        <f t="shared" si="669"/>
        <v>79</v>
      </c>
      <c r="CS894" s="348">
        <f t="shared" si="669"/>
        <v>79</v>
      </c>
      <c r="CT894" s="348">
        <f t="shared" si="669"/>
        <v>79</v>
      </c>
      <c r="CU894" s="348">
        <f t="shared" si="669"/>
        <v>79</v>
      </c>
      <c r="CV894" s="348">
        <f t="shared" si="669"/>
        <v>79</v>
      </c>
    </row>
    <row r="895" spans="1:119" ht="13.5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G895" s="348" t="e">
        <f>CG890*CG889*(CG891-1/CG892)</f>
        <v>#VALUE!</v>
      </c>
      <c r="CH895" s="348" t="e">
        <f t="shared" ref="CH895:CV895" si="670">CH890*CH889*(CH891-1/CH892)</f>
        <v>#VALUE!</v>
      </c>
      <c r="CI895" s="348" t="e">
        <f t="shared" si="670"/>
        <v>#VALUE!</v>
      </c>
      <c r="CJ895" s="348" t="e">
        <f t="shared" si="670"/>
        <v>#VALUE!</v>
      </c>
      <c r="CK895" s="348" t="e">
        <f t="shared" si="670"/>
        <v>#VALUE!</v>
      </c>
      <c r="CL895" s="348" t="e">
        <f t="shared" si="670"/>
        <v>#VALUE!</v>
      </c>
      <c r="CM895" s="348" t="e">
        <f t="shared" si="670"/>
        <v>#VALUE!</v>
      </c>
      <c r="CN895" s="348" t="e">
        <f t="shared" si="670"/>
        <v>#VALUE!</v>
      </c>
      <c r="CO895" s="348" t="e">
        <f t="shared" si="670"/>
        <v>#VALUE!</v>
      </c>
      <c r="CP895" s="348" t="e">
        <f t="shared" si="670"/>
        <v>#VALUE!</v>
      </c>
      <c r="CQ895" s="348" t="e">
        <f t="shared" si="670"/>
        <v>#VALUE!</v>
      </c>
      <c r="CR895" s="348" t="e">
        <f t="shared" si="670"/>
        <v>#VALUE!</v>
      </c>
      <c r="CS895" s="348" t="e">
        <f t="shared" si="670"/>
        <v>#VALUE!</v>
      </c>
      <c r="CT895" s="348" t="e">
        <f t="shared" si="670"/>
        <v>#VALUE!</v>
      </c>
      <c r="CU895" s="348" t="e">
        <f t="shared" si="670"/>
        <v>#VALUE!</v>
      </c>
      <c r="CV895" s="348" t="e">
        <f t="shared" si="670"/>
        <v>#VALUE!</v>
      </c>
    </row>
    <row r="896" spans="1:119" ht="13.5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G896" s="348" t="e">
        <f>((CG887+CG888)*CG889-CG886-CG890*CG889/CG892)*EXP(-CG892*CG891)</f>
        <v>#VALUE!</v>
      </c>
      <c r="CH896" s="348" t="e">
        <f t="shared" ref="CH896:CV896" si="671">((CH887+CH888)*CH889-CH886-CH890*CH889/CH892)*EXP(-CH892*CH891)</f>
        <v>#VALUE!</v>
      </c>
      <c r="CI896" s="348" t="e">
        <f t="shared" si="671"/>
        <v>#VALUE!</v>
      </c>
      <c r="CJ896" s="348" t="e">
        <f t="shared" si="671"/>
        <v>#VALUE!</v>
      </c>
      <c r="CK896" s="348" t="e">
        <f t="shared" si="671"/>
        <v>#VALUE!</v>
      </c>
      <c r="CL896" s="348" t="e">
        <f t="shared" si="671"/>
        <v>#VALUE!</v>
      </c>
      <c r="CM896" s="348" t="e">
        <f t="shared" si="671"/>
        <v>#VALUE!</v>
      </c>
      <c r="CN896" s="348" t="e">
        <f t="shared" si="671"/>
        <v>#VALUE!</v>
      </c>
      <c r="CO896" s="348" t="e">
        <f t="shared" si="671"/>
        <v>#VALUE!</v>
      </c>
      <c r="CP896" s="348" t="e">
        <f t="shared" si="671"/>
        <v>#VALUE!</v>
      </c>
      <c r="CQ896" s="348" t="e">
        <f t="shared" si="671"/>
        <v>#VALUE!</v>
      </c>
      <c r="CR896" s="348" t="e">
        <f t="shared" si="671"/>
        <v>#VALUE!</v>
      </c>
      <c r="CS896" s="348" t="e">
        <f t="shared" si="671"/>
        <v>#VALUE!</v>
      </c>
      <c r="CT896" s="348" t="e">
        <f t="shared" si="671"/>
        <v>#VALUE!</v>
      </c>
      <c r="CU896" s="348" t="e">
        <f t="shared" si="671"/>
        <v>#VALUE!</v>
      </c>
      <c r="CV896" s="348" t="e">
        <f t="shared" si="671"/>
        <v>#VALUE!</v>
      </c>
    </row>
    <row r="897" spans="1:119" ht="13.5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G897" s="349" t="e">
        <f>CG894+CG895-CG896</f>
        <v>#VALUE!</v>
      </c>
      <c r="CH897" s="349" t="e">
        <f t="shared" ref="CH897:CV897" si="672">CH894+CH895-CH896</f>
        <v>#VALUE!</v>
      </c>
      <c r="CI897" s="349" t="e">
        <f t="shared" si="672"/>
        <v>#VALUE!</v>
      </c>
      <c r="CJ897" s="349" t="e">
        <f t="shared" si="672"/>
        <v>#VALUE!</v>
      </c>
      <c r="CK897" s="349" t="e">
        <f t="shared" si="672"/>
        <v>#VALUE!</v>
      </c>
      <c r="CL897" s="349" t="e">
        <f t="shared" si="672"/>
        <v>#VALUE!</v>
      </c>
      <c r="CM897" s="349" t="e">
        <f t="shared" si="672"/>
        <v>#VALUE!</v>
      </c>
      <c r="CN897" s="349" t="e">
        <f t="shared" si="672"/>
        <v>#VALUE!</v>
      </c>
      <c r="CO897" s="349" t="e">
        <f t="shared" si="672"/>
        <v>#VALUE!</v>
      </c>
      <c r="CP897" s="349" t="e">
        <f t="shared" si="672"/>
        <v>#VALUE!</v>
      </c>
      <c r="CQ897" s="349" t="e">
        <f t="shared" si="672"/>
        <v>#VALUE!</v>
      </c>
      <c r="CR897" s="349" t="e">
        <f t="shared" si="672"/>
        <v>#VALUE!</v>
      </c>
      <c r="CS897" s="349" t="e">
        <f t="shared" si="672"/>
        <v>#VALUE!</v>
      </c>
      <c r="CT897" s="349" t="e">
        <f t="shared" si="672"/>
        <v>#VALUE!</v>
      </c>
      <c r="CU897" s="349" t="e">
        <f t="shared" si="672"/>
        <v>#VALUE!</v>
      </c>
      <c r="CV897" s="349" t="e">
        <f t="shared" si="672"/>
        <v>#VALUE!</v>
      </c>
    </row>
    <row r="898" spans="1:119" ht="13.5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G898" s="350" t="s">
        <v>390</v>
      </c>
      <c r="CH898" s="351" t="s">
        <v>333</v>
      </c>
      <c r="CI898" s="351" t="s">
        <v>334</v>
      </c>
      <c r="CJ898" s="351" t="s">
        <v>335</v>
      </c>
      <c r="CK898" s="351" t="s">
        <v>336</v>
      </c>
      <c r="CL898" s="351" t="s">
        <v>337</v>
      </c>
      <c r="CM898" s="351" t="s">
        <v>338</v>
      </c>
      <c r="CN898" s="351" t="s">
        <v>339</v>
      </c>
      <c r="CO898" s="351" t="s">
        <v>340</v>
      </c>
      <c r="CP898" s="351" t="s">
        <v>341</v>
      </c>
      <c r="CQ898" s="351" t="s">
        <v>342</v>
      </c>
      <c r="CR898" s="351" t="s">
        <v>343</v>
      </c>
      <c r="CS898" s="351" t="s">
        <v>344</v>
      </c>
      <c r="CT898" s="351" t="s">
        <v>345</v>
      </c>
      <c r="CU898" s="351" t="s">
        <v>346</v>
      </c>
      <c r="CV898" s="351" t="s">
        <v>347</v>
      </c>
      <c r="CY898" s="54" t="s">
        <v>390</v>
      </c>
      <c r="CZ898" s="54" t="s">
        <v>333</v>
      </c>
      <c r="DA898" s="54" t="s">
        <v>334</v>
      </c>
      <c r="DB898" s="54" t="s">
        <v>335</v>
      </c>
      <c r="DC898" s="54" t="s">
        <v>336</v>
      </c>
      <c r="DD898" s="54" t="s">
        <v>337</v>
      </c>
      <c r="DE898" s="54" t="s">
        <v>338</v>
      </c>
      <c r="DF898" s="54" t="s">
        <v>339</v>
      </c>
      <c r="DG898" s="54" t="s">
        <v>340</v>
      </c>
      <c r="DH898" s="54" t="s">
        <v>341</v>
      </c>
      <c r="DI898" s="54" t="s">
        <v>342</v>
      </c>
      <c r="DJ898" s="54" t="s">
        <v>343</v>
      </c>
      <c r="DK898" s="54" t="s">
        <v>344</v>
      </c>
      <c r="DL898" s="54" t="s">
        <v>345</v>
      </c>
      <c r="DM898" s="54" t="s">
        <v>346</v>
      </c>
      <c r="DN898" s="54" t="s">
        <v>347</v>
      </c>
    </row>
    <row r="899" spans="1:119" ht="13.5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F899" s="54" t="s">
        <v>391</v>
      </c>
      <c r="CG899" s="352" t="e">
        <f>ROUND((CG887+CG888)*CG889+CG890*CG889*(CG891-1/CG892)-((CG887+CG888)*CG889-CG886-CG890*CG889/CG892)*EXP(-CG892*CG891),5)</f>
        <v>#VALUE!</v>
      </c>
      <c r="CH899" s="352" t="e">
        <f t="shared" ref="CH899:CV899" si="673">ROUND((CH887+CH888)*CH889+CH890*CH889*(CH891-1/CH892)-((CH887+CH888)*CH889-CH886-CH890*CH889/CH892)*EXP(-CH892*CH891),5)</f>
        <v>#VALUE!</v>
      </c>
      <c r="CI899" s="352" t="e">
        <f t="shared" si="673"/>
        <v>#VALUE!</v>
      </c>
      <c r="CJ899" s="352" t="e">
        <f t="shared" si="673"/>
        <v>#VALUE!</v>
      </c>
      <c r="CK899" s="352" t="e">
        <f t="shared" si="673"/>
        <v>#VALUE!</v>
      </c>
      <c r="CL899" s="352" t="e">
        <f t="shared" si="673"/>
        <v>#VALUE!</v>
      </c>
      <c r="CM899" s="352" t="e">
        <f t="shared" si="673"/>
        <v>#VALUE!</v>
      </c>
      <c r="CN899" s="352" t="e">
        <f t="shared" si="673"/>
        <v>#VALUE!</v>
      </c>
      <c r="CO899" s="352" t="e">
        <f t="shared" si="673"/>
        <v>#VALUE!</v>
      </c>
      <c r="CP899" s="352" t="e">
        <f t="shared" si="673"/>
        <v>#VALUE!</v>
      </c>
      <c r="CQ899" s="352" t="e">
        <f t="shared" si="673"/>
        <v>#VALUE!</v>
      </c>
      <c r="CR899" s="352" t="e">
        <f t="shared" si="673"/>
        <v>#VALUE!</v>
      </c>
      <c r="CS899" s="352" t="e">
        <f t="shared" si="673"/>
        <v>#VALUE!</v>
      </c>
      <c r="CT899" s="352" t="e">
        <f t="shared" si="673"/>
        <v>#VALUE!</v>
      </c>
      <c r="CU899" s="352" t="e">
        <f t="shared" si="673"/>
        <v>#VALUE!</v>
      </c>
      <c r="CV899" s="352" t="e">
        <f t="shared" si="673"/>
        <v>#VALUE!</v>
      </c>
      <c r="CX899" s="54" t="s">
        <v>412</v>
      </c>
      <c r="CY899" s="362">
        <f>(CY891+CY892)/CY890+CY889</f>
        <v>295.99579239870923</v>
      </c>
      <c r="CZ899" s="362">
        <f t="shared" ref="CZ899:DN899" si="674">(CZ891+CZ892)/CZ890+CZ889</f>
        <v>253.99617592876882</v>
      </c>
      <c r="DA899" s="362">
        <f t="shared" si="674"/>
        <v>224.99578814732763</v>
      </c>
      <c r="DB899" s="362">
        <f t="shared" si="674"/>
        <v>202.99552076677315</v>
      </c>
      <c r="DC899" s="362">
        <f t="shared" si="674"/>
        <v>190.00217425547623</v>
      </c>
      <c r="DD899" s="362">
        <f t="shared" si="674"/>
        <v>174.99791344557741</v>
      </c>
      <c r="DE899" s="362">
        <f t="shared" si="674"/>
        <v>164.99559634188427</v>
      </c>
      <c r="DF899" s="362">
        <f t="shared" si="674"/>
        <v>157.00280920314253</v>
      </c>
      <c r="DG899" s="362">
        <f t="shared" si="674"/>
        <v>151.99654993400793</v>
      </c>
      <c r="DH899" s="362">
        <f t="shared" si="674"/>
        <v>145.99700693992628</v>
      </c>
      <c r="DI899" s="362">
        <f t="shared" si="674"/>
        <v>141.99730722180493</v>
      </c>
      <c r="DJ899" s="362">
        <f t="shared" si="674"/>
        <v>138.99904711262363</v>
      </c>
      <c r="DK899" s="362">
        <f t="shared" si="674"/>
        <v>133.99871805423658</v>
      </c>
      <c r="DL899" s="362">
        <f t="shared" si="674"/>
        <v>131.99796563285832</v>
      </c>
      <c r="DM899" s="362">
        <f t="shared" si="674"/>
        <v>129.00495001041449</v>
      </c>
      <c r="DN899" s="362">
        <f t="shared" si="674"/>
        <v>127.00491577747849</v>
      </c>
    </row>
    <row r="900" spans="1:119" ht="13.5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319" t="str">
        <f>IF(CB900="","",CC900)</f>
        <v/>
      </c>
      <c r="CB900" s="363" t="str">
        <f>IF(COUNTIF(CY900:DN900,"×")=0,"","浮上できません")</f>
        <v/>
      </c>
      <c r="CC900" s="316"/>
      <c r="CG900" s="369"/>
      <c r="CH900" s="369"/>
      <c r="CI900" s="369"/>
      <c r="CJ900" s="369"/>
      <c r="CK900" s="369"/>
      <c r="CL900" s="369"/>
      <c r="CM900" s="369"/>
      <c r="CN900" s="369"/>
      <c r="CO900" s="369"/>
      <c r="CP900" s="369"/>
      <c r="CQ900" s="369"/>
      <c r="CR900" s="369"/>
      <c r="CS900" s="369"/>
      <c r="CT900" s="369"/>
      <c r="CU900" s="369"/>
      <c r="CV900" s="369"/>
      <c r="CY900" s="364" t="e">
        <f t="shared" ref="CY900:DN900" si="675">IF(CY899-CG899&gt;0,"","×")</f>
        <v>#VALUE!</v>
      </c>
      <c r="CZ900" s="364" t="e">
        <f t="shared" si="675"/>
        <v>#VALUE!</v>
      </c>
      <c r="DA900" s="364" t="e">
        <f t="shared" si="675"/>
        <v>#VALUE!</v>
      </c>
      <c r="DB900" s="364" t="e">
        <f t="shared" si="675"/>
        <v>#VALUE!</v>
      </c>
      <c r="DC900" s="364" t="e">
        <f t="shared" si="675"/>
        <v>#VALUE!</v>
      </c>
      <c r="DD900" s="364" t="e">
        <f t="shared" si="675"/>
        <v>#VALUE!</v>
      </c>
      <c r="DE900" s="364" t="e">
        <f t="shared" si="675"/>
        <v>#VALUE!</v>
      </c>
      <c r="DF900" s="364" t="e">
        <f t="shared" si="675"/>
        <v>#VALUE!</v>
      </c>
      <c r="DG900" s="364" t="e">
        <f t="shared" si="675"/>
        <v>#VALUE!</v>
      </c>
      <c r="DH900" s="364" t="e">
        <f t="shared" si="675"/>
        <v>#VALUE!</v>
      </c>
      <c r="DI900" s="364" t="e">
        <f t="shared" si="675"/>
        <v>#VALUE!</v>
      </c>
      <c r="DJ900" s="364" t="e">
        <f t="shared" si="675"/>
        <v>#VALUE!</v>
      </c>
      <c r="DK900" s="364" t="e">
        <f t="shared" si="675"/>
        <v>#VALUE!</v>
      </c>
      <c r="DL900" s="364" t="e">
        <f t="shared" si="675"/>
        <v>#VALUE!</v>
      </c>
      <c r="DM900" s="364" t="e">
        <f t="shared" si="675"/>
        <v>#VALUE!</v>
      </c>
      <c r="DN900" s="364" t="e">
        <f t="shared" si="675"/>
        <v>#VALUE!</v>
      </c>
    </row>
    <row r="901" spans="1:119" ht="13.5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F901" s="338">
        <v>50</v>
      </c>
      <c r="CG901" s="338" t="s">
        <v>582</v>
      </c>
      <c r="CH901" s="338"/>
      <c r="CI901" s="338"/>
      <c r="CJ901" s="338"/>
      <c r="CK901" s="338"/>
      <c r="CL901" s="338"/>
      <c r="CM901" s="338"/>
      <c r="CN901" s="338"/>
      <c r="CO901" s="338"/>
      <c r="CP901" s="338"/>
      <c r="CQ901" s="338"/>
      <c r="CR901" s="338"/>
      <c r="CS901" s="338"/>
      <c r="CT901" s="338"/>
      <c r="CU901" s="338"/>
      <c r="CV901" s="338"/>
      <c r="CW901" s="338"/>
    </row>
    <row r="902" spans="1:119" ht="13.5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X902" s="339"/>
      <c r="CY902" s="339"/>
      <c r="CZ902" s="339"/>
      <c r="DA902" s="339"/>
      <c r="DB902" s="339"/>
      <c r="DC902" s="339"/>
      <c r="DD902" s="339"/>
      <c r="DE902" s="339"/>
      <c r="DF902" s="339"/>
      <c r="DG902" s="339"/>
      <c r="DH902" s="339"/>
      <c r="DI902" s="339"/>
      <c r="DJ902" s="339"/>
      <c r="DK902" s="339"/>
      <c r="DL902" s="339"/>
      <c r="DM902" s="339"/>
      <c r="DN902" s="339"/>
      <c r="DO902" s="339"/>
    </row>
    <row r="903" spans="1:119" ht="13.5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F903" s="340" t="s">
        <v>451</v>
      </c>
      <c r="CG903" s="353" t="e">
        <f t="shared" ref="CG903:CV903" si="676">CG899</f>
        <v>#VALUE!</v>
      </c>
      <c r="CH903" s="353" t="e">
        <f t="shared" si="676"/>
        <v>#VALUE!</v>
      </c>
      <c r="CI903" s="353" t="e">
        <f t="shared" si="676"/>
        <v>#VALUE!</v>
      </c>
      <c r="CJ903" s="353" t="e">
        <f t="shared" si="676"/>
        <v>#VALUE!</v>
      </c>
      <c r="CK903" s="353" t="e">
        <f t="shared" si="676"/>
        <v>#VALUE!</v>
      </c>
      <c r="CL903" s="353" t="e">
        <f t="shared" si="676"/>
        <v>#VALUE!</v>
      </c>
      <c r="CM903" s="353" t="e">
        <f t="shared" si="676"/>
        <v>#VALUE!</v>
      </c>
      <c r="CN903" s="353" t="e">
        <f t="shared" si="676"/>
        <v>#VALUE!</v>
      </c>
      <c r="CO903" s="353" t="e">
        <f t="shared" si="676"/>
        <v>#VALUE!</v>
      </c>
      <c r="CP903" s="353" t="e">
        <f t="shared" si="676"/>
        <v>#VALUE!</v>
      </c>
      <c r="CQ903" s="353" t="e">
        <f t="shared" si="676"/>
        <v>#VALUE!</v>
      </c>
      <c r="CR903" s="353" t="e">
        <f t="shared" si="676"/>
        <v>#VALUE!</v>
      </c>
      <c r="CS903" s="353" t="e">
        <f t="shared" si="676"/>
        <v>#VALUE!</v>
      </c>
      <c r="CT903" s="353" t="e">
        <f t="shared" si="676"/>
        <v>#VALUE!</v>
      </c>
      <c r="CU903" s="353" t="e">
        <f t="shared" si="676"/>
        <v>#VALUE!</v>
      </c>
      <c r="CV903" s="353" t="e">
        <f t="shared" si="676"/>
        <v>#VALUE!</v>
      </c>
    </row>
    <row r="904" spans="1:119" ht="13.5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F904" s="54" t="s">
        <v>583</v>
      </c>
      <c r="CG904" s="54">
        <v>100</v>
      </c>
      <c r="CH904" s="54">
        <f>$CG904</f>
        <v>100</v>
      </c>
      <c r="CI904" s="54">
        <f t="shared" ref="CI904:CV908" si="677">$CG904</f>
        <v>100</v>
      </c>
      <c r="CJ904" s="54">
        <f t="shared" si="677"/>
        <v>100</v>
      </c>
      <c r="CK904" s="54">
        <f t="shared" si="677"/>
        <v>100</v>
      </c>
      <c r="CL904" s="54">
        <f t="shared" si="677"/>
        <v>100</v>
      </c>
      <c r="CM904" s="54">
        <f t="shared" si="677"/>
        <v>100</v>
      </c>
      <c r="CN904" s="54">
        <f t="shared" si="677"/>
        <v>100</v>
      </c>
      <c r="CO904" s="54">
        <f t="shared" si="677"/>
        <v>100</v>
      </c>
      <c r="CP904" s="54">
        <f t="shared" si="677"/>
        <v>100</v>
      </c>
      <c r="CQ904" s="54">
        <f t="shared" si="677"/>
        <v>100</v>
      </c>
      <c r="CR904" s="54">
        <f t="shared" si="677"/>
        <v>100</v>
      </c>
      <c r="CS904" s="54">
        <f t="shared" si="677"/>
        <v>100</v>
      </c>
      <c r="CT904" s="54">
        <f t="shared" si="677"/>
        <v>100</v>
      </c>
      <c r="CU904" s="54">
        <f t="shared" si="677"/>
        <v>100</v>
      </c>
      <c r="CV904" s="54">
        <f t="shared" si="677"/>
        <v>100</v>
      </c>
      <c r="CX904" s="339" t="s">
        <v>402</v>
      </c>
      <c r="CY904" s="339"/>
      <c r="CZ904" s="339"/>
      <c r="DA904" s="339"/>
      <c r="DB904" s="339"/>
      <c r="DC904" s="339"/>
      <c r="DD904" s="339"/>
      <c r="DE904" s="339"/>
      <c r="DF904" s="339"/>
      <c r="DG904" s="339"/>
      <c r="DH904" s="339"/>
      <c r="DI904" s="339"/>
      <c r="DJ904" s="339"/>
      <c r="DK904" s="339"/>
      <c r="DL904" s="339"/>
      <c r="DM904" s="339"/>
      <c r="DN904" s="339"/>
      <c r="DO904" s="339"/>
    </row>
    <row r="905" spans="1:119" ht="13.5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B905" s="64" t="s">
        <v>372</v>
      </c>
      <c r="CC905" s="345">
        <v>10</v>
      </c>
      <c r="CD905" s="66" t="s">
        <v>373</v>
      </c>
      <c r="CE905" s="66">
        <f>ROUND(CC905*$CG$82*9.80665/1000,0)</f>
        <v>101</v>
      </c>
      <c r="CF905" s="54" t="s">
        <v>374</v>
      </c>
      <c r="CG905" s="341">
        <f>CE906</f>
        <v>0</v>
      </c>
      <c r="CH905" s="54">
        <f>$CG905</f>
        <v>0</v>
      </c>
      <c r="CI905" s="54">
        <f t="shared" si="677"/>
        <v>0</v>
      </c>
      <c r="CJ905" s="54">
        <f t="shared" si="677"/>
        <v>0</v>
      </c>
      <c r="CK905" s="54">
        <f t="shared" si="677"/>
        <v>0</v>
      </c>
      <c r="CL905" s="54">
        <f t="shared" si="677"/>
        <v>0</v>
      </c>
      <c r="CM905" s="54">
        <f t="shared" si="677"/>
        <v>0</v>
      </c>
      <c r="CN905" s="54">
        <f t="shared" si="677"/>
        <v>0</v>
      </c>
      <c r="CO905" s="54">
        <f t="shared" si="677"/>
        <v>0</v>
      </c>
      <c r="CP905" s="54">
        <f t="shared" si="677"/>
        <v>0</v>
      </c>
      <c r="CQ905" s="54">
        <f t="shared" si="677"/>
        <v>0</v>
      </c>
      <c r="CR905" s="54">
        <f t="shared" si="677"/>
        <v>0</v>
      </c>
      <c r="CS905" s="54">
        <f t="shared" si="677"/>
        <v>0</v>
      </c>
      <c r="CT905" s="54">
        <f t="shared" si="677"/>
        <v>0</v>
      </c>
      <c r="CU905" s="54">
        <f t="shared" si="677"/>
        <v>0</v>
      </c>
      <c r="CV905" s="54">
        <f t="shared" si="677"/>
        <v>0</v>
      </c>
    </row>
    <row r="906" spans="1:119" ht="13.5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B906" s="354" t="s">
        <v>376</v>
      </c>
      <c r="CC906" s="355">
        <f>CC890</f>
        <v>0</v>
      </c>
      <c r="CD906" s="346" t="s">
        <v>381</v>
      </c>
      <c r="CE906" s="66">
        <f>CC906*$CG$82*9.80665/1000</f>
        <v>0</v>
      </c>
      <c r="CF906" s="54" t="s">
        <v>396</v>
      </c>
      <c r="CG906" s="54">
        <v>0.79</v>
      </c>
      <c r="CH906" s="54">
        <f>$CG906</f>
        <v>0.79</v>
      </c>
      <c r="CI906" s="54">
        <f t="shared" si="677"/>
        <v>0.79</v>
      </c>
      <c r="CJ906" s="54">
        <f t="shared" si="677"/>
        <v>0.79</v>
      </c>
      <c r="CK906" s="54">
        <f t="shared" si="677"/>
        <v>0.79</v>
      </c>
      <c r="CL906" s="54">
        <f t="shared" si="677"/>
        <v>0.79</v>
      </c>
      <c r="CM906" s="54">
        <f t="shared" si="677"/>
        <v>0.79</v>
      </c>
      <c r="CN906" s="54">
        <f t="shared" si="677"/>
        <v>0.79</v>
      </c>
      <c r="CO906" s="54">
        <f t="shared" si="677"/>
        <v>0.79</v>
      </c>
      <c r="CP906" s="54">
        <f t="shared" si="677"/>
        <v>0.79</v>
      </c>
      <c r="CQ906" s="54">
        <f t="shared" si="677"/>
        <v>0.79</v>
      </c>
      <c r="CR906" s="54">
        <f t="shared" si="677"/>
        <v>0.79</v>
      </c>
      <c r="CS906" s="54">
        <f t="shared" si="677"/>
        <v>0.79</v>
      </c>
      <c r="CT906" s="54">
        <f t="shared" si="677"/>
        <v>0.79</v>
      </c>
      <c r="CU906" s="54">
        <f t="shared" si="677"/>
        <v>0.79</v>
      </c>
      <c r="CV906" s="54">
        <f t="shared" si="677"/>
        <v>0.79</v>
      </c>
      <c r="CX906" s="358" t="s">
        <v>404</v>
      </c>
      <c r="CY906" s="54">
        <f t="shared" ref="CY906:DN906" si="678">CG$79</f>
        <v>126.88500000000001</v>
      </c>
      <c r="CZ906" s="54">
        <f t="shared" si="678"/>
        <v>109.185</v>
      </c>
      <c r="DA906" s="54">
        <f t="shared" si="678"/>
        <v>94.381</v>
      </c>
      <c r="DB906" s="54">
        <f t="shared" si="678"/>
        <v>82.445999999999998</v>
      </c>
      <c r="DC906" s="54">
        <f t="shared" si="678"/>
        <v>73.918000000000006</v>
      </c>
      <c r="DD906" s="54">
        <f t="shared" si="678"/>
        <v>63.152999999999999</v>
      </c>
      <c r="DE906" s="54">
        <f t="shared" si="678"/>
        <v>56.482999999999997</v>
      </c>
      <c r="DF906" s="54">
        <f t="shared" si="678"/>
        <v>51.133000000000003</v>
      </c>
      <c r="DG906" s="54">
        <f t="shared" si="678"/>
        <v>48.246000000000002</v>
      </c>
      <c r="DH906" s="54">
        <f t="shared" si="678"/>
        <v>43.709000000000003</v>
      </c>
      <c r="DI906" s="54">
        <f t="shared" si="678"/>
        <v>40.774000000000001</v>
      </c>
      <c r="DJ906" s="54">
        <f t="shared" si="678"/>
        <v>38.68</v>
      </c>
      <c r="DK906" s="54">
        <f t="shared" si="678"/>
        <v>34.463000000000001</v>
      </c>
      <c r="DL906" s="54">
        <f t="shared" si="678"/>
        <v>33.161000000000001</v>
      </c>
      <c r="DM906" s="54">
        <f t="shared" si="678"/>
        <v>30.765000000000001</v>
      </c>
      <c r="DN906" s="54">
        <f t="shared" si="678"/>
        <v>29.283999999999999</v>
      </c>
    </row>
    <row r="907" spans="1:119" ht="13.5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B907" s="64" t="s">
        <v>380</v>
      </c>
      <c r="CC907" s="345">
        <f>-BN134</f>
        <v>0</v>
      </c>
      <c r="CD907" s="346" t="s">
        <v>381</v>
      </c>
      <c r="CE907" s="66">
        <f>CC907*$CG$82*9.80665/1000</f>
        <v>0</v>
      </c>
      <c r="CF907" s="54" t="s">
        <v>382</v>
      </c>
      <c r="CG907" s="341">
        <f>CE905</f>
        <v>101</v>
      </c>
      <c r="CH907" s="54">
        <f>$CG907</f>
        <v>101</v>
      </c>
      <c r="CI907" s="54">
        <f t="shared" si="677"/>
        <v>101</v>
      </c>
      <c r="CJ907" s="54">
        <f t="shared" si="677"/>
        <v>101</v>
      </c>
      <c r="CK907" s="54">
        <f t="shared" si="677"/>
        <v>101</v>
      </c>
      <c r="CL907" s="54">
        <f t="shared" si="677"/>
        <v>101</v>
      </c>
      <c r="CM907" s="54">
        <f t="shared" si="677"/>
        <v>101</v>
      </c>
      <c r="CN907" s="54">
        <f t="shared" si="677"/>
        <v>101</v>
      </c>
      <c r="CO907" s="54">
        <f t="shared" si="677"/>
        <v>101</v>
      </c>
      <c r="CP907" s="54">
        <f t="shared" si="677"/>
        <v>101</v>
      </c>
      <c r="CQ907" s="54">
        <f t="shared" si="677"/>
        <v>101</v>
      </c>
      <c r="CR907" s="54">
        <f t="shared" si="677"/>
        <v>101</v>
      </c>
      <c r="CS907" s="54">
        <f t="shared" si="677"/>
        <v>101</v>
      </c>
      <c r="CT907" s="54">
        <f t="shared" si="677"/>
        <v>101</v>
      </c>
      <c r="CU907" s="54">
        <f t="shared" si="677"/>
        <v>101</v>
      </c>
      <c r="CV907" s="54">
        <f t="shared" si="677"/>
        <v>101</v>
      </c>
      <c r="CX907" s="54" t="s">
        <v>418</v>
      </c>
      <c r="CY907" s="54">
        <f t="shared" ref="CY907:DN907" si="679">CG$80</f>
        <v>0.55779999999999996</v>
      </c>
      <c r="CZ907" s="54">
        <f t="shared" si="679"/>
        <v>0.65139999999999998</v>
      </c>
      <c r="DA907" s="54">
        <f t="shared" si="679"/>
        <v>0.72219999999999995</v>
      </c>
      <c r="DB907" s="54">
        <f t="shared" si="679"/>
        <v>0.78249999999999997</v>
      </c>
      <c r="DC907" s="54">
        <f t="shared" si="679"/>
        <v>0.81259999999999999</v>
      </c>
      <c r="DD907" s="54">
        <f t="shared" si="679"/>
        <v>0.84340000000000004</v>
      </c>
      <c r="DE907" s="54">
        <f t="shared" si="679"/>
        <v>0.86929999999999996</v>
      </c>
      <c r="DF907" s="54">
        <f t="shared" si="679"/>
        <v>0.89100000000000001</v>
      </c>
      <c r="DG907" s="54">
        <f t="shared" si="679"/>
        <v>0.90920000000000001</v>
      </c>
      <c r="DH907" s="54">
        <f t="shared" si="679"/>
        <v>0.92220000000000002</v>
      </c>
      <c r="DI907" s="54">
        <f t="shared" si="679"/>
        <v>0.93189999999999995</v>
      </c>
      <c r="DJ907" s="54">
        <f t="shared" si="679"/>
        <v>0.94030000000000002</v>
      </c>
      <c r="DK907" s="54">
        <f t="shared" si="679"/>
        <v>0.94769999999999999</v>
      </c>
      <c r="DL907" s="54">
        <f t="shared" si="679"/>
        <v>0.95440000000000003</v>
      </c>
      <c r="DM907" s="54">
        <f t="shared" si="679"/>
        <v>0.96020000000000005</v>
      </c>
      <c r="DN907" s="54">
        <f t="shared" si="679"/>
        <v>0.96530000000000005</v>
      </c>
    </row>
    <row r="908" spans="1:119" ht="14.25" thickBot="1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B908" s="64" t="s">
        <v>384</v>
      </c>
      <c r="CC908" s="345">
        <v>0</v>
      </c>
      <c r="CD908" s="66" t="s">
        <v>65</v>
      </c>
      <c r="CE908" s="66">
        <f>IF(CC905=0,IF(CC888&gt;0,CC908+CE891,CC908),(CC908-((CC907-CC906)/CC905)))</f>
        <v>0</v>
      </c>
      <c r="CF908" s="54" t="s">
        <v>385</v>
      </c>
      <c r="CG908" s="341">
        <f>ABS(CE908)</f>
        <v>0</v>
      </c>
      <c r="CH908" s="54">
        <f>$CG908</f>
        <v>0</v>
      </c>
      <c r="CI908" s="54">
        <f t="shared" si="677"/>
        <v>0</v>
      </c>
      <c r="CJ908" s="54">
        <f t="shared" si="677"/>
        <v>0</v>
      </c>
      <c r="CK908" s="54">
        <f t="shared" si="677"/>
        <v>0</v>
      </c>
      <c r="CL908" s="54">
        <f t="shared" si="677"/>
        <v>0</v>
      </c>
      <c r="CM908" s="54">
        <f t="shared" si="677"/>
        <v>0</v>
      </c>
      <c r="CN908" s="54">
        <f t="shared" si="677"/>
        <v>0</v>
      </c>
      <c r="CO908" s="54">
        <f t="shared" si="677"/>
        <v>0</v>
      </c>
      <c r="CP908" s="54">
        <f t="shared" si="677"/>
        <v>0</v>
      </c>
      <c r="CQ908" s="54">
        <f t="shared" si="677"/>
        <v>0</v>
      </c>
      <c r="CR908" s="54">
        <f t="shared" si="677"/>
        <v>0</v>
      </c>
      <c r="CS908" s="54">
        <f t="shared" si="677"/>
        <v>0</v>
      </c>
      <c r="CT908" s="54">
        <f t="shared" si="677"/>
        <v>0</v>
      </c>
      <c r="CU908" s="54">
        <f t="shared" si="677"/>
        <v>0</v>
      </c>
      <c r="CV908" s="54">
        <f t="shared" si="677"/>
        <v>0</v>
      </c>
      <c r="CX908" s="54" t="s">
        <v>407</v>
      </c>
      <c r="CY908" s="54">
        <f>100-$CG$83</f>
        <v>94.33</v>
      </c>
      <c r="CZ908" s="54">
        <f t="shared" ref="CZ908:DN908" si="680">100-$CG$83</f>
        <v>94.33</v>
      </c>
      <c r="DA908" s="54">
        <f t="shared" si="680"/>
        <v>94.33</v>
      </c>
      <c r="DB908" s="54">
        <f t="shared" si="680"/>
        <v>94.33</v>
      </c>
      <c r="DC908" s="54">
        <f t="shared" si="680"/>
        <v>94.33</v>
      </c>
      <c r="DD908" s="54">
        <f t="shared" si="680"/>
        <v>94.33</v>
      </c>
      <c r="DE908" s="54">
        <f t="shared" si="680"/>
        <v>94.33</v>
      </c>
      <c r="DF908" s="54">
        <f t="shared" si="680"/>
        <v>94.33</v>
      </c>
      <c r="DG908" s="54">
        <f t="shared" si="680"/>
        <v>94.33</v>
      </c>
      <c r="DH908" s="54">
        <f t="shared" si="680"/>
        <v>94.33</v>
      </c>
      <c r="DI908" s="54">
        <f t="shared" si="680"/>
        <v>94.33</v>
      </c>
      <c r="DJ908" s="54">
        <f t="shared" si="680"/>
        <v>94.33</v>
      </c>
      <c r="DK908" s="54">
        <f t="shared" si="680"/>
        <v>94.33</v>
      </c>
      <c r="DL908" s="54">
        <f t="shared" si="680"/>
        <v>94.33</v>
      </c>
      <c r="DM908" s="54">
        <f t="shared" si="680"/>
        <v>94.33</v>
      </c>
      <c r="DN908" s="54">
        <f t="shared" si="680"/>
        <v>94.33</v>
      </c>
    </row>
    <row r="909" spans="1:119" ht="14.25" thickBot="1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B909" s="359"/>
      <c r="CC909" s="360"/>
      <c r="CF909" s="54" t="s">
        <v>408</v>
      </c>
      <c r="CG909" s="347">
        <f>LN(2)/CG$78</f>
        <v>0.13862943611198905</v>
      </c>
      <c r="CH909" s="347">
        <f t="shared" ref="CH909:CV909" si="681">LN(2)/CH$78</f>
        <v>8.6643397569993161E-2</v>
      </c>
      <c r="CI909" s="347">
        <f t="shared" si="681"/>
        <v>5.5451774444795626E-2</v>
      </c>
      <c r="CJ909" s="347">
        <f t="shared" si="681"/>
        <v>3.7467415165402446E-2</v>
      </c>
      <c r="CK909" s="347">
        <f t="shared" si="681"/>
        <v>2.5672117798516494E-2</v>
      </c>
      <c r="CL909" s="347">
        <f t="shared" si="681"/>
        <v>1.8097837612531208E-2</v>
      </c>
      <c r="CM909" s="347">
        <f t="shared" si="681"/>
        <v>1.2765141446776157E-2</v>
      </c>
      <c r="CN909" s="347">
        <f t="shared" si="681"/>
        <v>9.001911435843446E-3</v>
      </c>
      <c r="CO909" s="347">
        <f t="shared" si="681"/>
        <v>6.3591484455040852E-3</v>
      </c>
      <c r="CP909" s="347">
        <f t="shared" si="681"/>
        <v>4.7475834284927756E-3</v>
      </c>
      <c r="CQ909" s="347">
        <f t="shared" si="681"/>
        <v>3.7066694147590657E-3</v>
      </c>
      <c r="CR909" s="347">
        <f t="shared" si="681"/>
        <v>2.9001974082006081E-3</v>
      </c>
      <c r="CS909" s="347">
        <f t="shared" si="681"/>
        <v>2.272613706753919E-3</v>
      </c>
      <c r="CT909" s="347">
        <f t="shared" si="681"/>
        <v>1.7773004629742187E-3</v>
      </c>
      <c r="CU909" s="347">
        <f t="shared" si="681"/>
        <v>1.3918618083533039E-3</v>
      </c>
      <c r="CV909" s="347">
        <f t="shared" si="681"/>
        <v>1.0915703630865281E-3</v>
      </c>
      <c r="CX909" s="54" t="s">
        <v>409</v>
      </c>
      <c r="CY909" s="361">
        <f>CE907</f>
        <v>0</v>
      </c>
      <c r="CZ909" s="54">
        <f>$CY909</f>
        <v>0</v>
      </c>
      <c r="DA909" s="54">
        <f t="shared" ref="DA909:DN909" si="682">$CY909</f>
        <v>0</v>
      </c>
      <c r="DB909" s="54">
        <f t="shared" si="682"/>
        <v>0</v>
      </c>
      <c r="DC909" s="54">
        <f t="shared" si="682"/>
        <v>0</v>
      </c>
      <c r="DD909" s="54">
        <f t="shared" si="682"/>
        <v>0</v>
      </c>
      <c r="DE909" s="54">
        <f t="shared" si="682"/>
        <v>0</v>
      </c>
      <c r="DF909" s="54">
        <f t="shared" si="682"/>
        <v>0</v>
      </c>
      <c r="DG909" s="54">
        <f t="shared" si="682"/>
        <v>0</v>
      </c>
      <c r="DH909" s="54">
        <f t="shared" si="682"/>
        <v>0</v>
      </c>
      <c r="DI909" s="54">
        <f t="shared" si="682"/>
        <v>0</v>
      </c>
      <c r="DJ909" s="54">
        <f t="shared" si="682"/>
        <v>0</v>
      </c>
      <c r="DK909" s="54">
        <f t="shared" si="682"/>
        <v>0</v>
      </c>
      <c r="DL909" s="54">
        <f t="shared" si="682"/>
        <v>0</v>
      </c>
      <c r="DM909" s="54">
        <f t="shared" si="682"/>
        <v>0</v>
      </c>
      <c r="DN909" s="54">
        <f t="shared" si="682"/>
        <v>0</v>
      </c>
    </row>
    <row r="911" spans="1:119" ht="13.5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G911" s="348">
        <f>(CG904+CG905)*CG906</f>
        <v>79</v>
      </c>
      <c r="CH911" s="348">
        <f t="shared" ref="CH911:CV911" si="683">(CH904+CH905)*CH906</f>
        <v>79</v>
      </c>
      <c r="CI911" s="348">
        <f t="shared" si="683"/>
        <v>79</v>
      </c>
      <c r="CJ911" s="348">
        <f t="shared" si="683"/>
        <v>79</v>
      </c>
      <c r="CK911" s="348">
        <f t="shared" si="683"/>
        <v>79</v>
      </c>
      <c r="CL911" s="348">
        <f t="shared" si="683"/>
        <v>79</v>
      </c>
      <c r="CM911" s="348">
        <f t="shared" si="683"/>
        <v>79</v>
      </c>
      <c r="CN911" s="348">
        <f t="shared" si="683"/>
        <v>79</v>
      </c>
      <c r="CO911" s="348">
        <f t="shared" si="683"/>
        <v>79</v>
      </c>
      <c r="CP911" s="348">
        <f t="shared" si="683"/>
        <v>79</v>
      </c>
      <c r="CQ911" s="348">
        <f t="shared" si="683"/>
        <v>79</v>
      </c>
      <c r="CR911" s="348">
        <f t="shared" si="683"/>
        <v>79</v>
      </c>
      <c r="CS911" s="348">
        <f t="shared" si="683"/>
        <v>79</v>
      </c>
      <c r="CT911" s="348">
        <f t="shared" si="683"/>
        <v>79</v>
      </c>
      <c r="CU911" s="348">
        <f t="shared" si="683"/>
        <v>79</v>
      </c>
      <c r="CV911" s="348">
        <f t="shared" si="683"/>
        <v>79</v>
      </c>
    </row>
    <row r="912" spans="1:119" ht="13.5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G912" s="348">
        <f>CG907*CG906*(CG908-1/CG909)</f>
        <v>-575.56318656265205</v>
      </c>
      <c r="CH912" s="348">
        <f t="shared" ref="CH912:CV912" si="684">CH907*CH906*(CH908-1/CH909)</f>
        <v>-920.90109850024317</v>
      </c>
      <c r="CI912" s="348">
        <f t="shared" si="684"/>
        <v>-1438.9079664066298</v>
      </c>
      <c r="CJ912" s="348">
        <f t="shared" si="684"/>
        <v>-2129.5837902818125</v>
      </c>
      <c r="CK912" s="348">
        <f t="shared" si="684"/>
        <v>-3108.0412074383207</v>
      </c>
      <c r="CL912" s="348">
        <f t="shared" si="684"/>
        <v>-4408.8140090699144</v>
      </c>
      <c r="CM912" s="348">
        <f t="shared" si="684"/>
        <v>-6250.6162060704</v>
      </c>
      <c r="CN912" s="348">
        <f t="shared" si="684"/>
        <v>-8863.6730730648396</v>
      </c>
      <c r="CO912" s="348">
        <f t="shared" si="684"/>
        <v>-12547.277467065815</v>
      </c>
      <c r="CP912" s="348">
        <f t="shared" si="684"/>
        <v>-16806.445047629441</v>
      </c>
      <c r="CQ912" s="348">
        <f t="shared" si="684"/>
        <v>-21526.063177443186</v>
      </c>
      <c r="CR912" s="348">
        <f t="shared" si="684"/>
        <v>-27511.920317694763</v>
      </c>
      <c r="CS912" s="348">
        <f t="shared" si="684"/>
        <v>-35109.354380321776</v>
      </c>
      <c r="CT912" s="348">
        <f t="shared" si="684"/>
        <v>-44893.928551886856</v>
      </c>
      <c r="CU912" s="348">
        <f t="shared" si="684"/>
        <v>-57326.093381640138</v>
      </c>
      <c r="CV912" s="348">
        <f t="shared" si="684"/>
        <v>-73096.524693456799</v>
      </c>
    </row>
    <row r="913" spans="1:119" ht="13.5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G913" s="348" t="e">
        <f>((CG904+CG905)*CG906-CG903-CG907*CG906/CG909)*EXP(-CG909*CG908)</f>
        <v>#VALUE!</v>
      </c>
      <c r="CH913" s="348" t="e">
        <f t="shared" ref="CH913:CV913" si="685">((CH904+CH905)*CH906-CH903-CH907*CH906/CH909)*EXP(-CH909*CH908)</f>
        <v>#VALUE!</v>
      </c>
      <c r="CI913" s="348" t="e">
        <f t="shared" si="685"/>
        <v>#VALUE!</v>
      </c>
      <c r="CJ913" s="348" t="e">
        <f t="shared" si="685"/>
        <v>#VALUE!</v>
      </c>
      <c r="CK913" s="348" t="e">
        <f t="shared" si="685"/>
        <v>#VALUE!</v>
      </c>
      <c r="CL913" s="348" t="e">
        <f t="shared" si="685"/>
        <v>#VALUE!</v>
      </c>
      <c r="CM913" s="348" t="e">
        <f t="shared" si="685"/>
        <v>#VALUE!</v>
      </c>
      <c r="CN913" s="348" t="e">
        <f t="shared" si="685"/>
        <v>#VALUE!</v>
      </c>
      <c r="CO913" s="348" t="e">
        <f t="shared" si="685"/>
        <v>#VALUE!</v>
      </c>
      <c r="CP913" s="348" t="e">
        <f t="shared" si="685"/>
        <v>#VALUE!</v>
      </c>
      <c r="CQ913" s="348" t="e">
        <f t="shared" si="685"/>
        <v>#VALUE!</v>
      </c>
      <c r="CR913" s="348" t="e">
        <f t="shared" si="685"/>
        <v>#VALUE!</v>
      </c>
      <c r="CS913" s="348" t="e">
        <f t="shared" si="685"/>
        <v>#VALUE!</v>
      </c>
      <c r="CT913" s="348" t="e">
        <f t="shared" si="685"/>
        <v>#VALUE!</v>
      </c>
      <c r="CU913" s="348" t="e">
        <f t="shared" si="685"/>
        <v>#VALUE!</v>
      </c>
      <c r="CV913" s="348" t="e">
        <f t="shared" si="685"/>
        <v>#VALUE!</v>
      </c>
    </row>
    <row r="914" spans="1:119" ht="13.5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G914" s="349" t="e">
        <f>CG911+CG912-CG913</f>
        <v>#VALUE!</v>
      </c>
      <c r="CH914" s="349" t="e">
        <f t="shared" ref="CH914:CV914" si="686">CH911+CH912-CH913</f>
        <v>#VALUE!</v>
      </c>
      <c r="CI914" s="349" t="e">
        <f t="shared" si="686"/>
        <v>#VALUE!</v>
      </c>
      <c r="CJ914" s="349" t="e">
        <f t="shared" si="686"/>
        <v>#VALUE!</v>
      </c>
      <c r="CK914" s="349" t="e">
        <f t="shared" si="686"/>
        <v>#VALUE!</v>
      </c>
      <c r="CL914" s="349" t="e">
        <f t="shared" si="686"/>
        <v>#VALUE!</v>
      </c>
      <c r="CM914" s="349" t="e">
        <f t="shared" si="686"/>
        <v>#VALUE!</v>
      </c>
      <c r="CN914" s="349" t="e">
        <f t="shared" si="686"/>
        <v>#VALUE!</v>
      </c>
      <c r="CO914" s="349" t="e">
        <f t="shared" si="686"/>
        <v>#VALUE!</v>
      </c>
      <c r="CP914" s="349" t="e">
        <f t="shared" si="686"/>
        <v>#VALUE!</v>
      </c>
      <c r="CQ914" s="349" t="e">
        <f t="shared" si="686"/>
        <v>#VALUE!</v>
      </c>
      <c r="CR914" s="349" t="e">
        <f t="shared" si="686"/>
        <v>#VALUE!</v>
      </c>
      <c r="CS914" s="349" t="e">
        <f t="shared" si="686"/>
        <v>#VALUE!</v>
      </c>
      <c r="CT914" s="349" t="e">
        <f t="shared" si="686"/>
        <v>#VALUE!</v>
      </c>
      <c r="CU914" s="349" t="e">
        <f t="shared" si="686"/>
        <v>#VALUE!</v>
      </c>
      <c r="CV914" s="349" t="e">
        <f t="shared" si="686"/>
        <v>#VALUE!</v>
      </c>
    </row>
    <row r="915" spans="1:119" ht="13.5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63" t="s">
        <v>584</v>
      </c>
      <c r="CG915" s="350" t="s">
        <v>390</v>
      </c>
      <c r="CH915" s="351" t="s">
        <v>333</v>
      </c>
      <c r="CI915" s="351" t="s">
        <v>334</v>
      </c>
      <c r="CJ915" s="351" t="s">
        <v>335</v>
      </c>
      <c r="CK915" s="351" t="s">
        <v>336</v>
      </c>
      <c r="CL915" s="351" t="s">
        <v>337</v>
      </c>
      <c r="CM915" s="351" t="s">
        <v>338</v>
      </c>
      <c r="CN915" s="351" t="s">
        <v>339</v>
      </c>
      <c r="CO915" s="351" t="s">
        <v>340</v>
      </c>
      <c r="CP915" s="351" t="s">
        <v>341</v>
      </c>
      <c r="CQ915" s="351" t="s">
        <v>342</v>
      </c>
      <c r="CR915" s="351" t="s">
        <v>343</v>
      </c>
      <c r="CS915" s="351" t="s">
        <v>344</v>
      </c>
      <c r="CT915" s="351" t="s">
        <v>345</v>
      </c>
      <c r="CU915" s="351" t="s">
        <v>346</v>
      </c>
      <c r="CV915" s="351" t="s">
        <v>347</v>
      </c>
      <c r="CY915" s="54" t="s">
        <v>390</v>
      </c>
      <c r="CZ915" s="54" t="s">
        <v>333</v>
      </c>
      <c r="DA915" s="54" t="s">
        <v>334</v>
      </c>
      <c r="DB915" s="54" t="s">
        <v>335</v>
      </c>
      <c r="DC915" s="54" t="s">
        <v>336</v>
      </c>
      <c r="DD915" s="54" t="s">
        <v>337</v>
      </c>
      <c r="DE915" s="54" t="s">
        <v>338</v>
      </c>
      <c r="DF915" s="54" t="s">
        <v>339</v>
      </c>
      <c r="DG915" s="54" t="s">
        <v>340</v>
      </c>
      <c r="DH915" s="54" t="s">
        <v>341</v>
      </c>
      <c r="DI915" s="54" t="s">
        <v>342</v>
      </c>
      <c r="DJ915" s="54" t="s">
        <v>343</v>
      </c>
      <c r="DK915" s="54" t="s">
        <v>344</v>
      </c>
      <c r="DL915" s="54" t="s">
        <v>345</v>
      </c>
      <c r="DM915" s="54" t="s">
        <v>346</v>
      </c>
      <c r="DN915" s="54" t="s">
        <v>347</v>
      </c>
    </row>
    <row r="916" spans="1:119" ht="13.5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126">
        <f>MAX(CA917:CA1172)</f>
        <v>0</v>
      </c>
      <c r="CF916" s="54" t="s">
        <v>391</v>
      </c>
      <c r="CG916" s="352" t="e">
        <f>ROUND((CG904+CG905)*CG906+CG907*CG906*(CG908-1/CG909)-((CG904+CG905)*CG906-CG903-CG907*CG906/CG909)*EXP(-CG909*CG908),5)</f>
        <v>#VALUE!</v>
      </c>
      <c r="CH916" s="352" t="e">
        <f t="shared" ref="CH916:CV916" si="687">ROUND((CH904+CH905)*CH906+CH907*CH906*(CH908-1/CH909)-((CH904+CH905)*CH906-CH903-CH907*CH906/CH909)*EXP(-CH909*CH908),5)</f>
        <v>#VALUE!</v>
      </c>
      <c r="CI916" s="352" t="e">
        <f t="shared" si="687"/>
        <v>#VALUE!</v>
      </c>
      <c r="CJ916" s="352" t="e">
        <f t="shared" si="687"/>
        <v>#VALUE!</v>
      </c>
      <c r="CK916" s="352" t="e">
        <f t="shared" si="687"/>
        <v>#VALUE!</v>
      </c>
      <c r="CL916" s="352" t="e">
        <f t="shared" si="687"/>
        <v>#VALUE!</v>
      </c>
      <c r="CM916" s="352" t="e">
        <f t="shared" si="687"/>
        <v>#VALUE!</v>
      </c>
      <c r="CN916" s="352" t="e">
        <f t="shared" si="687"/>
        <v>#VALUE!</v>
      </c>
      <c r="CO916" s="352" t="e">
        <f t="shared" si="687"/>
        <v>#VALUE!</v>
      </c>
      <c r="CP916" s="352" t="e">
        <f t="shared" si="687"/>
        <v>#VALUE!</v>
      </c>
      <c r="CQ916" s="352" t="e">
        <f t="shared" si="687"/>
        <v>#VALUE!</v>
      </c>
      <c r="CR916" s="352" t="e">
        <f t="shared" si="687"/>
        <v>#VALUE!</v>
      </c>
      <c r="CS916" s="352" t="e">
        <f t="shared" si="687"/>
        <v>#VALUE!</v>
      </c>
      <c r="CT916" s="352" t="e">
        <f t="shared" si="687"/>
        <v>#VALUE!</v>
      </c>
      <c r="CU916" s="352" t="e">
        <f t="shared" si="687"/>
        <v>#VALUE!</v>
      </c>
      <c r="CV916" s="352" t="e">
        <f t="shared" si="687"/>
        <v>#VALUE!</v>
      </c>
      <c r="CX916" s="54" t="s">
        <v>412</v>
      </c>
      <c r="CY916" s="362">
        <f>(CY908+CY909)/CY907+CY906</f>
        <v>295.99579239870923</v>
      </c>
      <c r="CZ916" s="362">
        <f t="shared" ref="CZ916:DN916" si="688">(CZ908+CZ909)/CZ907+CZ906</f>
        <v>253.99617592876882</v>
      </c>
      <c r="DA916" s="362">
        <f t="shared" si="688"/>
        <v>224.99578814732763</v>
      </c>
      <c r="DB916" s="362">
        <f t="shared" si="688"/>
        <v>202.99552076677315</v>
      </c>
      <c r="DC916" s="362">
        <f t="shared" si="688"/>
        <v>190.00217425547623</v>
      </c>
      <c r="DD916" s="362">
        <f t="shared" si="688"/>
        <v>174.99791344557741</v>
      </c>
      <c r="DE916" s="362">
        <f t="shared" si="688"/>
        <v>164.99559634188427</v>
      </c>
      <c r="DF916" s="362">
        <f t="shared" si="688"/>
        <v>157.00280920314253</v>
      </c>
      <c r="DG916" s="362">
        <f t="shared" si="688"/>
        <v>151.99654993400793</v>
      </c>
      <c r="DH916" s="362">
        <f t="shared" si="688"/>
        <v>145.99700693992628</v>
      </c>
      <c r="DI916" s="362">
        <f t="shared" si="688"/>
        <v>141.99730722180493</v>
      </c>
      <c r="DJ916" s="362">
        <f t="shared" si="688"/>
        <v>138.99904711262363</v>
      </c>
      <c r="DK916" s="362">
        <f t="shared" si="688"/>
        <v>133.99871805423658</v>
      </c>
      <c r="DL916" s="362">
        <f t="shared" si="688"/>
        <v>131.99796563285832</v>
      </c>
      <c r="DM916" s="362">
        <f t="shared" si="688"/>
        <v>129.00495001041449</v>
      </c>
      <c r="DN916" s="362">
        <f t="shared" si="688"/>
        <v>127.00491577747849</v>
      </c>
    </row>
    <row r="917" spans="1:119" ht="13.5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319" t="str">
        <f>IF(CB917="","",CC917)</f>
        <v/>
      </c>
      <c r="CB917" s="363" t="str">
        <f>IF(COUNTIF(CY917:DN917,"×")=0,"","浮上できません")</f>
        <v/>
      </c>
      <c r="CC917" s="316"/>
      <c r="CG917" s="369"/>
      <c r="CH917" s="369"/>
      <c r="CI917" s="369"/>
      <c r="CJ917" s="369"/>
      <c r="CK917" s="369"/>
      <c r="CL917" s="369"/>
      <c r="CM917" s="369"/>
      <c r="CN917" s="369"/>
      <c r="CO917" s="369"/>
      <c r="CP917" s="369"/>
      <c r="CQ917" s="369"/>
      <c r="CR917" s="369"/>
      <c r="CS917" s="369"/>
      <c r="CT917" s="369"/>
      <c r="CU917" s="369"/>
      <c r="CV917" s="369"/>
      <c r="CY917" s="364" t="e">
        <f t="shared" ref="CY917:DN917" si="689">IF(CY916-CG916&gt;0,"","×")</f>
        <v>#VALUE!</v>
      </c>
      <c r="CZ917" s="364" t="e">
        <f t="shared" si="689"/>
        <v>#VALUE!</v>
      </c>
      <c r="DA917" s="364" t="e">
        <f t="shared" si="689"/>
        <v>#VALUE!</v>
      </c>
      <c r="DB917" s="364" t="e">
        <f t="shared" si="689"/>
        <v>#VALUE!</v>
      </c>
      <c r="DC917" s="364" t="e">
        <f t="shared" si="689"/>
        <v>#VALUE!</v>
      </c>
      <c r="DD917" s="364" t="e">
        <f t="shared" si="689"/>
        <v>#VALUE!</v>
      </c>
      <c r="DE917" s="364" t="e">
        <f t="shared" si="689"/>
        <v>#VALUE!</v>
      </c>
      <c r="DF917" s="364" t="e">
        <f t="shared" si="689"/>
        <v>#VALUE!</v>
      </c>
      <c r="DG917" s="364" t="e">
        <f t="shared" si="689"/>
        <v>#VALUE!</v>
      </c>
      <c r="DH917" s="364" t="e">
        <f t="shared" si="689"/>
        <v>#VALUE!</v>
      </c>
      <c r="DI917" s="364" t="e">
        <f t="shared" si="689"/>
        <v>#VALUE!</v>
      </c>
      <c r="DJ917" s="364" t="e">
        <f t="shared" si="689"/>
        <v>#VALUE!</v>
      </c>
      <c r="DK917" s="364" t="e">
        <f t="shared" si="689"/>
        <v>#VALUE!</v>
      </c>
      <c r="DL917" s="364" t="e">
        <f t="shared" si="689"/>
        <v>#VALUE!</v>
      </c>
      <c r="DM917" s="364" t="e">
        <f t="shared" si="689"/>
        <v>#VALUE!</v>
      </c>
      <c r="DN917" s="364" t="e">
        <f t="shared" si="689"/>
        <v>#VALUE!</v>
      </c>
    </row>
    <row r="918" spans="1:119" ht="13.5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F918" s="339">
        <v>51</v>
      </c>
      <c r="CG918" s="339" t="s">
        <v>585</v>
      </c>
      <c r="CH918" s="339"/>
      <c r="CI918" s="339"/>
      <c r="CJ918" s="339"/>
      <c r="CK918" s="339"/>
      <c r="CL918" s="339"/>
      <c r="CM918" s="339"/>
      <c r="CN918" s="339"/>
      <c r="CO918" s="339"/>
      <c r="CP918" s="339"/>
      <c r="CQ918" s="338"/>
      <c r="CR918" s="338"/>
      <c r="CS918" s="338"/>
      <c r="CT918" s="338"/>
      <c r="CU918" s="338"/>
      <c r="CV918" s="338"/>
      <c r="CW918" s="338"/>
    </row>
    <row r="919" spans="1:119" ht="13.5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X919" s="339"/>
      <c r="CY919" s="339"/>
      <c r="CZ919" s="339"/>
      <c r="DA919" s="339"/>
      <c r="DB919" s="339"/>
      <c r="DC919" s="339"/>
      <c r="DD919" s="339"/>
      <c r="DE919" s="339"/>
      <c r="DF919" s="339"/>
      <c r="DG919" s="339"/>
      <c r="DH919" s="339"/>
      <c r="DI919" s="339"/>
      <c r="DJ919" s="339"/>
      <c r="DK919" s="339"/>
      <c r="DL919" s="339"/>
      <c r="DM919" s="339"/>
      <c r="DN919" s="339"/>
    </row>
    <row r="920" spans="1:119" ht="13.5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F920" s="340" t="s">
        <v>401</v>
      </c>
      <c r="CG920" s="353" t="e">
        <f t="shared" ref="CG920:CV920" si="690">CG899</f>
        <v>#VALUE!</v>
      </c>
      <c r="CH920" s="353" t="e">
        <f t="shared" si="690"/>
        <v>#VALUE!</v>
      </c>
      <c r="CI920" s="353" t="e">
        <f t="shared" si="690"/>
        <v>#VALUE!</v>
      </c>
      <c r="CJ920" s="353" t="e">
        <f t="shared" si="690"/>
        <v>#VALUE!</v>
      </c>
      <c r="CK920" s="353" t="e">
        <f t="shared" si="690"/>
        <v>#VALUE!</v>
      </c>
      <c r="CL920" s="353" t="e">
        <f t="shared" si="690"/>
        <v>#VALUE!</v>
      </c>
      <c r="CM920" s="353" t="e">
        <f t="shared" si="690"/>
        <v>#VALUE!</v>
      </c>
      <c r="CN920" s="353" t="e">
        <f t="shared" si="690"/>
        <v>#VALUE!</v>
      </c>
      <c r="CO920" s="353" t="e">
        <f t="shared" si="690"/>
        <v>#VALUE!</v>
      </c>
      <c r="CP920" s="353" t="e">
        <f t="shared" si="690"/>
        <v>#VALUE!</v>
      </c>
      <c r="CQ920" s="353" t="e">
        <f t="shared" si="690"/>
        <v>#VALUE!</v>
      </c>
      <c r="CR920" s="353" t="e">
        <f t="shared" si="690"/>
        <v>#VALUE!</v>
      </c>
      <c r="CS920" s="353" t="e">
        <f t="shared" si="690"/>
        <v>#VALUE!</v>
      </c>
      <c r="CT920" s="353" t="e">
        <f t="shared" si="690"/>
        <v>#VALUE!</v>
      </c>
      <c r="CU920" s="353" t="e">
        <f t="shared" si="690"/>
        <v>#VALUE!</v>
      </c>
      <c r="CV920" s="353" t="e">
        <f t="shared" si="690"/>
        <v>#VALUE!</v>
      </c>
    </row>
    <row r="921" spans="1:119" ht="13.5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F921" s="54" t="s">
        <v>395</v>
      </c>
      <c r="CG921" s="54">
        <v>100</v>
      </c>
      <c r="CH921" s="54">
        <f>$CG921</f>
        <v>100</v>
      </c>
      <c r="CI921" s="54">
        <f t="shared" ref="CI921:CV925" si="691">$CG921</f>
        <v>100</v>
      </c>
      <c r="CJ921" s="54">
        <f t="shared" si="691"/>
        <v>100</v>
      </c>
      <c r="CK921" s="54">
        <f t="shared" si="691"/>
        <v>100</v>
      </c>
      <c r="CL921" s="54">
        <f t="shared" si="691"/>
        <v>100</v>
      </c>
      <c r="CM921" s="54">
        <f t="shared" si="691"/>
        <v>100</v>
      </c>
      <c r="CN921" s="54">
        <f t="shared" si="691"/>
        <v>100</v>
      </c>
      <c r="CO921" s="54">
        <f t="shared" si="691"/>
        <v>100</v>
      </c>
      <c r="CP921" s="54">
        <f t="shared" si="691"/>
        <v>100</v>
      </c>
      <c r="CQ921" s="54">
        <f t="shared" si="691"/>
        <v>100</v>
      </c>
      <c r="CR921" s="54">
        <f t="shared" si="691"/>
        <v>100</v>
      </c>
      <c r="CS921" s="54">
        <f t="shared" si="691"/>
        <v>100</v>
      </c>
      <c r="CT921" s="54">
        <f t="shared" si="691"/>
        <v>100</v>
      </c>
      <c r="CU921" s="54">
        <f t="shared" si="691"/>
        <v>100</v>
      </c>
      <c r="CV921" s="54">
        <f t="shared" si="691"/>
        <v>100</v>
      </c>
      <c r="CX921" s="339" t="s">
        <v>402</v>
      </c>
      <c r="CY921" s="339"/>
      <c r="CZ921" s="339"/>
      <c r="DA921" s="339"/>
      <c r="DB921" s="339"/>
      <c r="DC921" s="339"/>
      <c r="DD921" s="339"/>
      <c r="DE921" s="339"/>
      <c r="DF921" s="339"/>
      <c r="DG921" s="339"/>
      <c r="DH921" s="339"/>
      <c r="DI921" s="339"/>
      <c r="DJ921" s="339"/>
      <c r="DK921" s="339"/>
      <c r="DL921" s="339"/>
      <c r="DM921" s="339"/>
      <c r="DN921" s="339"/>
      <c r="DO921" s="339"/>
    </row>
    <row r="922" spans="1:119" ht="13.5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B922" s="64" t="s">
        <v>372</v>
      </c>
      <c r="CC922" s="345">
        <v>0</v>
      </c>
      <c r="CD922" s="66" t="s">
        <v>373</v>
      </c>
      <c r="CE922" s="66">
        <f>ROUND(CC922*$CG$82*9.80665/1000,0)</f>
        <v>0</v>
      </c>
      <c r="CF922" s="54" t="s">
        <v>374</v>
      </c>
      <c r="CG922" s="341">
        <f>CE923</f>
        <v>0</v>
      </c>
      <c r="CH922" s="54">
        <f>$CG922</f>
        <v>0</v>
      </c>
      <c r="CI922" s="54">
        <f t="shared" si="691"/>
        <v>0</v>
      </c>
      <c r="CJ922" s="54">
        <f t="shared" si="691"/>
        <v>0</v>
      </c>
      <c r="CK922" s="54">
        <f t="shared" si="691"/>
        <v>0</v>
      </c>
      <c r="CL922" s="54">
        <f t="shared" si="691"/>
        <v>0</v>
      </c>
      <c r="CM922" s="54">
        <f t="shared" si="691"/>
        <v>0</v>
      </c>
      <c r="CN922" s="54">
        <f t="shared" si="691"/>
        <v>0</v>
      </c>
      <c r="CO922" s="54">
        <f t="shared" si="691"/>
        <v>0</v>
      </c>
      <c r="CP922" s="54">
        <f t="shared" si="691"/>
        <v>0</v>
      </c>
      <c r="CQ922" s="54">
        <f t="shared" si="691"/>
        <v>0</v>
      </c>
      <c r="CR922" s="54">
        <f t="shared" si="691"/>
        <v>0</v>
      </c>
      <c r="CS922" s="54">
        <f t="shared" si="691"/>
        <v>0</v>
      </c>
      <c r="CT922" s="54">
        <f t="shared" si="691"/>
        <v>0</v>
      </c>
      <c r="CU922" s="54">
        <f t="shared" si="691"/>
        <v>0</v>
      </c>
      <c r="CV922" s="54">
        <f t="shared" si="691"/>
        <v>0</v>
      </c>
    </row>
    <row r="923" spans="1:119" ht="13.5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B923" s="354" t="s">
        <v>376</v>
      </c>
      <c r="CC923" s="355">
        <f>CC907</f>
        <v>0</v>
      </c>
      <c r="CD923" s="346" t="s">
        <v>381</v>
      </c>
      <c r="CE923" s="66">
        <f>CC923*$CG$82*9.80665/1000</f>
        <v>0</v>
      </c>
      <c r="CF923" s="54" t="s">
        <v>396</v>
      </c>
      <c r="CG923" s="54">
        <v>0.79</v>
      </c>
      <c r="CH923" s="54">
        <f>$CG923</f>
        <v>0.79</v>
      </c>
      <c r="CI923" s="54">
        <f t="shared" si="691"/>
        <v>0.79</v>
      </c>
      <c r="CJ923" s="54">
        <f t="shared" si="691"/>
        <v>0.79</v>
      </c>
      <c r="CK923" s="54">
        <f t="shared" si="691"/>
        <v>0.79</v>
      </c>
      <c r="CL923" s="54">
        <f t="shared" si="691"/>
        <v>0.79</v>
      </c>
      <c r="CM923" s="54">
        <f t="shared" si="691"/>
        <v>0.79</v>
      </c>
      <c r="CN923" s="54">
        <f t="shared" si="691"/>
        <v>0.79</v>
      </c>
      <c r="CO923" s="54">
        <f t="shared" si="691"/>
        <v>0.79</v>
      </c>
      <c r="CP923" s="54">
        <f t="shared" si="691"/>
        <v>0.79</v>
      </c>
      <c r="CQ923" s="54">
        <f t="shared" si="691"/>
        <v>0.79</v>
      </c>
      <c r="CR923" s="54">
        <f t="shared" si="691"/>
        <v>0.79</v>
      </c>
      <c r="CS923" s="54">
        <f t="shared" si="691"/>
        <v>0.79</v>
      </c>
      <c r="CT923" s="54">
        <f t="shared" si="691"/>
        <v>0.79</v>
      </c>
      <c r="CU923" s="54">
        <f t="shared" si="691"/>
        <v>0.79</v>
      </c>
      <c r="CV923" s="54">
        <f t="shared" si="691"/>
        <v>0.79</v>
      </c>
      <c r="CX923" s="358" t="s">
        <v>404</v>
      </c>
      <c r="CY923" s="54">
        <f t="shared" ref="CY923:DN923" si="692">CG$79</f>
        <v>126.88500000000001</v>
      </c>
      <c r="CZ923" s="54">
        <f t="shared" si="692"/>
        <v>109.185</v>
      </c>
      <c r="DA923" s="54">
        <f t="shared" si="692"/>
        <v>94.381</v>
      </c>
      <c r="DB923" s="54">
        <f t="shared" si="692"/>
        <v>82.445999999999998</v>
      </c>
      <c r="DC923" s="54">
        <f t="shared" si="692"/>
        <v>73.918000000000006</v>
      </c>
      <c r="DD923" s="54">
        <f t="shared" si="692"/>
        <v>63.152999999999999</v>
      </c>
      <c r="DE923" s="54">
        <f t="shared" si="692"/>
        <v>56.482999999999997</v>
      </c>
      <c r="DF923" s="54">
        <f t="shared" si="692"/>
        <v>51.133000000000003</v>
      </c>
      <c r="DG923" s="54">
        <f t="shared" si="692"/>
        <v>48.246000000000002</v>
      </c>
      <c r="DH923" s="54">
        <f t="shared" si="692"/>
        <v>43.709000000000003</v>
      </c>
      <c r="DI923" s="54">
        <f t="shared" si="692"/>
        <v>40.774000000000001</v>
      </c>
      <c r="DJ923" s="54">
        <f t="shared" si="692"/>
        <v>38.68</v>
      </c>
      <c r="DK923" s="54">
        <f t="shared" si="692"/>
        <v>34.463000000000001</v>
      </c>
      <c r="DL923" s="54">
        <f t="shared" si="692"/>
        <v>33.161000000000001</v>
      </c>
      <c r="DM923" s="54">
        <f t="shared" si="692"/>
        <v>30.765000000000001</v>
      </c>
      <c r="DN923" s="54">
        <f t="shared" si="692"/>
        <v>29.283999999999999</v>
      </c>
    </row>
    <row r="924" spans="1:119" ht="13.5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B924" s="64" t="s">
        <v>380</v>
      </c>
      <c r="CC924" s="345">
        <f>-BN135</f>
        <v>0</v>
      </c>
      <c r="CD924" s="346" t="s">
        <v>381</v>
      </c>
      <c r="CE924" s="66">
        <f>CC924*$CG$82*9.80665/1000</f>
        <v>0</v>
      </c>
      <c r="CF924" s="54" t="s">
        <v>382</v>
      </c>
      <c r="CG924" s="341">
        <f>CE922</f>
        <v>0</v>
      </c>
      <c r="CH924" s="54">
        <f>$CG924</f>
        <v>0</v>
      </c>
      <c r="CI924" s="54">
        <f t="shared" si="691"/>
        <v>0</v>
      </c>
      <c r="CJ924" s="54">
        <f t="shared" si="691"/>
        <v>0</v>
      </c>
      <c r="CK924" s="54">
        <f t="shared" si="691"/>
        <v>0</v>
      </c>
      <c r="CL924" s="54">
        <f t="shared" si="691"/>
        <v>0</v>
      </c>
      <c r="CM924" s="54">
        <f t="shared" si="691"/>
        <v>0</v>
      </c>
      <c r="CN924" s="54">
        <f t="shared" si="691"/>
        <v>0</v>
      </c>
      <c r="CO924" s="54">
        <f t="shared" si="691"/>
        <v>0</v>
      </c>
      <c r="CP924" s="54">
        <f t="shared" si="691"/>
        <v>0</v>
      </c>
      <c r="CQ924" s="54">
        <f t="shared" si="691"/>
        <v>0</v>
      </c>
      <c r="CR924" s="54">
        <f t="shared" si="691"/>
        <v>0</v>
      </c>
      <c r="CS924" s="54">
        <f t="shared" si="691"/>
        <v>0</v>
      </c>
      <c r="CT924" s="54">
        <f t="shared" si="691"/>
        <v>0</v>
      </c>
      <c r="CU924" s="54">
        <f t="shared" si="691"/>
        <v>0</v>
      </c>
      <c r="CV924" s="54">
        <f t="shared" si="691"/>
        <v>0</v>
      </c>
      <c r="CX924" s="54" t="s">
        <v>418</v>
      </c>
      <c r="CY924" s="54">
        <f t="shared" ref="CY924:DN924" si="693">CG$80</f>
        <v>0.55779999999999996</v>
      </c>
      <c r="CZ924" s="54">
        <f t="shared" si="693"/>
        <v>0.65139999999999998</v>
      </c>
      <c r="DA924" s="54">
        <f t="shared" si="693"/>
        <v>0.72219999999999995</v>
      </c>
      <c r="DB924" s="54">
        <f t="shared" si="693"/>
        <v>0.78249999999999997</v>
      </c>
      <c r="DC924" s="54">
        <f t="shared" si="693"/>
        <v>0.81259999999999999</v>
      </c>
      <c r="DD924" s="54">
        <f t="shared" si="693"/>
        <v>0.84340000000000004</v>
      </c>
      <c r="DE924" s="54">
        <f t="shared" si="693"/>
        <v>0.86929999999999996</v>
      </c>
      <c r="DF924" s="54">
        <f t="shared" si="693"/>
        <v>0.89100000000000001</v>
      </c>
      <c r="DG924" s="54">
        <f t="shared" si="693"/>
        <v>0.90920000000000001</v>
      </c>
      <c r="DH924" s="54">
        <f t="shared" si="693"/>
        <v>0.92220000000000002</v>
      </c>
      <c r="DI924" s="54">
        <f t="shared" si="693"/>
        <v>0.93189999999999995</v>
      </c>
      <c r="DJ924" s="54">
        <f t="shared" si="693"/>
        <v>0.94030000000000002</v>
      </c>
      <c r="DK924" s="54">
        <f t="shared" si="693"/>
        <v>0.94769999999999999</v>
      </c>
      <c r="DL924" s="54">
        <f t="shared" si="693"/>
        <v>0.95440000000000003</v>
      </c>
      <c r="DM924" s="54">
        <f t="shared" si="693"/>
        <v>0.96020000000000005</v>
      </c>
      <c r="DN924" s="54">
        <f t="shared" si="693"/>
        <v>0.96530000000000005</v>
      </c>
    </row>
    <row r="925" spans="1:119" ht="14.25" thickBot="1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B925" s="64" t="s">
        <v>384</v>
      </c>
      <c r="CC925" s="345" t="e">
        <f>(BM135-BM134)/0.000694444444444444</f>
        <v>#VALUE!</v>
      </c>
      <c r="CD925" s="66" t="s">
        <v>65</v>
      </c>
      <c r="CE925" s="66" t="e">
        <f>IF(CC922=0,IF(CC905&gt;0,CC925+CE908,CC925),(CC925-((CC924-CC923)/CC922)))</f>
        <v>#VALUE!</v>
      </c>
      <c r="CF925" s="54" t="s">
        <v>406</v>
      </c>
      <c r="CG925" s="341" t="e">
        <f>ABS(CE925)</f>
        <v>#VALUE!</v>
      </c>
      <c r="CH925" s="54" t="e">
        <f>$CG925</f>
        <v>#VALUE!</v>
      </c>
      <c r="CI925" s="54" t="e">
        <f t="shared" si="691"/>
        <v>#VALUE!</v>
      </c>
      <c r="CJ925" s="54" t="e">
        <f t="shared" si="691"/>
        <v>#VALUE!</v>
      </c>
      <c r="CK925" s="54" t="e">
        <f t="shared" si="691"/>
        <v>#VALUE!</v>
      </c>
      <c r="CL925" s="54" t="e">
        <f t="shared" si="691"/>
        <v>#VALUE!</v>
      </c>
      <c r="CM925" s="54" t="e">
        <f t="shared" si="691"/>
        <v>#VALUE!</v>
      </c>
      <c r="CN925" s="54" t="e">
        <f t="shared" si="691"/>
        <v>#VALUE!</v>
      </c>
      <c r="CO925" s="54" t="e">
        <f t="shared" si="691"/>
        <v>#VALUE!</v>
      </c>
      <c r="CP925" s="54" t="e">
        <f t="shared" si="691"/>
        <v>#VALUE!</v>
      </c>
      <c r="CQ925" s="54" t="e">
        <f t="shared" si="691"/>
        <v>#VALUE!</v>
      </c>
      <c r="CR925" s="54" t="e">
        <f t="shared" si="691"/>
        <v>#VALUE!</v>
      </c>
      <c r="CS925" s="54" t="e">
        <f t="shared" si="691"/>
        <v>#VALUE!</v>
      </c>
      <c r="CT925" s="54" t="e">
        <f t="shared" si="691"/>
        <v>#VALUE!</v>
      </c>
      <c r="CU925" s="54" t="e">
        <f t="shared" si="691"/>
        <v>#VALUE!</v>
      </c>
      <c r="CV925" s="54" t="e">
        <f t="shared" si="691"/>
        <v>#VALUE!</v>
      </c>
      <c r="CX925" s="54" t="s">
        <v>407</v>
      </c>
      <c r="CY925" s="54">
        <f>100-$CG$83</f>
        <v>94.33</v>
      </c>
      <c r="CZ925" s="54">
        <f t="shared" ref="CZ925:DN925" si="694">100-$CG$83</f>
        <v>94.33</v>
      </c>
      <c r="DA925" s="54">
        <f t="shared" si="694"/>
        <v>94.33</v>
      </c>
      <c r="DB925" s="54">
        <f t="shared" si="694"/>
        <v>94.33</v>
      </c>
      <c r="DC925" s="54">
        <f t="shared" si="694"/>
        <v>94.33</v>
      </c>
      <c r="DD925" s="54">
        <f t="shared" si="694"/>
        <v>94.33</v>
      </c>
      <c r="DE925" s="54">
        <f t="shared" si="694"/>
        <v>94.33</v>
      </c>
      <c r="DF925" s="54">
        <f t="shared" si="694"/>
        <v>94.33</v>
      </c>
      <c r="DG925" s="54">
        <f t="shared" si="694"/>
        <v>94.33</v>
      </c>
      <c r="DH925" s="54">
        <f t="shared" si="694"/>
        <v>94.33</v>
      </c>
      <c r="DI925" s="54">
        <f t="shared" si="694"/>
        <v>94.33</v>
      </c>
      <c r="DJ925" s="54">
        <f t="shared" si="694"/>
        <v>94.33</v>
      </c>
      <c r="DK925" s="54">
        <f t="shared" si="694"/>
        <v>94.33</v>
      </c>
      <c r="DL925" s="54">
        <f t="shared" si="694"/>
        <v>94.33</v>
      </c>
      <c r="DM925" s="54">
        <f t="shared" si="694"/>
        <v>94.33</v>
      </c>
      <c r="DN925" s="54">
        <f t="shared" si="694"/>
        <v>94.33</v>
      </c>
    </row>
    <row r="926" spans="1:119" ht="16.5" customHeight="1" thickBot="1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B926" s="359"/>
      <c r="CC926" s="360"/>
      <c r="CF926" s="54" t="s">
        <v>408</v>
      </c>
      <c r="CG926" s="347">
        <f>LN(2)/CG$78</f>
        <v>0.13862943611198905</v>
      </c>
      <c r="CH926" s="347">
        <f t="shared" ref="CH926:CV926" si="695">LN(2)/CH$78</f>
        <v>8.6643397569993161E-2</v>
      </c>
      <c r="CI926" s="347">
        <f t="shared" si="695"/>
        <v>5.5451774444795626E-2</v>
      </c>
      <c r="CJ926" s="347">
        <f t="shared" si="695"/>
        <v>3.7467415165402446E-2</v>
      </c>
      <c r="CK926" s="347">
        <f t="shared" si="695"/>
        <v>2.5672117798516494E-2</v>
      </c>
      <c r="CL926" s="347">
        <f t="shared" si="695"/>
        <v>1.8097837612531208E-2</v>
      </c>
      <c r="CM926" s="347">
        <f t="shared" si="695"/>
        <v>1.2765141446776157E-2</v>
      </c>
      <c r="CN926" s="347">
        <f t="shared" si="695"/>
        <v>9.001911435843446E-3</v>
      </c>
      <c r="CO926" s="347">
        <f t="shared" si="695"/>
        <v>6.3591484455040852E-3</v>
      </c>
      <c r="CP926" s="347">
        <f t="shared" si="695"/>
        <v>4.7475834284927756E-3</v>
      </c>
      <c r="CQ926" s="347">
        <f t="shared" si="695"/>
        <v>3.7066694147590657E-3</v>
      </c>
      <c r="CR926" s="347">
        <f t="shared" si="695"/>
        <v>2.9001974082006081E-3</v>
      </c>
      <c r="CS926" s="347">
        <f t="shared" si="695"/>
        <v>2.272613706753919E-3</v>
      </c>
      <c r="CT926" s="347">
        <f t="shared" si="695"/>
        <v>1.7773004629742187E-3</v>
      </c>
      <c r="CU926" s="347">
        <f t="shared" si="695"/>
        <v>1.3918618083533039E-3</v>
      </c>
      <c r="CV926" s="347">
        <f t="shared" si="695"/>
        <v>1.0915703630865281E-3</v>
      </c>
      <c r="CX926" s="54" t="s">
        <v>409</v>
      </c>
      <c r="CY926" s="361">
        <f>CE924</f>
        <v>0</v>
      </c>
      <c r="CZ926" s="54">
        <f>$CY926</f>
        <v>0</v>
      </c>
      <c r="DA926" s="54">
        <f t="shared" ref="DA926:DN926" si="696">$CY926</f>
        <v>0</v>
      </c>
      <c r="DB926" s="54">
        <f t="shared" si="696"/>
        <v>0</v>
      </c>
      <c r="DC926" s="54">
        <f t="shared" si="696"/>
        <v>0</v>
      </c>
      <c r="DD926" s="54">
        <f t="shared" si="696"/>
        <v>0</v>
      </c>
      <c r="DE926" s="54">
        <f t="shared" si="696"/>
        <v>0</v>
      </c>
      <c r="DF926" s="54">
        <f t="shared" si="696"/>
        <v>0</v>
      </c>
      <c r="DG926" s="54">
        <f t="shared" si="696"/>
        <v>0</v>
      </c>
      <c r="DH926" s="54">
        <f t="shared" si="696"/>
        <v>0</v>
      </c>
      <c r="DI926" s="54">
        <f t="shared" si="696"/>
        <v>0</v>
      </c>
      <c r="DJ926" s="54">
        <f t="shared" si="696"/>
        <v>0</v>
      </c>
      <c r="DK926" s="54">
        <f t="shared" si="696"/>
        <v>0</v>
      </c>
      <c r="DL926" s="54">
        <f t="shared" si="696"/>
        <v>0</v>
      </c>
      <c r="DM926" s="54">
        <f t="shared" si="696"/>
        <v>0</v>
      </c>
      <c r="DN926" s="54">
        <f t="shared" si="696"/>
        <v>0</v>
      </c>
    </row>
    <row r="928" spans="1:119" ht="13.5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G928" s="348">
        <f>(CG921+CG922)*CG923</f>
        <v>79</v>
      </c>
      <c r="CH928" s="348">
        <f t="shared" ref="CH928:CV928" si="697">(CH921+CH922)*CH923</f>
        <v>79</v>
      </c>
      <c r="CI928" s="348">
        <f t="shared" si="697"/>
        <v>79</v>
      </c>
      <c r="CJ928" s="348">
        <f t="shared" si="697"/>
        <v>79</v>
      </c>
      <c r="CK928" s="348">
        <f t="shared" si="697"/>
        <v>79</v>
      </c>
      <c r="CL928" s="348">
        <f t="shared" si="697"/>
        <v>79</v>
      </c>
      <c r="CM928" s="348">
        <f t="shared" si="697"/>
        <v>79</v>
      </c>
      <c r="CN928" s="348">
        <f t="shared" si="697"/>
        <v>79</v>
      </c>
      <c r="CO928" s="348">
        <f t="shared" si="697"/>
        <v>79</v>
      </c>
      <c r="CP928" s="348">
        <f t="shared" si="697"/>
        <v>79</v>
      </c>
      <c r="CQ928" s="348">
        <f t="shared" si="697"/>
        <v>79</v>
      </c>
      <c r="CR928" s="348">
        <f t="shared" si="697"/>
        <v>79</v>
      </c>
      <c r="CS928" s="348">
        <f t="shared" si="697"/>
        <v>79</v>
      </c>
      <c r="CT928" s="348">
        <f t="shared" si="697"/>
        <v>79</v>
      </c>
      <c r="CU928" s="348">
        <f t="shared" si="697"/>
        <v>79</v>
      </c>
      <c r="CV928" s="348">
        <f t="shared" si="697"/>
        <v>79</v>
      </c>
    </row>
    <row r="929" spans="1:119" ht="13.5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G929" s="348" t="e">
        <f>CG924*CG923*(CG925-1/CG926)</f>
        <v>#VALUE!</v>
      </c>
      <c r="CH929" s="348" t="e">
        <f t="shared" ref="CH929:CV929" si="698">CH924*CH923*(CH925-1/CH926)</f>
        <v>#VALUE!</v>
      </c>
      <c r="CI929" s="348" t="e">
        <f t="shared" si="698"/>
        <v>#VALUE!</v>
      </c>
      <c r="CJ929" s="348" t="e">
        <f t="shared" si="698"/>
        <v>#VALUE!</v>
      </c>
      <c r="CK929" s="348" t="e">
        <f t="shared" si="698"/>
        <v>#VALUE!</v>
      </c>
      <c r="CL929" s="348" t="e">
        <f t="shared" si="698"/>
        <v>#VALUE!</v>
      </c>
      <c r="CM929" s="348" t="e">
        <f t="shared" si="698"/>
        <v>#VALUE!</v>
      </c>
      <c r="CN929" s="348" t="e">
        <f t="shared" si="698"/>
        <v>#VALUE!</v>
      </c>
      <c r="CO929" s="348" t="e">
        <f t="shared" si="698"/>
        <v>#VALUE!</v>
      </c>
      <c r="CP929" s="348" t="e">
        <f t="shared" si="698"/>
        <v>#VALUE!</v>
      </c>
      <c r="CQ929" s="348" t="e">
        <f t="shared" si="698"/>
        <v>#VALUE!</v>
      </c>
      <c r="CR929" s="348" t="e">
        <f t="shared" si="698"/>
        <v>#VALUE!</v>
      </c>
      <c r="CS929" s="348" t="e">
        <f t="shared" si="698"/>
        <v>#VALUE!</v>
      </c>
      <c r="CT929" s="348" t="e">
        <f t="shared" si="698"/>
        <v>#VALUE!</v>
      </c>
      <c r="CU929" s="348" t="e">
        <f t="shared" si="698"/>
        <v>#VALUE!</v>
      </c>
      <c r="CV929" s="348" t="e">
        <f t="shared" si="698"/>
        <v>#VALUE!</v>
      </c>
    </row>
    <row r="930" spans="1:119" ht="13.5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G930" s="348" t="e">
        <f>((CG921+CG922)*CG923-CG920-CG924*CG923/CG926)*EXP(-CG926*CG925)</f>
        <v>#VALUE!</v>
      </c>
      <c r="CH930" s="348" t="e">
        <f t="shared" ref="CH930:CV930" si="699">((CH921+CH922)*CH923-CH920-CH924*CH923/CH926)*EXP(-CH926*CH925)</f>
        <v>#VALUE!</v>
      </c>
      <c r="CI930" s="348" t="e">
        <f t="shared" si="699"/>
        <v>#VALUE!</v>
      </c>
      <c r="CJ930" s="348" t="e">
        <f t="shared" si="699"/>
        <v>#VALUE!</v>
      </c>
      <c r="CK930" s="348" t="e">
        <f t="shared" si="699"/>
        <v>#VALUE!</v>
      </c>
      <c r="CL930" s="348" t="e">
        <f t="shared" si="699"/>
        <v>#VALUE!</v>
      </c>
      <c r="CM930" s="348" t="e">
        <f t="shared" si="699"/>
        <v>#VALUE!</v>
      </c>
      <c r="CN930" s="348" t="e">
        <f t="shared" si="699"/>
        <v>#VALUE!</v>
      </c>
      <c r="CO930" s="348" t="e">
        <f t="shared" si="699"/>
        <v>#VALUE!</v>
      </c>
      <c r="CP930" s="348" t="e">
        <f t="shared" si="699"/>
        <v>#VALUE!</v>
      </c>
      <c r="CQ930" s="348" t="e">
        <f t="shared" si="699"/>
        <v>#VALUE!</v>
      </c>
      <c r="CR930" s="348" t="e">
        <f t="shared" si="699"/>
        <v>#VALUE!</v>
      </c>
      <c r="CS930" s="348" t="e">
        <f t="shared" si="699"/>
        <v>#VALUE!</v>
      </c>
      <c r="CT930" s="348" t="e">
        <f t="shared" si="699"/>
        <v>#VALUE!</v>
      </c>
      <c r="CU930" s="348" t="e">
        <f t="shared" si="699"/>
        <v>#VALUE!</v>
      </c>
      <c r="CV930" s="348" t="e">
        <f t="shared" si="699"/>
        <v>#VALUE!</v>
      </c>
    </row>
    <row r="931" spans="1:119" ht="13.5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G931" s="349" t="e">
        <f>CG928+CG929-CG930</f>
        <v>#VALUE!</v>
      </c>
      <c r="CH931" s="349" t="e">
        <f t="shared" ref="CH931:CV931" si="700">CH928+CH929-CH930</f>
        <v>#VALUE!</v>
      </c>
      <c r="CI931" s="349" t="e">
        <f t="shared" si="700"/>
        <v>#VALUE!</v>
      </c>
      <c r="CJ931" s="349" t="e">
        <f t="shared" si="700"/>
        <v>#VALUE!</v>
      </c>
      <c r="CK931" s="349" t="e">
        <f t="shared" si="700"/>
        <v>#VALUE!</v>
      </c>
      <c r="CL931" s="349" t="e">
        <f t="shared" si="700"/>
        <v>#VALUE!</v>
      </c>
      <c r="CM931" s="349" t="e">
        <f t="shared" si="700"/>
        <v>#VALUE!</v>
      </c>
      <c r="CN931" s="349" t="e">
        <f t="shared" si="700"/>
        <v>#VALUE!</v>
      </c>
      <c r="CO931" s="349" t="e">
        <f t="shared" si="700"/>
        <v>#VALUE!</v>
      </c>
      <c r="CP931" s="349" t="e">
        <f t="shared" si="700"/>
        <v>#VALUE!</v>
      </c>
      <c r="CQ931" s="349" t="e">
        <f t="shared" si="700"/>
        <v>#VALUE!</v>
      </c>
      <c r="CR931" s="349" t="e">
        <f t="shared" si="700"/>
        <v>#VALUE!</v>
      </c>
      <c r="CS931" s="349" t="e">
        <f t="shared" si="700"/>
        <v>#VALUE!</v>
      </c>
      <c r="CT931" s="349" t="e">
        <f t="shared" si="700"/>
        <v>#VALUE!</v>
      </c>
      <c r="CU931" s="349" t="e">
        <f t="shared" si="700"/>
        <v>#VALUE!</v>
      </c>
      <c r="CV931" s="349" t="e">
        <f t="shared" si="700"/>
        <v>#VALUE!</v>
      </c>
    </row>
    <row r="932" spans="1:119" ht="13.5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G932" s="350" t="s">
        <v>390</v>
      </c>
      <c r="CH932" s="351" t="s">
        <v>333</v>
      </c>
      <c r="CI932" s="351" t="s">
        <v>334</v>
      </c>
      <c r="CJ932" s="351" t="s">
        <v>335</v>
      </c>
      <c r="CK932" s="351" t="s">
        <v>336</v>
      </c>
      <c r="CL932" s="351" t="s">
        <v>337</v>
      </c>
      <c r="CM932" s="351" t="s">
        <v>338</v>
      </c>
      <c r="CN932" s="351" t="s">
        <v>339</v>
      </c>
      <c r="CO932" s="351" t="s">
        <v>340</v>
      </c>
      <c r="CP932" s="351" t="s">
        <v>341</v>
      </c>
      <c r="CQ932" s="351" t="s">
        <v>342</v>
      </c>
      <c r="CR932" s="351" t="s">
        <v>343</v>
      </c>
      <c r="CS932" s="351" t="s">
        <v>344</v>
      </c>
      <c r="CT932" s="351" t="s">
        <v>345</v>
      </c>
      <c r="CU932" s="351" t="s">
        <v>346</v>
      </c>
      <c r="CV932" s="351" t="s">
        <v>347</v>
      </c>
      <c r="CY932" s="54" t="s">
        <v>390</v>
      </c>
      <c r="CZ932" s="54" t="s">
        <v>333</v>
      </c>
      <c r="DA932" s="54" t="s">
        <v>334</v>
      </c>
      <c r="DB932" s="54" t="s">
        <v>335</v>
      </c>
      <c r="DC932" s="54" t="s">
        <v>336</v>
      </c>
      <c r="DD932" s="54" t="s">
        <v>337</v>
      </c>
      <c r="DE932" s="54" t="s">
        <v>338</v>
      </c>
      <c r="DF932" s="54" t="s">
        <v>339</v>
      </c>
      <c r="DG932" s="54" t="s">
        <v>340</v>
      </c>
      <c r="DH932" s="54" t="s">
        <v>341</v>
      </c>
      <c r="DI932" s="54" t="s">
        <v>342</v>
      </c>
      <c r="DJ932" s="54" t="s">
        <v>343</v>
      </c>
      <c r="DK932" s="54" t="s">
        <v>344</v>
      </c>
      <c r="DL932" s="54" t="s">
        <v>345</v>
      </c>
      <c r="DM932" s="54" t="s">
        <v>346</v>
      </c>
      <c r="DN932" s="54" t="s">
        <v>347</v>
      </c>
    </row>
    <row r="933" spans="1:119" ht="13.5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F933" s="54" t="s">
        <v>391</v>
      </c>
      <c r="CG933" s="352" t="e">
        <f>ROUND((CG921+CG922)*CG923+CG924*CG923*(CG925-1/CG926)-((CG921+CG922)*CG923-CG920-CG924*CG923/CG926)*EXP(-CG926*CG925),5)</f>
        <v>#VALUE!</v>
      </c>
      <c r="CH933" s="352" t="e">
        <f t="shared" ref="CH933:CV933" si="701">ROUND((CH921+CH922)*CH923+CH924*CH923*(CH925-1/CH926)-((CH921+CH922)*CH923-CH920-CH924*CH923/CH926)*EXP(-CH926*CH925),5)</f>
        <v>#VALUE!</v>
      </c>
      <c r="CI933" s="352" t="e">
        <f t="shared" si="701"/>
        <v>#VALUE!</v>
      </c>
      <c r="CJ933" s="352" t="e">
        <f t="shared" si="701"/>
        <v>#VALUE!</v>
      </c>
      <c r="CK933" s="352" t="e">
        <f t="shared" si="701"/>
        <v>#VALUE!</v>
      </c>
      <c r="CL933" s="352" t="e">
        <f t="shared" si="701"/>
        <v>#VALUE!</v>
      </c>
      <c r="CM933" s="352" t="e">
        <f t="shared" si="701"/>
        <v>#VALUE!</v>
      </c>
      <c r="CN933" s="352" t="e">
        <f t="shared" si="701"/>
        <v>#VALUE!</v>
      </c>
      <c r="CO933" s="352" t="e">
        <f t="shared" si="701"/>
        <v>#VALUE!</v>
      </c>
      <c r="CP933" s="352" t="e">
        <f t="shared" si="701"/>
        <v>#VALUE!</v>
      </c>
      <c r="CQ933" s="352" t="e">
        <f t="shared" si="701"/>
        <v>#VALUE!</v>
      </c>
      <c r="CR933" s="352" t="e">
        <f t="shared" si="701"/>
        <v>#VALUE!</v>
      </c>
      <c r="CS933" s="352" t="e">
        <f t="shared" si="701"/>
        <v>#VALUE!</v>
      </c>
      <c r="CT933" s="352" t="e">
        <f t="shared" si="701"/>
        <v>#VALUE!</v>
      </c>
      <c r="CU933" s="352" t="e">
        <f t="shared" si="701"/>
        <v>#VALUE!</v>
      </c>
      <c r="CV933" s="352" t="e">
        <f t="shared" si="701"/>
        <v>#VALUE!</v>
      </c>
      <c r="CX933" s="54" t="s">
        <v>412</v>
      </c>
      <c r="CY933" s="362">
        <f>(CY925+CY926)/CY924+CY923</f>
        <v>295.99579239870923</v>
      </c>
      <c r="CZ933" s="362">
        <f t="shared" ref="CZ933:DN933" si="702">(CZ925+CZ926)/CZ924+CZ923</f>
        <v>253.99617592876882</v>
      </c>
      <c r="DA933" s="362">
        <f t="shared" si="702"/>
        <v>224.99578814732763</v>
      </c>
      <c r="DB933" s="362">
        <f t="shared" si="702"/>
        <v>202.99552076677315</v>
      </c>
      <c r="DC933" s="362">
        <f t="shared" si="702"/>
        <v>190.00217425547623</v>
      </c>
      <c r="DD933" s="362">
        <f t="shared" si="702"/>
        <v>174.99791344557741</v>
      </c>
      <c r="DE933" s="362">
        <f t="shared" si="702"/>
        <v>164.99559634188427</v>
      </c>
      <c r="DF933" s="362">
        <f t="shared" si="702"/>
        <v>157.00280920314253</v>
      </c>
      <c r="DG933" s="362">
        <f t="shared" si="702"/>
        <v>151.99654993400793</v>
      </c>
      <c r="DH933" s="362">
        <f t="shared" si="702"/>
        <v>145.99700693992628</v>
      </c>
      <c r="DI933" s="362">
        <f t="shared" si="702"/>
        <v>141.99730722180493</v>
      </c>
      <c r="DJ933" s="362">
        <f t="shared" si="702"/>
        <v>138.99904711262363</v>
      </c>
      <c r="DK933" s="362">
        <f t="shared" si="702"/>
        <v>133.99871805423658</v>
      </c>
      <c r="DL933" s="362">
        <f t="shared" si="702"/>
        <v>131.99796563285832</v>
      </c>
      <c r="DM933" s="362">
        <f t="shared" si="702"/>
        <v>129.00495001041449</v>
      </c>
      <c r="DN933" s="362">
        <f t="shared" si="702"/>
        <v>127.00491577747849</v>
      </c>
    </row>
    <row r="934" spans="1:119" ht="13.5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319" t="str">
        <f>IF(CB934="","",CC934)</f>
        <v/>
      </c>
      <c r="CB934" s="363" t="str">
        <f>IF(COUNTIF(CY934:DN934,"×")=0,"","浮上できません")</f>
        <v/>
      </c>
      <c r="CC934" s="316"/>
      <c r="CG934" s="369"/>
      <c r="CH934" s="369"/>
      <c r="CI934" s="369"/>
      <c r="CJ934" s="369"/>
      <c r="CK934" s="369"/>
      <c r="CL934" s="369"/>
      <c r="CM934" s="369"/>
      <c r="CN934" s="369"/>
      <c r="CO934" s="369"/>
      <c r="CP934" s="369"/>
      <c r="CQ934" s="369"/>
      <c r="CR934" s="369"/>
      <c r="CS934" s="369"/>
      <c r="CT934" s="369"/>
      <c r="CU934" s="369"/>
      <c r="CV934" s="369"/>
      <c r="CY934" s="364" t="e">
        <f t="shared" ref="CY934:DN934" si="703">IF(CY933-CG933&gt;0,"","×")</f>
        <v>#VALUE!</v>
      </c>
      <c r="CZ934" s="364" t="e">
        <f t="shared" si="703"/>
        <v>#VALUE!</v>
      </c>
      <c r="DA934" s="364" t="e">
        <f t="shared" si="703"/>
        <v>#VALUE!</v>
      </c>
      <c r="DB934" s="364" t="e">
        <f t="shared" si="703"/>
        <v>#VALUE!</v>
      </c>
      <c r="DC934" s="364" t="e">
        <f t="shared" si="703"/>
        <v>#VALUE!</v>
      </c>
      <c r="DD934" s="364" t="e">
        <f t="shared" si="703"/>
        <v>#VALUE!</v>
      </c>
      <c r="DE934" s="364" t="e">
        <f t="shared" si="703"/>
        <v>#VALUE!</v>
      </c>
      <c r="DF934" s="364" t="e">
        <f t="shared" si="703"/>
        <v>#VALUE!</v>
      </c>
      <c r="DG934" s="364" t="e">
        <f t="shared" si="703"/>
        <v>#VALUE!</v>
      </c>
      <c r="DH934" s="364" t="e">
        <f t="shared" si="703"/>
        <v>#VALUE!</v>
      </c>
      <c r="DI934" s="364" t="e">
        <f t="shared" si="703"/>
        <v>#VALUE!</v>
      </c>
      <c r="DJ934" s="364" t="e">
        <f t="shared" si="703"/>
        <v>#VALUE!</v>
      </c>
      <c r="DK934" s="364" t="e">
        <f t="shared" si="703"/>
        <v>#VALUE!</v>
      </c>
      <c r="DL934" s="364" t="e">
        <f t="shared" si="703"/>
        <v>#VALUE!</v>
      </c>
      <c r="DM934" s="364" t="e">
        <f t="shared" si="703"/>
        <v>#VALUE!</v>
      </c>
      <c r="DN934" s="364" t="e">
        <f t="shared" si="703"/>
        <v>#VALUE!</v>
      </c>
    </row>
    <row r="935" spans="1:119" ht="13.5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F935" s="338">
        <v>52</v>
      </c>
      <c r="CG935" s="338" t="s">
        <v>586</v>
      </c>
      <c r="CH935" s="338"/>
      <c r="CI935" s="338"/>
      <c r="CJ935" s="338"/>
      <c r="CK935" s="338"/>
      <c r="CL935" s="338"/>
      <c r="CM935" s="338"/>
      <c r="CN935" s="338"/>
      <c r="CO935" s="338"/>
      <c r="CP935" s="338"/>
      <c r="CQ935" s="338"/>
      <c r="CR935" s="338"/>
      <c r="CS935" s="338"/>
      <c r="CT935" s="338"/>
      <c r="CU935" s="338"/>
      <c r="CV935" s="338"/>
      <c r="CW935" s="338"/>
    </row>
    <row r="936" spans="1:119" ht="13.5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X936" s="339"/>
      <c r="CY936" s="339"/>
      <c r="CZ936" s="339"/>
      <c r="DA936" s="339"/>
      <c r="DB936" s="339"/>
      <c r="DC936" s="339"/>
      <c r="DD936" s="339"/>
      <c r="DE936" s="339"/>
      <c r="DF936" s="339"/>
      <c r="DG936" s="339"/>
      <c r="DH936" s="339"/>
      <c r="DI936" s="339"/>
      <c r="DJ936" s="339"/>
      <c r="DK936" s="339"/>
      <c r="DL936" s="339"/>
      <c r="DM936" s="339"/>
      <c r="DN936" s="339"/>
      <c r="DO936" s="339"/>
    </row>
    <row r="937" spans="1:119" ht="13.5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F937" s="340" t="s">
        <v>401</v>
      </c>
      <c r="CG937" s="353" t="e">
        <f>CG933</f>
        <v>#VALUE!</v>
      </c>
      <c r="CH937" s="353" t="e">
        <f t="shared" ref="CH937:CV937" si="704">CH933</f>
        <v>#VALUE!</v>
      </c>
      <c r="CI937" s="353" t="e">
        <f t="shared" si="704"/>
        <v>#VALUE!</v>
      </c>
      <c r="CJ937" s="353" t="e">
        <f t="shared" si="704"/>
        <v>#VALUE!</v>
      </c>
      <c r="CK937" s="353" t="e">
        <f t="shared" si="704"/>
        <v>#VALUE!</v>
      </c>
      <c r="CL937" s="353" t="e">
        <f t="shared" si="704"/>
        <v>#VALUE!</v>
      </c>
      <c r="CM937" s="353" t="e">
        <f t="shared" si="704"/>
        <v>#VALUE!</v>
      </c>
      <c r="CN937" s="353" t="e">
        <f t="shared" si="704"/>
        <v>#VALUE!</v>
      </c>
      <c r="CO937" s="353" t="e">
        <f t="shared" si="704"/>
        <v>#VALUE!</v>
      </c>
      <c r="CP937" s="353" t="e">
        <f t="shared" si="704"/>
        <v>#VALUE!</v>
      </c>
      <c r="CQ937" s="353" t="e">
        <f t="shared" si="704"/>
        <v>#VALUE!</v>
      </c>
      <c r="CR937" s="353" t="e">
        <f t="shared" si="704"/>
        <v>#VALUE!</v>
      </c>
      <c r="CS937" s="353" t="e">
        <f t="shared" si="704"/>
        <v>#VALUE!</v>
      </c>
      <c r="CT937" s="353" t="e">
        <f t="shared" si="704"/>
        <v>#VALUE!</v>
      </c>
      <c r="CU937" s="353" t="e">
        <f t="shared" si="704"/>
        <v>#VALUE!</v>
      </c>
      <c r="CV937" s="353" t="e">
        <f t="shared" si="704"/>
        <v>#VALUE!</v>
      </c>
    </row>
    <row r="938" spans="1:119" ht="13.5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F938" s="54" t="s">
        <v>395</v>
      </c>
      <c r="CG938" s="54">
        <v>100</v>
      </c>
      <c r="CH938" s="54">
        <f>$CG938</f>
        <v>100</v>
      </c>
      <c r="CI938" s="54">
        <f t="shared" ref="CI938:CV942" si="705">$CG938</f>
        <v>100</v>
      </c>
      <c r="CJ938" s="54">
        <f t="shared" si="705"/>
        <v>100</v>
      </c>
      <c r="CK938" s="54">
        <f t="shared" si="705"/>
        <v>100</v>
      </c>
      <c r="CL938" s="54">
        <f t="shared" si="705"/>
        <v>100</v>
      </c>
      <c r="CM938" s="54">
        <f t="shared" si="705"/>
        <v>100</v>
      </c>
      <c r="CN938" s="54">
        <f t="shared" si="705"/>
        <v>100</v>
      </c>
      <c r="CO938" s="54">
        <f t="shared" si="705"/>
        <v>100</v>
      </c>
      <c r="CP938" s="54">
        <f t="shared" si="705"/>
        <v>100</v>
      </c>
      <c r="CQ938" s="54">
        <f t="shared" si="705"/>
        <v>100</v>
      </c>
      <c r="CR938" s="54">
        <f t="shared" si="705"/>
        <v>100</v>
      </c>
      <c r="CS938" s="54">
        <f t="shared" si="705"/>
        <v>100</v>
      </c>
      <c r="CT938" s="54">
        <f t="shared" si="705"/>
        <v>100</v>
      </c>
      <c r="CU938" s="54">
        <f t="shared" si="705"/>
        <v>100</v>
      </c>
      <c r="CV938" s="54">
        <f t="shared" si="705"/>
        <v>100</v>
      </c>
      <c r="CX938" s="339" t="s">
        <v>402</v>
      </c>
      <c r="CY938" s="339"/>
      <c r="CZ938" s="339"/>
      <c r="DA938" s="339"/>
      <c r="DB938" s="339"/>
      <c r="DC938" s="339"/>
      <c r="DD938" s="339"/>
      <c r="DE938" s="339"/>
      <c r="DF938" s="339"/>
      <c r="DG938" s="339"/>
      <c r="DH938" s="339"/>
      <c r="DI938" s="339"/>
      <c r="DJ938" s="339"/>
      <c r="DK938" s="339"/>
      <c r="DL938" s="339"/>
      <c r="DM938" s="339"/>
      <c r="DN938" s="339"/>
      <c r="DO938" s="339"/>
    </row>
    <row r="939" spans="1:119" ht="13.5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B939" s="64" t="s">
        <v>372</v>
      </c>
      <c r="CC939" s="345">
        <v>-10</v>
      </c>
      <c r="CD939" s="66" t="s">
        <v>373</v>
      </c>
      <c r="CE939" s="66">
        <f>ROUND(CC939*$CG$82*9.80665/1000,0)</f>
        <v>-101</v>
      </c>
      <c r="CF939" s="54" t="s">
        <v>374</v>
      </c>
      <c r="CG939" s="341">
        <f>CE940</f>
        <v>0</v>
      </c>
      <c r="CH939" s="54">
        <f>$CG939</f>
        <v>0</v>
      </c>
      <c r="CI939" s="54">
        <f t="shared" si="705"/>
        <v>0</v>
      </c>
      <c r="CJ939" s="54">
        <f t="shared" si="705"/>
        <v>0</v>
      </c>
      <c r="CK939" s="54">
        <f t="shared" si="705"/>
        <v>0</v>
      </c>
      <c r="CL939" s="54">
        <f t="shared" si="705"/>
        <v>0</v>
      </c>
      <c r="CM939" s="54">
        <f t="shared" si="705"/>
        <v>0</v>
      </c>
      <c r="CN939" s="54">
        <f t="shared" si="705"/>
        <v>0</v>
      </c>
      <c r="CO939" s="54">
        <f t="shared" si="705"/>
        <v>0</v>
      </c>
      <c r="CP939" s="54">
        <f t="shared" si="705"/>
        <v>0</v>
      </c>
      <c r="CQ939" s="54">
        <f t="shared" si="705"/>
        <v>0</v>
      </c>
      <c r="CR939" s="54">
        <f t="shared" si="705"/>
        <v>0</v>
      </c>
      <c r="CS939" s="54">
        <f t="shared" si="705"/>
        <v>0</v>
      </c>
      <c r="CT939" s="54">
        <f t="shared" si="705"/>
        <v>0</v>
      </c>
      <c r="CU939" s="54">
        <f t="shared" si="705"/>
        <v>0</v>
      </c>
      <c r="CV939" s="54">
        <f t="shared" si="705"/>
        <v>0</v>
      </c>
    </row>
    <row r="940" spans="1:119" ht="13.5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B940" s="354" t="s">
        <v>376</v>
      </c>
      <c r="CC940" s="355">
        <f>CC924</f>
        <v>0</v>
      </c>
      <c r="CD940" s="346" t="s">
        <v>381</v>
      </c>
      <c r="CE940" s="66">
        <f>CC940*$CG$82*9.80665/1000</f>
        <v>0</v>
      </c>
      <c r="CF940" s="54" t="s">
        <v>396</v>
      </c>
      <c r="CG940" s="54">
        <v>0.79</v>
      </c>
      <c r="CH940" s="54">
        <f>$CG940</f>
        <v>0.79</v>
      </c>
      <c r="CI940" s="54">
        <f t="shared" si="705"/>
        <v>0.79</v>
      </c>
      <c r="CJ940" s="54">
        <f t="shared" si="705"/>
        <v>0.79</v>
      </c>
      <c r="CK940" s="54">
        <f t="shared" si="705"/>
        <v>0.79</v>
      </c>
      <c r="CL940" s="54">
        <f t="shared" si="705"/>
        <v>0.79</v>
      </c>
      <c r="CM940" s="54">
        <f t="shared" si="705"/>
        <v>0.79</v>
      </c>
      <c r="CN940" s="54">
        <f t="shared" si="705"/>
        <v>0.79</v>
      </c>
      <c r="CO940" s="54">
        <f t="shared" si="705"/>
        <v>0.79</v>
      </c>
      <c r="CP940" s="54">
        <f t="shared" si="705"/>
        <v>0.79</v>
      </c>
      <c r="CQ940" s="54">
        <f t="shared" si="705"/>
        <v>0.79</v>
      </c>
      <c r="CR940" s="54">
        <f t="shared" si="705"/>
        <v>0.79</v>
      </c>
      <c r="CS940" s="54">
        <f t="shared" si="705"/>
        <v>0.79</v>
      </c>
      <c r="CT940" s="54">
        <f t="shared" si="705"/>
        <v>0.79</v>
      </c>
      <c r="CU940" s="54">
        <f t="shared" si="705"/>
        <v>0.79</v>
      </c>
      <c r="CV940" s="54">
        <f t="shared" si="705"/>
        <v>0.79</v>
      </c>
      <c r="CX940" s="358" t="s">
        <v>404</v>
      </c>
      <c r="CY940" s="54">
        <f t="shared" ref="CY940:DN940" si="706">CG$79</f>
        <v>126.88500000000001</v>
      </c>
      <c r="CZ940" s="54">
        <f t="shared" si="706"/>
        <v>109.185</v>
      </c>
      <c r="DA940" s="54">
        <f t="shared" si="706"/>
        <v>94.381</v>
      </c>
      <c r="DB940" s="54">
        <f t="shared" si="706"/>
        <v>82.445999999999998</v>
      </c>
      <c r="DC940" s="54">
        <f t="shared" si="706"/>
        <v>73.918000000000006</v>
      </c>
      <c r="DD940" s="54">
        <f t="shared" si="706"/>
        <v>63.152999999999999</v>
      </c>
      <c r="DE940" s="54">
        <f t="shared" si="706"/>
        <v>56.482999999999997</v>
      </c>
      <c r="DF940" s="54">
        <f t="shared" si="706"/>
        <v>51.133000000000003</v>
      </c>
      <c r="DG940" s="54">
        <f t="shared" si="706"/>
        <v>48.246000000000002</v>
      </c>
      <c r="DH940" s="54">
        <f t="shared" si="706"/>
        <v>43.709000000000003</v>
      </c>
      <c r="DI940" s="54">
        <f t="shared" si="706"/>
        <v>40.774000000000001</v>
      </c>
      <c r="DJ940" s="54">
        <f t="shared" si="706"/>
        <v>38.68</v>
      </c>
      <c r="DK940" s="54">
        <f t="shared" si="706"/>
        <v>34.463000000000001</v>
      </c>
      <c r="DL940" s="54">
        <f t="shared" si="706"/>
        <v>33.161000000000001</v>
      </c>
      <c r="DM940" s="54">
        <f t="shared" si="706"/>
        <v>30.765000000000001</v>
      </c>
      <c r="DN940" s="54">
        <f t="shared" si="706"/>
        <v>29.283999999999999</v>
      </c>
    </row>
    <row r="941" spans="1:119" ht="13.5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B941" s="64" t="s">
        <v>380</v>
      </c>
      <c r="CC941" s="345">
        <f>-BN136</f>
        <v>0</v>
      </c>
      <c r="CD941" s="346" t="s">
        <v>381</v>
      </c>
      <c r="CE941" s="66">
        <f>CC941*$CG$82*9.80665/1000</f>
        <v>0</v>
      </c>
      <c r="CF941" s="54" t="s">
        <v>382</v>
      </c>
      <c r="CG941" s="341">
        <f>CE939</f>
        <v>-101</v>
      </c>
      <c r="CH941" s="54">
        <f>$CG941</f>
        <v>-101</v>
      </c>
      <c r="CI941" s="54">
        <f t="shared" si="705"/>
        <v>-101</v>
      </c>
      <c r="CJ941" s="54">
        <f t="shared" si="705"/>
        <v>-101</v>
      </c>
      <c r="CK941" s="54">
        <f t="shared" si="705"/>
        <v>-101</v>
      </c>
      <c r="CL941" s="54">
        <f t="shared" si="705"/>
        <v>-101</v>
      </c>
      <c r="CM941" s="54">
        <f t="shared" si="705"/>
        <v>-101</v>
      </c>
      <c r="CN941" s="54">
        <f t="shared" si="705"/>
        <v>-101</v>
      </c>
      <c r="CO941" s="54">
        <f t="shared" si="705"/>
        <v>-101</v>
      </c>
      <c r="CP941" s="54">
        <f t="shared" si="705"/>
        <v>-101</v>
      </c>
      <c r="CQ941" s="54">
        <f t="shared" si="705"/>
        <v>-101</v>
      </c>
      <c r="CR941" s="54">
        <f t="shared" si="705"/>
        <v>-101</v>
      </c>
      <c r="CS941" s="54">
        <f t="shared" si="705"/>
        <v>-101</v>
      </c>
      <c r="CT941" s="54">
        <f t="shared" si="705"/>
        <v>-101</v>
      </c>
      <c r="CU941" s="54">
        <f t="shared" si="705"/>
        <v>-101</v>
      </c>
      <c r="CV941" s="54">
        <f t="shared" si="705"/>
        <v>-101</v>
      </c>
      <c r="CX941" s="54" t="s">
        <v>418</v>
      </c>
      <c r="CY941" s="54">
        <f t="shared" ref="CY941:DN941" si="707">CG$80</f>
        <v>0.55779999999999996</v>
      </c>
      <c r="CZ941" s="54">
        <f t="shared" si="707"/>
        <v>0.65139999999999998</v>
      </c>
      <c r="DA941" s="54">
        <f t="shared" si="707"/>
        <v>0.72219999999999995</v>
      </c>
      <c r="DB941" s="54">
        <f t="shared" si="707"/>
        <v>0.78249999999999997</v>
      </c>
      <c r="DC941" s="54">
        <f t="shared" si="707"/>
        <v>0.81259999999999999</v>
      </c>
      <c r="DD941" s="54">
        <f t="shared" si="707"/>
        <v>0.84340000000000004</v>
      </c>
      <c r="DE941" s="54">
        <f t="shared" si="707"/>
        <v>0.86929999999999996</v>
      </c>
      <c r="DF941" s="54">
        <f t="shared" si="707"/>
        <v>0.89100000000000001</v>
      </c>
      <c r="DG941" s="54">
        <f t="shared" si="707"/>
        <v>0.90920000000000001</v>
      </c>
      <c r="DH941" s="54">
        <f t="shared" si="707"/>
        <v>0.92220000000000002</v>
      </c>
      <c r="DI941" s="54">
        <f t="shared" si="707"/>
        <v>0.93189999999999995</v>
      </c>
      <c r="DJ941" s="54">
        <f t="shared" si="707"/>
        <v>0.94030000000000002</v>
      </c>
      <c r="DK941" s="54">
        <f t="shared" si="707"/>
        <v>0.94769999999999999</v>
      </c>
      <c r="DL941" s="54">
        <f t="shared" si="707"/>
        <v>0.95440000000000003</v>
      </c>
      <c r="DM941" s="54">
        <f t="shared" si="707"/>
        <v>0.96020000000000005</v>
      </c>
      <c r="DN941" s="54">
        <f t="shared" si="707"/>
        <v>0.96530000000000005</v>
      </c>
    </row>
    <row r="942" spans="1:119" ht="14.25" thickBot="1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B942" s="64" t="s">
        <v>384</v>
      </c>
      <c r="CC942" s="345">
        <v>0</v>
      </c>
      <c r="CD942" s="66" t="s">
        <v>65</v>
      </c>
      <c r="CE942" s="66">
        <f>IF(CC939=0,IF(CC922&gt;0,CC942+CE925,CC942),(CC942-((CC941-CC940)/CC939)))</f>
        <v>0</v>
      </c>
      <c r="CF942" s="54" t="s">
        <v>385</v>
      </c>
      <c r="CG942" s="341">
        <f>ABS(CE942)</f>
        <v>0</v>
      </c>
      <c r="CH942" s="54">
        <f>$CG942</f>
        <v>0</v>
      </c>
      <c r="CI942" s="54">
        <f t="shared" si="705"/>
        <v>0</v>
      </c>
      <c r="CJ942" s="54">
        <f t="shared" si="705"/>
        <v>0</v>
      </c>
      <c r="CK942" s="54">
        <f t="shared" si="705"/>
        <v>0</v>
      </c>
      <c r="CL942" s="54">
        <f t="shared" si="705"/>
        <v>0</v>
      </c>
      <c r="CM942" s="54">
        <f t="shared" si="705"/>
        <v>0</v>
      </c>
      <c r="CN942" s="54">
        <f t="shared" si="705"/>
        <v>0</v>
      </c>
      <c r="CO942" s="54">
        <f t="shared" si="705"/>
        <v>0</v>
      </c>
      <c r="CP942" s="54">
        <f t="shared" si="705"/>
        <v>0</v>
      </c>
      <c r="CQ942" s="54">
        <f t="shared" si="705"/>
        <v>0</v>
      </c>
      <c r="CR942" s="54">
        <f t="shared" si="705"/>
        <v>0</v>
      </c>
      <c r="CS942" s="54">
        <f t="shared" si="705"/>
        <v>0</v>
      </c>
      <c r="CT942" s="54">
        <f t="shared" si="705"/>
        <v>0</v>
      </c>
      <c r="CU942" s="54">
        <f t="shared" si="705"/>
        <v>0</v>
      </c>
      <c r="CV942" s="54">
        <f t="shared" si="705"/>
        <v>0</v>
      </c>
      <c r="CX942" s="54" t="s">
        <v>407</v>
      </c>
      <c r="CY942" s="54">
        <f>100-$CG$83</f>
        <v>94.33</v>
      </c>
      <c r="CZ942" s="54">
        <f t="shared" ref="CZ942:DN942" si="708">100-$CG$83</f>
        <v>94.33</v>
      </c>
      <c r="DA942" s="54">
        <f t="shared" si="708"/>
        <v>94.33</v>
      </c>
      <c r="DB942" s="54">
        <f t="shared" si="708"/>
        <v>94.33</v>
      </c>
      <c r="DC942" s="54">
        <f t="shared" si="708"/>
        <v>94.33</v>
      </c>
      <c r="DD942" s="54">
        <f t="shared" si="708"/>
        <v>94.33</v>
      </c>
      <c r="DE942" s="54">
        <f t="shared" si="708"/>
        <v>94.33</v>
      </c>
      <c r="DF942" s="54">
        <f t="shared" si="708"/>
        <v>94.33</v>
      </c>
      <c r="DG942" s="54">
        <f t="shared" si="708"/>
        <v>94.33</v>
      </c>
      <c r="DH942" s="54">
        <f t="shared" si="708"/>
        <v>94.33</v>
      </c>
      <c r="DI942" s="54">
        <f t="shared" si="708"/>
        <v>94.33</v>
      </c>
      <c r="DJ942" s="54">
        <f t="shared" si="708"/>
        <v>94.33</v>
      </c>
      <c r="DK942" s="54">
        <f t="shared" si="708"/>
        <v>94.33</v>
      </c>
      <c r="DL942" s="54">
        <f t="shared" si="708"/>
        <v>94.33</v>
      </c>
      <c r="DM942" s="54">
        <f t="shared" si="708"/>
        <v>94.33</v>
      </c>
      <c r="DN942" s="54">
        <f t="shared" si="708"/>
        <v>94.33</v>
      </c>
    </row>
    <row r="943" spans="1:119" ht="14.25" thickBot="1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B943" s="359"/>
      <c r="CC943" s="360"/>
      <c r="CF943" s="54" t="s">
        <v>408</v>
      </c>
      <c r="CG943" s="347">
        <f>LN(2)/CG$78</f>
        <v>0.13862943611198905</v>
      </c>
      <c r="CH943" s="347">
        <f t="shared" ref="CH943:CV943" si="709">LN(2)/CH$78</f>
        <v>8.6643397569993161E-2</v>
      </c>
      <c r="CI943" s="347">
        <f t="shared" si="709"/>
        <v>5.5451774444795626E-2</v>
      </c>
      <c r="CJ943" s="347">
        <f t="shared" si="709"/>
        <v>3.7467415165402446E-2</v>
      </c>
      <c r="CK943" s="347">
        <f t="shared" si="709"/>
        <v>2.5672117798516494E-2</v>
      </c>
      <c r="CL943" s="347">
        <f t="shared" si="709"/>
        <v>1.8097837612531208E-2</v>
      </c>
      <c r="CM943" s="347">
        <f t="shared" si="709"/>
        <v>1.2765141446776157E-2</v>
      </c>
      <c r="CN943" s="347">
        <f t="shared" si="709"/>
        <v>9.001911435843446E-3</v>
      </c>
      <c r="CO943" s="347">
        <f t="shared" si="709"/>
        <v>6.3591484455040852E-3</v>
      </c>
      <c r="CP943" s="347">
        <f t="shared" si="709"/>
        <v>4.7475834284927756E-3</v>
      </c>
      <c r="CQ943" s="347">
        <f t="shared" si="709"/>
        <v>3.7066694147590657E-3</v>
      </c>
      <c r="CR943" s="347">
        <f t="shared" si="709"/>
        <v>2.9001974082006081E-3</v>
      </c>
      <c r="CS943" s="347">
        <f t="shared" si="709"/>
        <v>2.272613706753919E-3</v>
      </c>
      <c r="CT943" s="347">
        <f t="shared" si="709"/>
        <v>1.7773004629742187E-3</v>
      </c>
      <c r="CU943" s="347">
        <f t="shared" si="709"/>
        <v>1.3918618083533039E-3</v>
      </c>
      <c r="CV943" s="347">
        <f t="shared" si="709"/>
        <v>1.0915703630865281E-3</v>
      </c>
      <c r="CX943" s="54" t="s">
        <v>409</v>
      </c>
      <c r="CY943" s="361">
        <f>CE941</f>
        <v>0</v>
      </c>
      <c r="CZ943" s="54">
        <f>$CY943</f>
        <v>0</v>
      </c>
      <c r="DA943" s="54">
        <f t="shared" ref="DA943:DN943" si="710">$CY943</f>
        <v>0</v>
      </c>
      <c r="DB943" s="54">
        <f t="shared" si="710"/>
        <v>0</v>
      </c>
      <c r="DC943" s="54">
        <f t="shared" si="710"/>
        <v>0</v>
      </c>
      <c r="DD943" s="54">
        <f t="shared" si="710"/>
        <v>0</v>
      </c>
      <c r="DE943" s="54">
        <f t="shared" si="710"/>
        <v>0</v>
      </c>
      <c r="DF943" s="54">
        <f t="shared" si="710"/>
        <v>0</v>
      </c>
      <c r="DG943" s="54">
        <f t="shared" si="710"/>
        <v>0</v>
      </c>
      <c r="DH943" s="54">
        <f t="shared" si="710"/>
        <v>0</v>
      </c>
      <c r="DI943" s="54">
        <f t="shared" si="710"/>
        <v>0</v>
      </c>
      <c r="DJ943" s="54">
        <f t="shared" si="710"/>
        <v>0</v>
      </c>
      <c r="DK943" s="54">
        <f t="shared" si="710"/>
        <v>0</v>
      </c>
      <c r="DL943" s="54">
        <f t="shared" si="710"/>
        <v>0</v>
      </c>
      <c r="DM943" s="54">
        <f t="shared" si="710"/>
        <v>0</v>
      </c>
      <c r="DN943" s="54">
        <f t="shared" si="710"/>
        <v>0</v>
      </c>
    </row>
    <row r="945" spans="1:119" ht="13.5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G945" s="348">
        <f>(CG938+CG939)*CG940</f>
        <v>79</v>
      </c>
      <c r="CH945" s="348">
        <f t="shared" ref="CH945:CV945" si="711">(CH938+CH939)*CH940</f>
        <v>79</v>
      </c>
      <c r="CI945" s="348">
        <f t="shared" si="711"/>
        <v>79</v>
      </c>
      <c r="CJ945" s="348">
        <f t="shared" si="711"/>
        <v>79</v>
      </c>
      <c r="CK945" s="348">
        <f t="shared" si="711"/>
        <v>79</v>
      </c>
      <c r="CL945" s="348">
        <f t="shared" si="711"/>
        <v>79</v>
      </c>
      <c r="CM945" s="348">
        <f t="shared" si="711"/>
        <v>79</v>
      </c>
      <c r="CN945" s="348">
        <f t="shared" si="711"/>
        <v>79</v>
      </c>
      <c r="CO945" s="348">
        <f t="shared" si="711"/>
        <v>79</v>
      </c>
      <c r="CP945" s="348">
        <f t="shared" si="711"/>
        <v>79</v>
      </c>
      <c r="CQ945" s="348">
        <f t="shared" si="711"/>
        <v>79</v>
      </c>
      <c r="CR945" s="348">
        <f t="shared" si="711"/>
        <v>79</v>
      </c>
      <c r="CS945" s="348">
        <f t="shared" si="711"/>
        <v>79</v>
      </c>
      <c r="CT945" s="348">
        <f t="shared" si="711"/>
        <v>79</v>
      </c>
      <c r="CU945" s="348">
        <f t="shared" si="711"/>
        <v>79</v>
      </c>
      <c r="CV945" s="348">
        <f t="shared" si="711"/>
        <v>79</v>
      </c>
    </row>
    <row r="946" spans="1:119" ht="13.5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G946" s="348">
        <f>CG941*CG940*(CG942-1/CG943)</f>
        <v>575.56318656265205</v>
      </c>
      <c r="CH946" s="348">
        <f t="shared" ref="CH946:CV946" si="712">CH941*CH940*(CH942-1/CH943)</f>
        <v>920.90109850024317</v>
      </c>
      <c r="CI946" s="348">
        <f t="shared" si="712"/>
        <v>1438.9079664066298</v>
      </c>
      <c r="CJ946" s="348">
        <f t="shared" si="712"/>
        <v>2129.5837902818125</v>
      </c>
      <c r="CK946" s="348">
        <f t="shared" si="712"/>
        <v>3108.0412074383207</v>
      </c>
      <c r="CL946" s="348">
        <f t="shared" si="712"/>
        <v>4408.8140090699144</v>
      </c>
      <c r="CM946" s="348">
        <f t="shared" si="712"/>
        <v>6250.6162060704</v>
      </c>
      <c r="CN946" s="348">
        <f t="shared" si="712"/>
        <v>8863.6730730648396</v>
      </c>
      <c r="CO946" s="348">
        <f t="shared" si="712"/>
        <v>12547.277467065815</v>
      </c>
      <c r="CP946" s="348">
        <f t="shared" si="712"/>
        <v>16806.445047629441</v>
      </c>
      <c r="CQ946" s="348">
        <f t="shared" si="712"/>
        <v>21526.063177443186</v>
      </c>
      <c r="CR946" s="348">
        <f t="shared" si="712"/>
        <v>27511.920317694763</v>
      </c>
      <c r="CS946" s="348">
        <f t="shared" si="712"/>
        <v>35109.354380321776</v>
      </c>
      <c r="CT946" s="348">
        <f t="shared" si="712"/>
        <v>44893.928551886856</v>
      </c>
      <c r="CU946" s="348">
        <f t="shared" si="712"/>
        <v>57326.093381640138</v>
      </c>
      <c r="CV946" s="348">
        <f t="shared" si="712"/>
        <v>73096.524693456799</v>
      </c>
    </row>
    <row r="947" spans="1:119" ht="13.5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G947" s="348" t="e">
        <f>((CG938+CG939)*CG940-CG937-CG941*CG940/CG943)*EXP(-CG943*CG942)</f>
        <v>#VALUE!</v>
      </c>
      <c r="CH947" s="348" t="e">
        <f t="shared" ref="CH947:CV947" si="713">((CH938+CH939)*CH940-CH937-CH941*CH940/CH943)*EXP(-CH943*CH942)</f>
        <v>#VALUE!</v>
      </c>
      <c r="CI947" s="348" t="e">
        <f t="shared" si="713"/>
        <v>#VALUE!</v>
      </c>
      <c r="CJ947" s="348" t="e">
        <f t="shared" si="713"/>
        <v>#VALUE!</v>
      </c>
      <c r="CK947" s="348" t="e">
        <f t="shared" si="713"/>
        <v>#VALUE!</v>
      </c>
      <c r="CL947" s="348" t="e">
        <f t="shared" si="713"/>
        <v>#VALUE!</v>
      </c>
      <c r="CM947" s="348" t="e">
        <f t="shared" si="713"/>
        <v>#VALUE!</v>
      </c>
      <c r="CN947" s="348" t="e">
        <f t="shared" si="713"/>
        <v>#VALUE!</v>
      </c>
      <c r="CO947" s="348" t="e">
        <f t="shared" si="713"/>
        <v>#VALUE!</v>
      </c>
      <c r="CP947" s="348" t="e">
        <f t="shared" si="713"/>
        <v>#VALUE!</v>
      </c>
      <c r="CQ947" s="348" t="e">
        <f t="shared" si="713"/>
        <v>#VALUE!</v>
      </c>
      <c r="CR947" s="348" t="e">
        <f t="shared" si="713"/>
        <v>#VALUE!</v>
      </c>
      <c r="CS947" s="348" t="e">
        <f t="shared" si="713"/>
        <v>#VALUE!</v>
      </c>
      <c r="CT947" s="348" t="e">
        <f t="shared" si="713"/>
        <v>#VALUE!</v>
      </c>
      <c r="CU947" s="348" t="e">
        <f t="shared" si="713"/>
        <v>#VALUE!</v>
      </c>
      <c r="CV947" s="348" t="e">
        <f t="shared" si="713"/>
        <v>#VALUE!</v>
      </c>
    </row>
    <row r="948" spans="1:119" ht="13.5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G948" s="349" t="e">
        <f>CG945+CG946-CG947</f>
        <v>#VALUE!</v>
      </c>
      <c r="CH948" s="349" t="e">
        <f t="shared" ref="CH948:CV948" si="714">CH945+CH946-CH947</f>
        <v>#VALUE!</v>
      </c>
      <c r="CI948" s="349" t="e">
        <f t="shared" si="714"/>
        <v>#VALUE!</v>
      </c>
      <c r="CJ948" s="349" t="e">
        <f t="shared" si="714"/>
        <v>#VALUE!</v>
      </c>
      <c r="CK948" s="349" t="e">
        <f t="shared" si="714"/>
        <v>#VALUE!</v>
      </c>
      <c r="CL948" s="349" t="e">
        <f t="shared" si="714"/>
        <v>#VALUE!</v>
      </c>
      <c r="CM948" s="349" t="e">
        <f t="shared" si="714"/>
        <v>#VALUE!</v>
      </c>
      <c r="CN948" s="349" t="e">
        <f t="shared" si="714"/>
        <v>#VALUE!</v>
      </c>
      <c r="CO948" s="349" t="e">
        <f t="shared" si="714"/>
        <v>#VALUE!</v>
      </c>
      <c r="CP948" s="349" t="e">
        <f t="shared" si="714"/>
        <v>#VALUE!</v>
      </c>
      <c r="CQ948" s="349" t="e">
        <f t="shared" si="714"/>
        <v>#VALUE!</v>
      </c>
      <c r="CR948" s="349" t="e">
        <f t="shared" si="714"/>
        <v>#VALUE!</v>
      </c>
      <c r="CS948" s="349" t="e">
        <f t="shared" si="714"/>
        <v>#VALUE!</v>
      </c>
      <c r="CT948" s="349" t="e">
        <f t="shared" si="714"/>
        <v>#VALUE!</v>
      </c>
      <c r="CU948" s="349" t="e">
        <f t="shared" si="714"/>
        <v>#VALUE!</v>
      </c>
      <c r="CV948" s="349" t="e">
        <f t="shared" si="714"/>
        <v>#VALUE!</v>
      </c>
    </row>
    <row r="949" spans="1:119" ht="13.5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G949" s="350" t="s">
        <v>390</v>
      </c>
      <c r="CH949" s="351" t="s">
        <v>333</v>
      </c>
      <c r="CI949" s="351" t="s">
        <v>334</v>
      </c>
      <c r="CJ949" s="351" t="s">
        <v>335</v>
      </c>
      <c r="CK949" s="351" t="s">
        <v>336</v>
      </c>
      <c r="CL949" s="351" t="s">
        <v>337</v>
      </c>
      <c r="CM949" s="351" t="s">
        <v>338</v>
      </c>
      <c r="CN949" s="351" t="s">
        <v>339</v>
      </c>
      <c r="CO949" s="351" t="s">
        <v>340</v>
      </c>
      <c r="CP949" s="351" t="s">
        <v>341</v>
      </c>
      <c r="CQ949" s="351" t="s">
        <v>342</v>
      </c>
      <c r="CR949" s="351" t="s">
        <v>343</v>
      </c>
      <c r="CS949" s="351" t="s">
        <v>344</v>
      </c>
      <c r="CT949" s="351" t="s">
        <v>345</v>
      </c>
      <c r="CU949" s="351" t="s">
        <v>346</v>
      </c>
      <c r="CV949" s="351" t="s">
        <v>347</v>
      </c>
      <c r="CY949" s="54" t="s">
        <v>390</v>
      </c>
      <c r="CZ949" s="54" t="s">
        <v>333</v>
      </c>
      <c r="DA949" s="54" t="s">
        <v>334</v>
      </c>
      <c r="DB949" s="54" t="s">
        <v>335</v>
      </c>
      <c r="DC949" s="54" t="s">
        <v>336</v>
      </c>
      <c r="DD949" s="54" t="s">
        <v>337</v>
      </c>
      <c r="DE949" s="54" t="s">
        <v>338</v>
      </c>
      <c r="DF949" s="54" t="s">
        <v>339</v>
      </c>
      <c r="DG949" s="54" t="s">
        <v>340</v>
      </c>
      <c r="DH949" s="54" t="s">
        <v>341</v>
      </c>
      <c r="DI949" s="54" t="s">
        <v>342</v>
      </c>
      <c r="DJ949" s="54" t="s">
        <v>343</v>
      </c>
      <c r="DK949" s="54" t="s">
        <v>344</v>
      </c>
      <c r="DL949" s="54" t="s">
        <v>345</v>
      </c>
      <c r="DM949" s="54" t="s">
        <v>346</v>
      </c>
      <c r="DN949" s="54" t="s">
        <v>347</v>
      </c>
    </row>
    <row r="950" spans="1:119" ht="13.5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F950" s="54" t="s">
        <v>391</v>
      </c>
      <c r="CG950" s="352" t="e">
        <f>ROUND((CG938+CG939)*CG940+CG941*CG940*(CG942-1/CG943)-((CG938+CG939)*CG940-CG937-CG941*CG940/CG943)*EXP(-CG943*CG942),5)</f>
        <v>#VALUE!</v>
      </c>
      <c r="CH950" s="352" t="e">
        <f t="shared" ref="CH950:CV950" si="715">ROUND((CH938+CH939)*CH940+CH941*CH940*(CH942-1/CH943)-((CH938+CH939)*CH940-CH937-CH941*CH940/CH943)*EXP(-CH943*CH942),5)</f>
        <v>#VALUE!</v>
      </c>
      <c r="CI950" s="352" t="e">
        <f t="shared" si="715"/>
        <v>#VALUE!</v>
      </c>
      <c r="CJ950" s="352" t="e">
        <f t="shared" si="715"/>
        <v>#VALUE!</v>
      </c>
      <c r="CK950" s="352" t="e">
        <f t="shared" si="715"/>
        <v>#VALUE!</v>
      </c>
      <c r="CL950" s="352" t="e">
        <f t="shared" si="715"/>
        <v>#VALUE!</v>
      </c>
      <c r="CM950" s="352" t="e">
        <f t="shared" si="715"/>
        <v>#VALUE!</v>
      </c>
      <c r="CN950" s="352" t="e">
        <f t="shared" si="715"/>
        <v>#VALUE!</v>
      </c>
      <c r="CO950" s="352" t="e">
        <f t="shared" si="715"/>
        <v>#VALUE!</v>
      </c>
      <c r="CP950" s="352" t="e">
        <f t="shared" si="715"/>
        <v>#VALUE!</v>
      </c>
      <c r="CQ950" s="352" t="e">
        <f t="shared" si="715"/>
        <v>#VALUE!</v>
      </c>
      <c r="CR950" s="352" t="e">
        <f t="shared" si="715"/>
        <v>#VALUE!</v>
      </c>
      <c r="CS950" s="352" t="e">
        <f t="shared" si="715"/>
        <v>#VALUE!</v>
      </c>
      <c r="CT950" s="352" t="e">
        <f t="shared" si="715"/>
        <v>#VALUE!</v>
      </c>
      <c r="CU950" s="352" t="e">
        <f t="shared" si="715"/>
        <v>#VALUE!</v>
      </c>
      <c r="CV950" s="352" t="e">
        <f t="shared" si="715"/>
        <v>#VALUE!</v>
      </c>
      <c r="CX950" s="54" t="s">
        <v>412</v>
      </c>
      <c r="CY950" s="362">
        <f>(CY942+CY943)/CY941+CY940</f>
        <v>295.99579239870923</v>
      </c>
      <c r="CZ950" s="362">
        <f t="shared" ref="CZ950:DN950" si="716">(CZ942+CZ943)/CZ941+CZ940</f>
        <v>253.99617592876882</v>
      </c>
      <c r="DA950" s="362">
        <f t="shared" si="716"/>
        <v>224.99578814732763</v>
      </c>
      <c r="DB950" s="362">
        <f t="shared" si="716"/>
        <v>202.99552076677315</v>
      </c>
      <c r="DC950" s="362">
        <f t="shared" si="716"/>
        <v>190.00217425547623</v>
      </c>
      <c r="DD950" s="362">
        <f t="shared" si="716"/>
        <v>174.99791344557741</v>
      </c>
      <c r="DE950" s="362">
        <f t="shared" si="716"/>
        <v>164.99559634188427</v>
      </c>
      <c r="DF950" s="362">
        <f t="shared" si="716"/>
        <v>157.00280920314253</v>
      </c>
      <c r="DG950" s="362">
        <f t="shared" si="716"/>
        <v>151.99654993400793</v>
      </c>
      <c r="DH950" s="362">
        <f t="shared" si="716"/>
        <v>145.99700693992628</v>
      </c>
      <c r="DI950" s="362">
        <f t="shared" si="716"/>
        <v>141.99730722180493</v>
      </c>
      <c r="DJ950" s="362">
        <f t="shared" si="716"/>
        <v>138.99904711262363</v>
      </c>
      <c r="DK950" s="362">
        <f t="shared" si="716"/>
        <v>133.99871805423658</v>
      </c>
      <c r="DL950" s="362">
        <f t="shared" si="716"/>
        <v>131.99796563285832</v>
      </c>
      <c r="DM950" s="362">
        <f t="shared" si="716"/>
        <v>129.00495001041449</v>
      </c>
      <c r="DN950" s="362">
        <f t="shared" si="716"/>
        <v>127.00491577747849</v>
      </c>
    </row>
    <row r="951" spans="1:119" ht="13.5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319" t="str">
        <f>IF(CB951="","",CC951)</f>
        <v/>
      </c>
      <c r="CB951" s="363" t="str">
        <f>IF(COUNTIF(CY951:DN951,"×")=0,"","浮上できません")</f>
        <v/>
      </c>
      <c r="CC951" s="316">
        <v>18</v>
      </c>
      <c r="CG951" s="369"/>
      <c r="CH951" s="369"/>
      <c r="CI951" s="369"/>
      <c r="CJ951" s="369"/>
      <c r="CK951" s="369"/>
      <c r="CL951" s="369"/>
      <c r="CM951" s="369"/>
      <c r="CN951" s="369"/>
      <c r="CO951" s="369"/>
      <c r="CP951" s="369"/>
      <c r="CQ951" s="369"/>
      <c r="CR951" s="369"/>
      <c r="CS951" s="369"/>
      <c r="CT951" s="369"/>
      <c r="CU951" s="369"/>
      <c r="CV951" s="369"/>
      <c r="CY951" s="364" t="e">
        <f t="shared" ref="CY951:DN951" si="717">IF(CY950-CG950&gt;0,"","×")</f>
        <v>#VALUE!</v>
      </c>
      <c r="CZ951" s="364" t="e">
        <f t="shared" si="717"/>
        <v>#VALUE!</v>
      </c>
      <c r="DA951" s="364" t="e">
        <f t="shared" si="717"/>
        <v>#VALUE!</v>
      </c>
      <c r="DB951" s="364" t="e">
        <f t="shared" si="717"/>
        <v>#VALUE!</v>
      </c>
      <c r="DC951" s="364" t="e">
        <f t="shared" si="717"/>
        <v>#VALUE!</v>
      </c>
      <c r="DD951" s="364" t="e">
        <f t="shared" si="717"/>
        <v>#VALUE!</v>
      </c>
      <c r="DE951" s="364" t="e">
        <f t="shared" si="717"/>
        <v>#VALUE!</v>
      </c>
      <c r="DF951" s="364" t="e">
        <f t="shared" si="717"/>
        <v>#VALUE!</v>
      </c>
      <c r="DG951" s="364" t="e">
        <f t="shared" si="717"/>
        <v>#VALUE!</v>
      </c>
      <c r="DH951" s="364" t="e">
        <f t="shared" si="717"/>
        <v>#VALUE!</v>
      </c>
      <c r="DI951" s="364" t="e">
        <f t="shared" si="717"/>
        <v>#VALUE!</v>
      </c>
      <c r="DJ951" s="364" t="e">
        <f t="shared" si="717"/>
        <v>#VALUE!</v>
      </c>
      <c r="DK951" s="364" t="e">
        <f t="shared" si="717"/>
        <v>#VALUE!</v>
      </c>
      <c r="DL951" s="364" t="e">
        <f t="shared" si="717"/>
        <v>#VALUE!</v>
      </c>
      <c r="DM951" s="364" t="e">
        <f t="shared" si="717"/>
        <v>#VALUE!</v>
      </c>
      <c r="DN951" s="364" t="e">
        <f t="shared" si="717"/>
        <v>#VALUE!</v>
      </c>
    </row>
    <row r="952" spans="1:119" ht="13.5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F952" s="338">
        <v>53</v>
      </c>
      <c r="CG952" s="338" t="s">
        <v>587</v>
      </c>
      <c r="CH952" s="338"/>
      <c r="CI952" s="338"/>
      <c r="CJ952" s="338"/>
      <c r="CK952" s="338"/>
      <c r="CL952" s="338"/>
      <c r="CM952" s="338"/>
      <c r="CN952" s="338"/>
      <c r="CO952" s="338"/>
      <c r="CP952" s="338"/>
      <c r="CQ952" s="338"/>
      <c r="CR952" s="338"/>
      <c r="CS952" s="338"/>
      <c r="CT952" s="338"/>
      <c r="CU952" s="338"/>
      <c r="CV952" s="338"/>
      <c r="CW952" s="338"/>
    </row>
    <row r="954" spans="1:119" ht="13.5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F954" s="340" t="s">
        <v>401</v>
      </c>
      <c r="CG954" s="353" t="e">
        <f t="shared" ref="CG954:CV954" si="718">CG950</f>
        <v>#VALUE!</v>
      </c>
      <c r="CH954" s="353" t="e">
        <f t="shared" si="718"/>
        <v>#VALUE!</v>
      </c>
      <c r="CI954" s="353" t="e">
        <f t="shared" si="718"/>
        <v>#VALUE!</v>
      </c>
      <c r="CJ954" s="353" t="e">
        <f t="shared" si="718"/>
        <v>#VALUE!</v>
      </c>
      <c r="CK954" s="353" t="e">
        <f t="shared" si="718"/>
        <v>#VALUE!</v>
      </c>
      <c r="CL954" s="353" t="e">
        <f t="shared" si="718"/>
        <v>#VALUE!</v>
      </c>
      <c r="CM954" s="353" t="e">
        <f t="shared" si="718"/>
        <v>#VALUE!</v>
      </c>
      <c r="CN954" s="353" t="e">
        <f t="shared" si="718"/>
        <v>#VALUE!</v>
      </c>
      <c r="CO954" s="353" t="e">
        <f t="shared" si="718"/>
        <v>#VALUE!</v>
      </c>
      <c r="CP954" s="353" t="e">
        <f t="shared" si="718"/>
        <v>#VALUE!</v>
      </c>
      <c r="CQ954" s="353" t="e">
        <f t="shared" si="718"/>
        <v>#VALUE!</v>
      </c>
      <c r="CR954" s="353" t="e">
        <f t="shared" si="718"/>
        <v>#VALUE!</v>
      </c>
      <c r="CS954" s="353" t="e">
        <f t="shared" si="718"/>
        <v>#VALUE!</v>
      </c>
      <c r="CT954" s="353" t="e">
        <f t="shared" si="718"/>
        <v>#VALUE!</v>
      </c>
      <c r="CU954" s="353" t="e">
        <f t="shared" si="718"/>
        <v>#VALUE!</v>
      </c>
      <c r="CV954" s="353" t="e">
        <f t="shared" si="718"/>
        <v>#VALUE!</v>
      </c>
    </row>
    <row r="955" spans="1:119" ht="13.5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F955" s="54" t="s">
        <v>588</v>
      </c>
      <c r="CG955" s="54">
        <v>100</v>
      </c>
      <c r="CH955" s="54">
        <f>$CG955</f>
        <v>100</v>
      </c>
      <c r="CI955" s="54">
        <f t="shared" ref="CI955:CV959" si="719">$CG955</f>
        <v>100</v>
      </c>
      <c r="CJ955" s="54">
        <f t="shared" si="719"/>
        <v>100</v>
      </c>
      <c r="CK955" s="54">
        <f t="shared" si="719"/>
        <v>100</v>
      </c>
      <c r="CL955" s="54">
        <f t="shared" si="719"/>
        <v>100</v>
      </c>
      <c r="CM955" s="54">
        <f t="shared" si="719"/>
        <v>100</v>
      </c>
      <c r="CN955" s="54">
        <f t="shared" si="719"/>
        <v>100</v>
      </c>
      <c r="CO955" s="54">
        <f t="shared" si="719"/>
        <v>100</v>
      </c>
      <c r="CP955" s="54">
        <f t="shared" si="719"/>
        <v>100</v>
      </c>
      <c r="CQ955" s="54">
        <f t="shared" si="719"/>
        <v>100</v>
      </c>
      <c r="CR955" s="54">
        <f t="shared" si="719"/>
        <v>100</v>
      </c>
      <c r="CS955" s="54">
        <f t="shared" si="719"/>
        <v>100</v>
      </c>
      <c r="CT955" s="54">
        <f t="shared" si="719"/>
        <v>100</v>
      </c>
      <c r="CU955" s="54">
        <f t="shared" si="719"/>
        <v>100</v>
      </c>
      <c r="CV955" s="54">
        <f t="shared" si="719"/>
        <v>100</v>
      </c>
      <c r="CX955" s="339" t="s">
        <v>402</v>
      </c>
      <c r="CY955" s="339"/>
      <c r="CZ955" s="339"/>
      <c r="DA955" s="339"/>
      <c r="DB955" s="339"/>
      <c r="DC955" s="339"/>
      <c r="DD955" s="339"/>
      <c r="DE955" s="339"/>
      <c r="DF955" s="339"/>
      <c r="DG955" s="339"/>
      <c r="DH955" s="339"/>
      <c r="DI955" s="339"/>
      <c r="DJ955" s="339"/>
      <c r="DK955" s="339"/>
      <c r="DL955" s="339"/>
      <c r="DM955" s="339"/>
      <c r="DN955" s="339"/>
      <c r="DO955" s="339"/>
    </row>
    <row r="956" spans="1:119" ht="13.5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B956" s="64" t="s">
        <v>372</v>
      </c>
      <c r="CC956" s="345">
        <v>0</v>
      </c>
      <c r="CD956" s="66" t="s">
        <v>373</v>
      </c>
      <c r="CE956" s="66">
        <f>ROUND(CC956*$CG$82*9.80665/1000,0)</f>
        <v>0</v>
      </c>
      <c r="CF956" s="54" t="s">
        <v>589</v>
      </c>
      <c r="CG956" s="341">
        <f>CE957</f>
        <v>0</v>
      </c>
      <c r="CH956" s="54">
        <f>$CG956</f>
        <v>0</v>
      </c>
      <c r="CI956" s="54">
        <f t="shared" si="719"/>
        <v>0</v>
      </c>
      <c r="CJ956" s="54">
        <f t="shared" si="719"/>
        <v>0</v>
      </c>
      <c r="CK956" s="54">
        <f t="shared" si="719"/>
        <v>0</v>
      </c>
      <c r="CL956" s="54">
        <f t="shared" si="719"/>
        <v>0</v>
      </c>
      <c r="CM956" s="54">
        <f t="shared" si="719"/>
        <v>0</v>
      </c>
      <c r="CN956" s="54">
        <f t="shared" si="719"/>
        <v>0</v>
      </c>
      <c r="CO956" s="54">
        <f t="shared" si="719"/>
        <v>0</v>
      </c>
      <c r="CP956" s="54">
        <f t="shared" si="719"/>
        <v>0</v>
      </c>
      <c r="CQ956" s="54">
        <f t="shared" si="719"/>
        <v>0</v>
      </c>
      <c r="CR956" s="54">
        <f t="shared" si="719"/>
        <v>0</v>
      </c>
      <c r="CS956" s="54">
        <f t="shared" si="719"/>
        <v>0</v>
      </c>
      <c r="CT956" s="54">
        <f t="shared" si="719"/>
        <v>0</v>
      </c>
      <c r="CU956" s="54">
        <f t="shared" si="719"/>
        <v>0</v>
      </c>
      <c r="CV956" s="54">
        <f t="shared" si="719"/>
        <v>0</v>
      </c>
    </row>
    <row r="957" spans="1:119" ht="13.5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B957" s="354" t="s">
        <v>376</v>
      </c>
      <c r="CC957" s="355">
        <f>CC941</f>
        <v>0</v>
      </c>
      <c r="CD957" s="346" t="s">
        <v>381</v>
      </c>
      <c r="CE957" s="66">
        <f>CC957*$CG$82*9.80665/1000</f>
        <v>0</v>
      </c>
      <c r="CF957" s="54" t="s">
        <v>396</v>
      </c>
      <c r="CG957" s="54">
        <v>0.79</v>
      </c>
      <c r="CH957" s="54">
        <f>$CG957</f>
        <v>0.79</v>
      </c>
      <c r="CI957" s="54">
        <f t="shared" si="719"/>
        <v>0.79</v>
      </c>
      <c r="CJ957" s="54">
        <f t="shared" si="719"/>
        <v>0.79</v>
      </c>
      <c r="CK957" s="54">
        <f t="shared" si="719"/>
        <v>0.79</v>
      </c>
      <c r="CL957" s="54">
        <f t="shared" si="719"/>
        <v>0.79</v>
      </c>
      <c r="CM957" s="54">
        <f t="shared" si="719"/>
        <v>0.79</v>
      </c>
      <c r="CN957" s="54">
        <f t="shared" si="719"/>
        <v>0.79</v>
      </c>
      <c r="CO957" s="54">
        <f t="shared" si="719"/>
        <v>0.79</v>
      </c>
      <c r="CP957" s="54">
        <f t="shared" si="719"/>
        <v>0.79</v>
      </c>
      <c r="CQ957" s="54">
        <f t="shared" si="719"/>
        <v>0.79</v>
      </c>
      <c r="CR957" s="54">
        <f t="shared" si="719"/>
        <v>0.79</v>
      </c>
      <c r="CS957" s="54">
        <f t="shared" si="719"/>
        <v>0.79</v>
      </c>
      <c r="CT957" s="54">
        <f t="shared" si="719"/>
        <v>0.79</v>
      </c>
      <c r="CU957" s="54">
        <f t="shared" si="719"/>
        <v>0.79</v>
      </c>
      <c r="CV957" s="54">
        <f t="shared" si="719"/>
        <v>0.79</v>
      </c>
      <c r="CX957" s="358" t="s">
        <v>404</v>
      </c>
      <c r="CY957" s="54">
        <f t="shared" ref="CY957:DN957" si="720">CG$79</f>
        <v>126.88500000000001</v>
      </c>
      <c r="CZ957" s="54">
        <f t="shared" si="720"/>
        <v>109.185</v>
      </c>
      <c r="DA957" s="54">
        <f t="shared" si="720"/>
        <v>94.381</v>
      </c>
      <c r="DB957" s="54">
        <f t="shared" si="720"/>
        <v>82.445999999999998</v>
      </c>
      <c r="DC957" s="54">
        <f t="shared" si="720"/>
        <v>73.918000000000006</v>
      </c>
      <c r="DD957" s="54">
        <f t="shared" si="720"/>
        <v>63.152999999999999</v>
      </c>
      <c r="DE957" s="54">
        <f t="shared" si="720"/>
        <v>56.482999999999997</v>
      </c>
      <c r="DF957" s="54">
        <f t="shared" si="720"/>
        <v>51.133000000000003</v>
      </c>
      <c r="DG957" s="54">
        <f t="shared" si="720"/>
        <v>48.246000000000002</v>
      </c>
      <c r="DH957" s="54">
        <f t="shared" si="720"/>
        <v>43.709000000000003</v>
      </c>
      <c r="DI957" s="54">
        <f t="shared" si="720"/>
        <v>40.774000000000001</v>
      </c>
      <c r="DJ957" s="54">
        <f t="shared" si="720"/>
        <v>38.68</v>
      </c>
      <c r="DK957" s="54">
        <f t="shared" si="720"/>
        <v>34.463000000000001</v>
      </c>
      <c r="DL957" s="54">
        <f t="shared" si="720"/>
        <v>33.161000000000001</v>
      </c>
      <c r="DM957" s="54">
        <f t="shared" si="720"/>
        <v>30.765000000000001</v>
      </c>
      <c r="DN957" s="54">
        <f t="shared" si="720"/>
        <v>29.283999999999999</v>
      </c>
    </row>
    <row r="958" spans="1:119" ht="13.5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B958" s="64" t="s">
        <v>380</v>
      </c>
      <c r="CC958" s="345">
        <f>-BN137</f>
        <v>0</v>
      </c>
      <c r="CD958" s="346" t="s">
        <v>381</v>
      </c>
      <c r="CE958" s="66">
        <f>CC958*$CG$82*9.80665/1000</f>
        <v>0</v>
      </c>
      <c r="CF958" s="54" t="s">
        <v>382</v>
      </c>
      <c r="CG958" s="341">
        <f>CE956</f>
        <v>0</v>
      </c>
      <c r="CH958" s="54">
        <f>$CG958</f>
        <v>0</v>
      </c>
      <c r="CI958" s="54">
        <f t="shared" si="719"/>
        <v>0</v>
      </c>
      <c r="CJ958" s="54">
        <f t="shared" si="719"/>
        <v>0</v>
      </c>
      <c r="CK958" s="54">
        <f t="shared" si="719"/>
        <v>0</v>
      </c>
      <c r="CL958" s="54">
        <f t="shared" si="719"/>
        <v>0</v>
      </c>
      <c r="CM958" s="54">
        <f t="shared" si="719"/>
        <v>0</v>
      </c>
      <c r="CN958" s="54">
        <f t="shared" si="719"/>
        <v>0</v>
      </c>
      <c r="CO958" s="54">
        <f t="shared" si="719"/>
        <v>0</v>
      </c>
      <c r="CP958" s="54">
        <f t="shared" si="719"/>
        <v>0</v>
      </c>
      <c r="CQ958" s="54">
        <f t="shared" si="719"/>
        <v>0</v>
      </c>
      <c r="CR958" s="54">
        <f t="shared" si="719"/>
        <v>0</v>
      </c>
      <c r="CS958" s="54">
        <f t="shared" si="719"/>
        <v>0</v>
      </c>
      <c r="CT958" s="54">
        <f t="shared" si="719"/>
        <v>0</v>
      </c>
      <c r="CU958" s="54">
        <f t="shared" si="719"/>
        <v>0</v>
      </c>
      <c r="CV958" s="54">
        <f t="shared" si="719"/>
        <v>0</v>
      </c>
      <c r="CX958" s="54" t="s">
        <v>418</v>
      </c>
      <c r="CY958" s="54">
        <f t="shared" ref="CY958:DN958" si="721">CG$80</f>
        <v>0.55779999999999996</v>
      </c>
      <c r="CZ958" s="54">
        <f t="shared" si="721"/>
        <v>0.65139999999999998</v>
      </c>
      <c r="DA958" s="54">
        <f t="shared" si="721"/>
        <v>0.72219999999999995</v>
      </c>
      <c r="DB958" s="54">
        <f t="shared" si="721"/>
        <v>0.78249999999999997</v>
      </c>
      <c r="DC958" s="54">
        <f t="shared" si="721"/>
        <v>0.81259999999999999</v>
      </c>
      <c r="DD958" s="54">
        <f t="shared" si="721"/>
        <v>0.84340000000000004</v>
      </c>
      <c r="DE958" s="54">
        <f t="shared" si="721"/>
        <v>0.86929999999999996</v>
      </c>
      <c r="DF958" s="54">
        <f t="shared" si="721"/>
        <v>0.89100000000000001</v>
      </c>
      <c r="DG958" s="54">
        <f t="shared" si="721"/>
        <v>0.90920000000000001</v>
      </c>
      <c r="DH958" s="54">
        <f t="shared" si="721"/>
        <v>0.92220000000000002</v>
      </c>
      <c r="DI958" s="54">
        <f t="shared" si="721"/>
        <v>0.93189999999999995</v>
      </c>
      <c r="DJ958" s="54">
        <f t="shared" si="721"/>
        <v>0.94030000000000002</v>
      </c>
      <c r="DK958" s="54">
        <f t="shared" si="721"/>
        <v>0.94769999999999999</v>
      </c>
      <c r="DL958" s="54">
        <f t="shared" si="721"/>
        <v>0.95440000000000003</v>
      </c>
      <c r="DM958" s="54">
        <f t="shared" si="721"/>
        <v>0.96020000000000005</v>
      </c>
      <c r="DN958" s="54">
        <f t="shared" si="721"/>
        <v>0.96530000000000005</v>
      </c>
    </row>
    <row r="959" spans="1:119" ht="14.25" thickBot="1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B959" s="64" t="s">
        <v>384</v>
      </c>
      <c r="CC959" s="345" t="e">
        <f>(BM137-BM136)/0.000694444444444444</f>
        <v>#VALUE!</v>
      </c>
      <c r="CD959" s="66" t="s">
        <v>65</v>
      </c>
      <c r="CE959" s="66" t="e">
        <f>IF(CC956=0,IF(CC939&gt;0,CC959+CE942,CC959),(CC959-((CC958-CC957)/CC956)))</f>
        <v>#VALUE!</v>
      </c>
      <c r="CF959" s="54" t="s">
        <v>385</v>
      </c>
      <c r="CG959" s="341" t="e">
        <f>ABS(CE959)</f>
        <v>#VALUE!</v>
      </c>
      <c r="CH959" s="54" t="e">
        <f>$CG959</f>
        <v>#VALUE!</v>
      </c>
      <c r="CI959" s="54" t="e">
        <f t="shared" si="719"/>
        <v>#VALUE!</v>
      </c>
      <c r="CJ959" s="54" t="e">
        <f t="shared" si="719"/>
        <v>#VALUE!</v>
      </c>
      <c r="CK959" s="54" t="e">
        <f t="shared" si="719"/>
        <v>#VALUE!</v>
      </c>
      <c r="CL959" s="54" t="e">
        <f t="shared" si="719"/>
        <v>#VALUE!</v>
      </c>
      <c r="CM959" s="54" t="e">
        <f t="shared" si="719"/>
        <v>#VALUE!</v>
      </c>
      <c r="CN959" s="54" t="e">
        <f t="shared" si="719"/>
        <v>#VALUE!</v>
      </c>
      <c r="CO959" s="54" t="e">
        <f t="shared" si="719"/>
        <v>#VALUE!</v>
      </c>
      <c r="CP959" s="54" t="e">
        <f t="shared" si="719"/>
        <v>#VALUE!</v>
      </c>
      <c r="CQ959" s="54" t="e">
        <f t="shared" si="719"/>
        <v>#VALUE!</v>
      </c>
      <c r="CR959" s="54" t="e">
        <f t="shared" si="719"/>
        <v>#VALUE!</v>
      </c>
      <c r="CS959" s="54" t="e">
        <f t="shared" si="719"/>
        <v>#VALUE!</v>
      </c>
      <c r="CT959" s="54" t="e">
        <f t="shared" si="719"/>
        <v>#VALUE!</v>
      </c>
      <c r="CU959" s="54" t="e">
        <f t="shared" si="719"/>
        <v>#VALUE!</v>
      </c>
      <c r="CV959" s="54" t="e">
        <f t="shared" si="719"/>
        <v>#VALUE!</v>
      </c>
      <c r="CX959" s="54" t="s">
        <v>415</v>
      </c>
      <c r="CY959" s="54">
        <f>100-$CG$83</f>
        <v>94.33</v>
      </c>
      <c r="CZ959" s="54">
        <f t="shared" ref="CZ959:DN959" si="722">100-$CG$83</f>
        <v>94.33</v>
      </c>
      <c r="DA959" s="54">
        <f t="shared" si="722"/>
        <v>94.33</v>
      </c>
      <c r="DB959" s="54">
        <f t="shared" si="722"/>
        <v>94.33</v>
      </c>
      <c r="DC959" s="54">
        <f t="shared" si="722"/>
        <v>94.33</v>
      </c>
      <c r="DD959" s="54">
        <f t="shared" si="722"/>
        <v>94.33</v>
      </c>
      <c r="DE959" s="54">
        <f t="shared" si="722"/>
        <v>94.33</v>
      </c>
      <c r="DF959" s="54">
        <f t="shared" si="722"/>
        <v>94.33</v>
      </c>
      <c r="DG959" s="54">
        <f t="shared" si="722"/>
        <v>94.33</v>
      </c>
      <c r="DH959" s="54">
        <f t="shared" si="722"/>
        <v>94.33</v>
      </c>
      <c r="DI959" s="54">
        <f t="shared" si="722"/>
        <v>94.33</v>
      </c>
      <c r="DJ959" s="54">
        <f t="shared" si="722"/>
        <v>94.33</v>
      </c>
      <c r="DK959" s="54">
        <f t="shared" si="722"/>
        <v>94.33</v>
      </c>
      <c r="DL959" s="54">
        <f t="shared" si="722"/>
        <v>94.33</v>
      </c>
      <c r="DM959" s="54">
        <f t="shared" si="722"/>
        <v>94.33</v>
      </c>
      <c r="DN959" s="54">
        <f t="shared" si="722"/>
        <v>94.33</v>
      </c>
    </row>
    <row r="960" spans="1:119" ht="14.25" thickBot="1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B960" s="359"/>
      <c r="CC960" s="360"/>
      <c r="CF960" s="54" t="s">
        <v>408</v>
      </c>
      <c r="CG960" s="347">
        <f>LN(2)/CG$78</f>
        <v>0.13862943611198905</v>
      </c>
      <c r="CH960" s="347">
        <f t="shared" ref="CH960:CV960" si="723">LN(2)/CH$78</f>
        <v>8.6643397569993161E-2</v>
      </c>
      <c r="CI960" s="347">
        <f t="shared" si="723"/>
        <v>5.5451774444795626E-2</v>
      </c>
      <c r="CJ960" s="347">
        <f t="shared" si="723"/>
        <v>3.7467415165402446E-2</v>
      </c>
      <c r="CK960" s="347">
        <f t="shared" si="723"/>
        <v>2.5672117798516494E-2</v>
      </c>
      <c r="CL960" s="347">
        <f t="shared" si="723"/>
        <v>1.8097837612531208E-2</v>
      </c>
      <c r="CM960" s="347">
        <f t="shared" si="723"/>
        <v>1.2765141446776157E-2</v>
      </c>
      <c r="CN960" s="347">
        <f t="shared" si="723"/>
        <v>9.001911435843446E-3</v>
      </c>
      <c r="CO960" s="347">
        <f t="shared" si="723"/>
        <v>6.3591484455040852E-3</v>
      </c>
      <c r="CP960" s="347">
        <f t="shared" si="723"/>
        <v>4.7475834284927756E-3</v>
      </c>
      <c r="CQ960" s="347">
        <f t="shared" si="723"/>
        <v>3.7066694147590657E-3</v>
      </c>
      <c r="CR960" s="347">
        <f t="shared" si="723"/>
        <v>2.9001974082006081E-3</v>
      </c>
      <c r="CS960" s="347">
        <f t="shared" si="723"/>
        <v>2.272613706753919E-3</v>
      </c>
      <c r="CT960" s="347">
        <f t="shared" si="723"/>
        <v>1.7773004629742187E-3</v>
      </c>
      <c r="CU960" s="347">
        <f t="shared" si="723"/>
        <v>1.3918618083533039E-3</v>
      </c>
      <c r="CV960" s="347">
        <f t="shared" si="723"/>
        <v>1.0915703630865281E-3</v>
      </c>
      <c r="CX960" s="54" t="s">
        <v>409</v>
      </c>
      <c r="CY960" s="361">
        <f>CE958</f>
        <v>0</v>
      </c>
      <c r="CZ960" s="54">
        <f>$CY960</f>
        <v>0</v>
      </c>
      <c r="DA960" s="54">
        <f t="shared" ref="DA960:DN960" si="724">$CY960</f>
        <v>0</v>
      </c>
      <c r="DB960" s="54">
        <f t="shared" si="724"/>
        <v>0</v>
      </c>
      <c r="DC960" s="54">
        <f t="shared" si="724"/>
        <v>0</v>
      </c>
      <c r="DD960" s="54">
        <f t="shared" si="724"/>
        <v>0</v>
      </c>
      <c r="DE960" s="54">
        <f t="shared" si="724"/>
        <v>0</v>
      </c>
      <c r="DF960" s="54">
        <f t="shared" si="724"/>
        <v>0</v>
      </c>
      <c r="DG960" s="54">
        <f t="shared" si="724"/>
        <v>0</v>
      </c>
      <c r="DH960" s="54">
        <f t="shared" si="724"/>
        <v>0</v>
      </c>
      <c r="DI960" s="54">
        <f t="shared" si="724"/>
        <v>0</v>
      </c>
      <c r="DJ960" s="54">
        <f t="shared" si="724"/>
        <v>0</v>
      </c>
      <c r="DK960" s="54">
        <f t="shared" si="724"/>
        <v>0</v>
      </c>
      <c r="DL960" s="54">
        <f t="shared" si="724"/>
        <v>0</v>
      </c>
      <c r="DM960" s="54">
        <f t="shared" si="724"/>
        <v>0</v>
      </c>
      <c r="DN960" s="54">
        <f t="shared" si="724"/>
        <v>0</v>
      </c>
    </row>
    <row r="962" spans="1:119" ht="13.5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G962" s="348">
        <f>(CG955+CG956)*CG957</f>
        <v>79</v>
      </c>
      <c r="CH962" s="348">
        <f t="shared" ref="CH962:CV962" si="725">(CH955+CH956)*CH957</f>
        <v>79</v>
      </c>
      <c r="CI962" s="348">
        <f t="shared" si="725"/>
        <v>79</v>
      </c>
      <c r="CJ962" s="348">
        <f t="shared" si="725"/>
        <v>79</v>
      </c>
      <c r="CK962" s="348">
        <f t="shared" si="725"/>
        <v>79</v>
      </c>
      <c r="CL962" s="348">
        <f t="shared" si="725"/>
        <v>79</v>
      </c>
      <c r="CM962" s="348">
        <f t="shared" si="725"/>
        <v>79</v>
      </c>
      <c r="CN962" s="348">
        <f t="shared" si="725"/>
        <v>79</v>
      </c>
      <c r="CO962" s="348">
        <f t="shared" si="725"/>
        <v>79</v>
      </c>
      <c r="CP962" s="348">
        <f t="shared" si="725"/>
        <v>79</v>
      </c>
      <c r="CQ962" s="348">
        <f t="shared" si="725"/>
        <v>79</v>
      </c>
      <c r="CR962" s="348">
        <f t="shared" si="725"/>
        <v>79</v>
      </c>
      <c r="CS962" s="348">
        <f t="shared" si="725"/>
        <v>79</v>
      </c>
      <c r="CT962" s="348">
        <f t="shared" si="725"/>
        <v>79</v>
      </c>
      <c r="CU962" s="348">
        <f t="shared" si="725"/>
        <v>79</v>
      </c>
      <c r="CV962" s="348">
        <f t="shared" si="725"/>
        <v>79</v>
      </c>
    </row>
    <row r="963" spans="1:119" ht="13.5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G963" s="348" t="e">
        <f>CG958*CG957*(CG959-1/CG960)</f>
        <v>#VALUE!</v>
      </c>
      <c r="CH963" s="348" t="e">
        <f t="shared" ref="CH963:CV963" si="726">CH958*CH957*(CH959-1/CH960)</f>
        <v>#VALUE!</v>
      </c>
      <c r="CI963" s="348" t="e">
        <f t="shared" si="726"/>
        <v>#VALUE!</v>
      </c>
      <c r="CJ963" s="348" t="e">
        <f t="shared" si="726"/>
        <v>#VALUE!</v>
      </c>
      <c r="CK963" s="348" t="e">
        <f t="shared" si="726"/>
        <v>#VALUE!</v>
      </c>
      <c r="CL963" s="348" t="e">
        <f t="shared" si="726"/>
        <v>#VALUE!</v>
      </c>
      <c r="CM963" s="348" t="e">
        <f t="shared" si="726"/>
        <v>#VALUE!</v>
      </c>
      <c r="CN963" s="348" t="e">
        <f t="shared" si="726"/>
        <v>#VALUE!</v>
      </c>
      <c r="CO963" s="348" t="e">
        <f t="shared" si="726"/>
        <v>#VALUE!</v>
      </c>
      <c r="CP963" s="348" t="e">
        <f t="shared" si="726"/>
        <v>#VALUE!</v>
      </c>
      <c r="CQ963" s="348" t="e">
        <f t="shared" si="726"/>
        <v>#VALUE!</v>
      </c>
      <c r="CR963" s="348" t="e">
        <f t="shared" si="726"/>
        <v>#VALUE!</v>
      </c>
      <c r="CS963" s="348" t="e">
        <f t="shared" si="726"/>
        <v>#VALUE!</v>
      </c>
      <c r="CT963" s="348" t="e">
        <f t="shared" si="726"/>
        <v>#VALUE!</v>
      </c>
      <c r="CU963" s="348" t="e">
        <f t="shared" si="726"/>
        <v>#VALUE!</v>
      </c>
      <c r="CV963" s="348" t="e">
        <f t="shared" si="726"/>
        <v>#VALUE!</v>
      </c>
    </row>
    <row r="964" spans="1:119" ht="13.5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G964" s="348" t="e">
        <f>((CG955+CG956)*CG957-CG954-CG958*CG957/CG960)*EXP(-CG960*CG959)</f>
        <v>#VALUE!</v>
      </c>
      <c r="CH964" s="348" t="e">
        <f t="shared" ref="CH964:CV964" si="727">((CH955+CH956)*CH957-CH954-CH958*CH957/CH960)*EXP(-CH960*CH959)</f>
        <v>#VALUE!</v>
      </c>
      <c r="CI964" s="348" t="e">
        <f t="shared" si="727"/>
        <v>#VALUE!</v>
      </c>
      <c r="CJ964" s="348" t="e">
        <f t="shared" si="727"/>
        <v>#VALUE!</v>
      </c>
      <c r="CK964" s="348" t="e">
        <f t="shared" si="727"/>
        <v>#VALUE!</v>
      </c>
      <c r="CL964" s="348" t="e">
        <f t="shared" si="727"/>
        <v>#VALUE!</v>
      </c>
      <c r="CM964" s="348" t="e">
        <f t="shared" si="727"/>
        <v>#VALUE!</v>
      </c>
      <c r="CN964" s="348" t="e">
        <f t="shared" si="727"/>
        <v>#VALUE!</v>
      </c>
      <c r="CO964" s="348" t="e">
        <f t="shared" si="727"/>
        <v>#VALUE!</v>
      </c>
      <c r="CP964" s="348" t="e">
        <f t="shared" si="727"/>
        <v>#VALUE!</v>
      </c>
      <c r="CQ964" s="348" t="e">
        <f t="shared" si="727"/>
        <v>#VALUE!</v>
      </c>
      <c r="CR964" s="348" t="e">
        <f t="shared" si="727"/>
        <v>#VALUE!</v>
      </c>
      <c r="CS964" s="348" t="e">
        <f t="shared" si="727"/>
        <v>#VALUE!</v>
      </c>
      <c r="CT964" s="348" t="e">
        <f t="shared" si="727"/>
        <v>#VALUE!</v>
      </c>
      <c r="CU964" s="348" t="e">
        <f t="shared" si="727"/>
        <v>#VALUE!</v>
      </c>
      <c r="CV964" s="348" t="e">
        <f t="shared" si="727"/>
        <v>#VALUE!</v>
      </c>
    </row>
    <row r="965" spans="1:119" ht="13.5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G965" s="349" t="e">
        <f>CG962+CG963-CG964</f>
        <v>#VALUE!</v>
      </c>
      <c r="CH965" s="349" t="e">
        <f t="shared" ref="CH965:CV965" si="728">CH962+CH963-CH964</f>
        <v>#VALUE!</v>
      </c>
      <c r="CI965" s="349" t="e">
        <f t="shared" si="728"/>
        <v>#VALUE!</v>
      </c>
      <c r="CJ965" s="349" t="e">
        <f t="shared" si="728"/>
        <v>#VALUE!</v>
      </c>
      <c r="CK965" s="349" t="e">
        <f t="shared" si="728"/>
        <v>#VALUE!</v>
      </c>
      <c r="CL965" s="349" t="e">
        <f t="shared" si="728"/>
        <v>#VALUE!</v>
      </c>
      <c r="CM965" s="349" t="e">
        <f t="shared" si="728"/>
        <v>#VALUE!</v>
      </c>
      <c r="CN965" s="349" t="e">
        <f t="shared" si="728"/>
        <v>#VALUE!</v>
      </c>
      <c r="CO965" s="349" t="e">
        <f t="shared" si="728"/>
        <v>#VALUE!</v>
      </c>
      <c r="CP965" s="349" t="e">
        <f t="shared" si="728"/>
        <v>#VALUE!</v>
      </c>
      <c r="CQ965" s="349" t="e">
        <f t="shared" si="728"/>
        <v>#VALUE!</v>
      </c>
      <c r="CR965" s="349" t="e">
        <f t="shared" si="728"/>
        <v>#VALUE!</v>
      </c>
      <c r="CS965" s="349" t="e">
        <f t="shared" si="728"/>
        <v>#VALUE!</v>
      </c>
      <c r="CT965" s="349" t="e">
        <f t="shared" si="728"/>
        <v>#VALUE!</v>
      </c>
      <c r="CU965" s="349" t="e">
        <f t="shared" si="728"/>
        <v>#VALUE!</v>
      </c>
      <c r="CV965" s="349" t="e">
        <f t="shared" si="728"/>
        <v>#VALUE!</v>
      </c>
    </row>
    <row r="966" spans="1:119" ht="13.5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G966" s="350" t="s">
        <v>390</v>
      </c>
      <c r="CH966" s="351" t="s">
        <v>333</v>
      </c>
      <c r="CI966" s="351" t="s">
        <v>334</v>
      </c>
      <c r="CJ966" s="351" t="s">
        <v>335</v>
      </c>
      <c r="CK966" s="351" t="s">
        <v>336</v>
      </c>
      <c r="CL966" s="351" t="s">
        <v>337</v>
      </c>
      <c r="CM966" s="351" t="s">
        <v>338</v>
      </c>
      <c r="CN966" s="351" t="s">
        <v>339</v>
      </c>
      <c r="CO966" s="351" t="s">
        <v>340</v>
      </c>
      <c r="CP966" s="351" t="s">
        <v>341</v>
      </c>
      <c r="CQ966" s="351" t="s">
        <v>342</v>
      </c>
      <c r="CR966" s="351" t="s">
        <v>343</v>
      </c>
      <c r="CS966" s="351" t="s">
        <v>344</v>
      </c>
      <c r="CT966" s="351" t="s">
        <v>345</v>
      </c>
      <c r="CU966" s="351" t="s">
        <v>346</v>
      </c>
      <c r="CV966" s="351" t="s">
        <v>347</v>
      </c>
      <c r="CY966" s="54" t="s">
        <v>390</v>
      </c>
      <c r="CZ966" s="54" t="s">
        <v>333</v>
      </c>
      <c r="DA966" s="54" t="s">
        <v>334</v>
      </c>
      <c r="DB966" s="54" t="s">
        <v>335</v>
      </c>
      <c r="DC966" s="54" t="s">
        <v>336</v>
      </c>
      <c r="DD966" s="54" t="s">
        <v>337</v>
      </c>
      <c r="DE966" s="54" t="s">
        <v>338</v>
      </c>
      <c r="DF966" s="54" t="s">
        <v>339</v>
      </c>
      <c r="DG966" s="54" t="s">
        <v>340</v>
      </c>
      <c r="DH966" s="54" t="s">
        <v>341</v>
      </c>
      <c r="DI966" s="54" t="s">
        <v>342</v>
      </c>
      <c r="DJ966" s="54" t="s">
        <v>343</v>
      </c>
      <c r="DK966" s="54" t="s">
        <v>344</v>
      </c>
      <c r="DL966" s="54" t="s">
        <v>345</v>
      </c>
      <c r="DM966" s="54" t="s">
        <v>346</v>
      </c>
      <c r="DN966" s="54" t="s">
        <v>347</v>
      </c>
    </row>
    <row r="967" spans="1:119" ht="13.5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F967" s="54" t="s">
        <v>391</v>
      </c>
      <c r="CG967" s="352" t="e">
        <f>ROUND((CG955+CG956)*CG957+CG958*CG957*(CG959-1/CG960)-((CG955+CG956)*CG957-CG954-CG958*CG957/CG960)*EXP(-CG960*CG959),5)</f>
        <v>#VALUE!</v>
      </c>
      <c r="CH967" s="352" t="e">
        <f t="shared" ref="CH967:CV967" si="729">ROUND((CH955+CH956)*CH957+CH958*CH957*(CH959-1/CH960)-((CH955+CH956)*CH957-CH954-CH958*CH957/CH960)*EXP(-CH960*CH959),5)</f>
        <v>#VALUE!</v>
      </c>
      <c r="CI967" s="352" t="e">
        <f t="shared" si="729"/>
        <v>#VALUE!</v>
      </c>
      <c r="CJ967" s="352" t="e">
        <f t="shared" si="729"/>
        <v>#VALUE!</v>
      </c>
      <c r="CK967" s="352" t="e">
        <f t="shared" si="729"/>
        <v>#VALUE!</v>
      </c>
      <c r="CL967" s="352" t="e">
        <f t="shared" si="729"/>
        <v>#VALUE!</v>
      </c>
      <c r="CM967" s="352" t="e">
        <f t="shared" si="729"/>
        <v>#VALUE!</v>
      </c>
      <c r="CN967" s="352" t="e">
        <f t="shared" si="729"/>
        <v>#VALUE!</v>
      </c>
      <c r="CO967" s="352" t="e">
        <f t="shared" si="729"/>
        <v>#VALUE!</v>
      </c>
      <c r="CP967" s="352" t="e">
        <f t="shared" si="729"/>
        <v>#VALUE!</v>
      </c>
      <c r="CQ967" s="352" t="e">
        <f t="shared" si="729"/>
        <v>#VALUE!</v>
      </c>
      <c r="CR967" s="352" t="e">
        <f t="shared" si="729"/>
        <v>#VALUE!</v>
      </c>
      <c r="CS967" s="352" t="e">
        <f t="shared" si="729"/>
        <v>#VALUE!</v>
      </c>
      <c r="CT967" s="352" t="e">
        <f t="shared" si="729"/>
        <v>#VALUE!</v>
      </c>
      <c r="CU967" s="352" t="e">
        <f t="shared" si="729"/>
        <v>#VALUE!</v>
      </c>
      <c r="CV967" s="352" t="e">
        <f t="shared" si="729"/>
        <v>#VALUE!</v>
      </c>
      <c r="CX967" s="54" t="s">
        <v>412</v>
      </c>
      <c r="CY967" s="362">
        <f>(CY959+CY960)/CY958+CY957</f>
        <v>295.99579239870923</v>
      </c>
      <c r="CZ967" s="362">
        <f t="shared" ref="CZ967:DN967" si="730">(CZ959+CZ960)/CZ958+CZ957</f>
        <v>253.99617592876882</v>
      </c>
      <c r="DA967" s="362">
        <f t="shared" si="730"/>
        <v>224.99578814732763</v>
      </c>
      <c r="DB967" s="362">
        <f t="shared" si="730"/>
        <v>202.99552076677315</v>
      </c>
      <c r="DC967" s="362">
        <f t="shared" si="730"/>
        <v>190.00217425547623</v>
      </c>
      <c r="DD967" s="362">
        <f t="shared" si="730"/>
        <v>174.99791344557741</v>
      </c>
      <c r="DE967" s="362">
        <f t="shared" si="730"/>
        <v>164.99559634188427</v>
      </c>
      <c r="DF967" s="362">
        <f t="shared" si="730"/>
        <v>157.00280920314253</v>
      </c>
      <c r="DG967" s="362">
        <f t="shared" si="730"/>
        <v>151.99654993400793</v>
      </c>
      <c r="DH967" s="362">
        <f t="shared" si="730"/>
        <v>145.99700693992628</v>
      </c>
      <c r="DI967" s="362">
        <f t="shared" si="730"/>
        <v>141.99730722180493</v>
      </c>
      <c r="DJ967" s="362">
        <f t="shared" si="730"/>
        <v>138.99904711262363</v>
      </c>
      <c r="DK967" s="362">
        <f t="shared" si="730"/>
        <v>133.99871805423658</v>
      </c>
      <c r="DL967" s="362">
        <f t="shared" si="730"/>
        <v>131.99796563285832</v>
      </c>
      <c r="DM967" s="362">
        <f t="shared" si="730"/>
        <v>129.00495001041449</v>
      </c>
      <c r="DN967" s="362">
        <f t="shared" si="730"/>
        <v>127.00491577747849</v>
      </c>
    </row>
    <row r="968" spans="1:119" ht="16.5" customHeight="1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319" t="str">
        <f>IF(CB968="","",CC968)</f>
        <v/>
      </c>
      <c r="CB968" s="363" t="str">
        <f>IF(COUNTIF(CY968:DN968,"×")=0,"","浮上できません")</f>
        <v/>
      </c>
      <c r="CC968" s="316">
        <v>18</v>
      </c>
      <c r="CY968" s="364" t="e">
        <f t="shared" ref="CY968:DN968" si="731">IF(CY967-CG967&gt;0,"","×")</f>
        <v>#VALUE!</v>
      </c>
      <c r="CZ968" s="364" t="e">
        <f t="shared" si="731"/>
        <v>#VALUE!</v>
      </c>
      <c r="DA968" s="364" t="e">
        <f t="shared" si="731"/>
        <v>#VALUE!</v>
      </c>
      <c r="DB968" s="364" t="e">
        <f t="shared" si="731"/>
        <v>#VALUE!</v>
      </c>
      <c r="DC968" s="364" t="e">
        <f t="shared" si="731"/>
        <v>#VALUE!</v>
      </c>
      <c r="DD968" s="364" t="e">
        <f t="shared" si="731"/>
        <v>#VALUE!</v>
      </c>
      <c r="DE968" s="364" t="e">
        <f t="shared" si="731"/>
        <v>#VALUE!</v>
      </c>
      <c r="DF968" s="364" t="e">
        <f t="shared" si="731"/>
        <v>#VALUE!</v>
      </c>
      <c r="DG968" s="364" t="e">
        <f t="shared" si="731"/>
        <v>#VALUE!</v>
      </c>
      <c r="DH968" s="364" t="e">
        <f t="shared" si="731"/>
        <v>#VALUE!</v>
      </c>
      <c r="DI968" s="364" t="e">
        <f t="shared" si="731"/>
        <v>#VALUE!</v>
      </c>
      <c r="DJ968" s="364" t="e">
        <f t="shared" si="731"/>
        <v>#VALUE!</v>
      </c>
      <c r="DK968" s="364" t="e">
        <f t="shared" si="731"/>
        <v>#VALUE!</v>
      </c>
      <c r="DL968" s="364" t="e">
        <f t="shared" si="731"/>
        <v>#VALUE!</v>
      </c>
      <c r="DM968" s="364" t="e">
        <f t="shared" si="731"/>
        <v>#VALUE!</v>
      </c>
      <c r="DN968" s="364" t="e">
        <f t="shared" si="731"/>
        <v>#VALUE!</v>
      </c>
    </row>
    <row r="969" spans="1:119" ht="13.5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F969" s="338">
        <v>54</v>
      </c>
      <c r="CG969" s="338" t="s">
        <v>590</v>
      </c>
      <c r="CH969" s="338"/>
      <c r="CI969" s="338"/>
      <c r="CJ969" s="338"/>
      <c r="CK969" s="338"/>
      <c r="CL969" s="338"/>
      <c r="CM969" s="338"/>
      <c r="CN969" s="338"/>
      <c r="CO969" s="338"/>
      <c r="CP969" s="338"/>
      <c r="CQ969" s="338"/>
      <c r="CR969" s="338"/>
      <c r="CS969" s="338"/>
      <c r="CT969" s="338"/>
      <c r="CU969" s="338"/>
      <c r="CV969" s="338"/>
      <c r="CW969" s="338"/>
    </row>
    <row r="971" spans="1:119" ht="13.5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F971" s="340" t="s">
        <v>401</v>
      </c>
      <c r="CG971" s="353" t="e">
        <f t="shared" ref="CG971:CV971" si="732">CG967</f>
        <v>#VALUE!</v>
      </c>
      <c r="CH971" s="353" t="e">
        <f t="shared" si="732"/>
        <v>#VALUE!</v>
      </c>
      <c r="CI971" s="353" t="e">
        <f t="shared" si="732"/>
        <v>#VALUE!</v>
      </c>
      <c r="CJ971" s="353" t="e">
        <f t="shared" si="732"/>
        <v>#VALUE!</v>
      </c>
      <c r="CK971" s="353" t="e">
        <f t="shared" si="732"/>
        <v>#VALUE!</v>
      </c>
      <c r="CL971" s="353" t="e">
        <f t="shared" si="732"/>
        <v>#VALUE!</v>
      </c>
      <c r="CM971" s="353" t="e">
        <f t="shared" si="732"/>
        <v>#VALUE!</v>
      </c>
      <c r="CN971" s="353" t="e">
        <f t="shared" si="732"/>
        <v>#VALUE!</v>
      </c>
      <c r="CO971" s="353" t="e">
        <f t="shared" si="732"/>
        <v>#VALUE!</v>
      </c>
      <c r="CP971" s="353" t="e">
        <f t="shared" si="732"/>
        <v>#VALUE!</v>
      </c>
      <c r="CQ971" s="353" t="e">
        <f t="shared" si="732"/>
        <v>#VALUE!</v>
      </c>
      <c r="CR971" s="353" t="e">
        <f t="shared" si="732"/>
        <v>#VALUE!</v>
      </c>
      <c r="CS971" s="353" t="e">
        <f t="shared" si="732"/>
        <v>#VALUE!</v>
      </c>
      <c r="CT971" s="353" t="e">
        <f t="shared" si="732"/>
        <v>#VALUE!</v>
      </c>
      <c r="CU971" s="353" t="e">
        <f t="shared" si="732"/>
        <v>#VALUE!</v>
      </c>
      <c r="CV971" s="353" t="e">
        <f t="shared" si="732"/>
        <v>#VALUE!</v>
      </c>
    </row>
    <row r="972" spans="1:119" ht="13.5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F972" s="54" t="s">
        <v>395</v>
      </c>
      <c r="CG972" s="54">
        <v>100</v>
      </c>
      <c r="CH972" s="54">
        <f>$CG972</f>
        <v>100</v>
      </c>
      <c r="CI972" s="54">
        <f t="shared" ref="CI972:CV976" si="733">$CG972</f>
        <v>100</v>
      </c>
      <c r="CJ972" s="54">
        <f t="shared" si="733"/>
        <v>100</v>
      </c>
      <c r="CK972" s="54">
        <f t="shared" si="733"/>
        <v>100</v>
      </c>
      <c r="CL972" s="54">
        <f t="shared" si="733"/>
        <v>100</v>
      </c>
      <c r="CM972" s="54">
        <f t="shared" si="733"/>
        <v>100</v>
      </c>
      <c r="CN972" s="54">
        <f t="shared" si="733"/>
        <v>100</v>
      </c>
      <c r="CO972" s="54">
        <f t="shared" si="733"/>
        <v>100</v>
      </c>
      <c r="CP972" s="54">
        <f t="shared" si="733"/>
        <v>100</v>
      </c>
      <c r="CQ972" s="54">
        <f t="shared" si="733"/>
        <v>100</v>
      </c>
      <c r="CR972" s="54">
        <f t="shared" si="733"/>
        <v>100</v>
      </c>
      <c r="CS972" s="54">
        <f t="shared" si="733"/>
        <v>100</v>
      </c>
      <c r="CT972" s="54">
        <f t="shared" si="733"/>
        <v>100</v>
      </c>
      <c r="CU972" s="54">
        <f t="shared" si="733"/>
        <v>100</v>
      </c>
      <c r="CV972" s="54">
        <f t="shared" si="733"/>
        <v>100</v>
      </c>
      <c r="CX972" s="339" t="s">
        <v>402</v>
      </c>
      <c r="CY972" s="339"/>
      <c r="CZ972" s="339"/>
      <c r="DA972" s="339"/>
      <c r="DB972" s="339"/>
      <c r="DC972" s="339"/>
      <c r="DD972" s="339"/>
      <c r="DE972" s="339"/>
      <c r="DF972" s="339"/>
      <c r="DG972" s="339"/>
      <c r="DH972" s="339"/>
      <c r="DI972" s="339"/>
      <c r="DJ972" s="339"/>
      <c r="DK972" s="339"/>
      <c r="DL972" s="339"/>
      <c r="DM972" s="339"/>
      <c r="DN972" s="339"/>
      <c r="DO972" s="339"/>
    </row>
    <row r="973" spans="1:119" ht="13.5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B973" s="64" t="s">
        <v>372</v>
      </c>
      <c r="CC973" s="345">
        <v>-10</v>
      </c>
      <c r="CD973" s="66" t="s">
        <v>373</v>
      </c>
      <c r="CE973" s="66">
        <f>ROUND(CC973*$CG$82*9.80665/1000,0)</f>
        <v>-101</v>
      </c>
      <c r="CF973" s="54" t="s">
        <v>374</v>
      </c>
      <c r="CG973" s="341">
        <f>CE974</f>
        <v>0</v>
      </c>
      <c r="CH973" s="54">
        <f>$CG973</f>
        <v>0</v>
      </c>
      <c r="CI973" s="54">
        <f t="shared" si="733"/>
        <v>0</v>
      </c>
      <c r="CJ973" s="54">
        <f t="shared" si="733"/>
        <v>0</v>
      </c>
      <c r="CK973" s="54">
        <f t="shared" si="733"/>
        <v>0</v>
      </c>
      <c r="CL973" s="54">
        <f t="shared" si="733"/>
        <v>0</v>
      </c>
      <c r="CM973" s="54">
        <f t="shared" si="733"/>
        <v>0</v>
      </c>
      <c r="CN973" s="54">
        <f t="shared" si="733"/>
        <v>0</v>
      </c>
      <c r="CO973" s="54">
        <f t="shared" si="733"/>
        <v>0</v>
      </c>
      <c r="CP973" s="54">
        <f t="shared" si="733"/>
        <v>0</v>
      </c>
      <c r="CQ973" s="54">
        <f t="shared" si="733"/>
        <v>0</v>
      </c>
      <c r="CR973" s="54">
        <f t="shared" si="733"/>
        <v>0</v>
      </c>
      <c r="CS973" s="54">
        <f t="shared" si="733"/>
        <v>0</v>
      </c>
      <c r="CT973" s="54">
        <f t="shared" si="733"/>
        <v>0</v>
      </c>
      <c r="CU973" s="54">
        <f t="shared" si="733"/>
        <v>0</v>
      </c>
      <c r="CV973" s="54">
        <f t="shared" si="733"/>
        <v>0</v>
      </c>
    </row>
    <row r="974" spans="1:119" ht="13.5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B974" s="354" t="s">
        <v>376</v>
      </c>
      <c r="CC974" s="355">
        <f>CC958</f>
        <v>0</v>
      </c>
      <c r="CD974" s="346" t="s">
        <v>381</v>
      </c>
      <c r="CE974" s="66">
        <f>CC974*$CG$82*9.80665/1000</f>
        <v>0</v>
      </c>
      <c r="CF974" s="54" t="s">
        <v>396</v>
      </c>
      <c r="CG974" s="54">
        <v>0.79</v>
      </c>
      <c r="CH974" s="54">
        <f>$CG974</f>
        <v>0.79</v>
      </c>
      <c r="CI974" s="54">
        <f t="shared" si="733"/>
        <v>0.79</v>
      </c>
      <c r="CJ974" s="54">
        <f t="shared" si="733"/>
        <v>0.79</v>
      </c>
      <c r="CK974" s="54">
        <f t="shared" si="733"/>
        <v>0.79</v>
      </c>
      <c r="CL974" s="54">
        <f t="shared" si="733"/>
        <v>0.79</v>
      </c>
      <c r="CM974" s="54">
        <f t="shared" si="733"/>
        <v>0.79</v>
      </c>
      <c r="CN974" s="54">
        <f t="shared" si="733"/>
        <v>0.79</v>
      </c>
      <c r="CO974" s="54">
        <f t="shared" si="733"/>
        <v>0.79</v>
      </c>
      <c r="CP974" s="54">
        <f t="shared" si="733"/>
        <v>0.79</v>
      </c>
      <c r="CQ974" s="54">
        <f t="shared" si="733"/>
        <v>0.79</v>
      </c>
      <c r="CR974" s="54">
        <f t="shared" si="733"/>
        <v>0.79</v>
      </c>
      <c r="CS974" s="54">
        <f t="shared" si="733"/>
        <v>0.79</v>
      </c>
      <c r="CT974" s="54">
        <f t="shared" si="733"/>
        <v>0.79</v>
      </c>
      <c r="CU974" s="54">
        <f t="shared" si="733"/>
        <v>0.79</v>
      </c>
      <c r="CV974" s="54">
        <f t="shared" si="733"/>
        <v>0.79</v>
      </c>
      <c r="CX974" s="358" t="s">
        <v>404</v>
      </c>
      <c r="CY974" s="54">
        <f t="shared" ref="CY974:DN974" si="734">CG$79</f>
        <v>126.88500000000001</v>
      </c>
      <c r="CZ974" s="54">
        <f t="shared" si="734"/>
        <v>109.185</v>
      </c>
      <c r="DA974" s="54">
        <f t="shared" si="734"/>
        <v>94.381</v>
      </c>
      <c r="DB974" s="54">
        <f t="shared" si="734"/>
        <v>82.445999999999998</v>
      </c>
      <c r="DC974" s="54">
        <f t="shared" si="734"/>
        <v>73.918000000000006</v>
      </c>
      <c r="DD974" s="54">
        <f t="shared" si="734"/>
        <v>63.152999999999999</v>
      </c>
      <c r="DE974" s="54">
        <f t="shared" si="734"/>
        <v>56.482999999999997</v>
      </c>
      <c r="DF974" s="54">
        <f t="shared" si="734"/>
        <v>51.133000000000003</v>
      </c>
      <c r="DG974" s="54">
        <f t="shared" si="734"/>
        <v>48.246000000000002</v>
      </c>
      <c r="DH974" s="54">
        <f t="shared" si="734"/>
        <v>43.709000000000003</v>
      </c>
      <c r="DI974" s="54">
        <f t="shared" si="734"/>
        <v>40.774000000000001</v>
      </c>
      <c r="DJ974" s="54">
        <f t="shared" si="734"/>
        <v>38.68</v>
      </c>
      <c r="DK974" s="54">
        <f t="shared" si="734"/>
        <v>34.463000000000001</v>
      </c>
      <c r="DL974" s="54">
        <f t="shared" si="734"/>
        <v>33.161000000000001</v>
      </c>
      <c r="DM974" s="54">
        <f t="shared" si="734"/>
        <v>30.765000000000001</v>
      </c>
      <c r="DN974" s="54">
        <f t="shared" si="734"/>
        <v>29.283999999999999</v>
      </c>
    </row>
    <row r="975" spans="1:119" ht="13.5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B975" s="64" t="s">
        <v>380</v>
      </c>
      <c r="CC975" s="345">
        <f>-BN138</f>
        <v>0</v>
      </c>
      <c r="CD975" s="346" t="s">
        <v>381</v>
      </c>
      <c r="CE975" s="66">
        <f>CC975*$CG$82*9.80665/1000</f>
        <v>0</v>
      </c>
      <c r="CF975" s="54" t="s">
        <v>382</v>
      </c>
      <c r="CG975" s="341">
        <f>CE973</f>
        <v>-101</v>
      </c>
      <c r="CH975" s="54">
        <f>$CG975</f>
        <v>-101</v>
      </c>
      <c r="CI975" s="54">
        <f t="shared" si="733"/>
        <v>-101</v>
      </c>
      <c r="CJ975" s="54">
        <f t="shared" si="733"/>
        <v>-101</v>
      </c>
      <c r="CK975" s="54">
        <f t="shared" si="733"/>
        <v>-101</v>
      </c>
      <c r="CL975" s="54">
        <f t="shared" si="733"/>
        <v>-101</v>
      </c>
      <c r="CM975" s="54">
        <f t="shared" si="733"/>
        <v>-101</v>
      </c>
      <c r="CN975" s="54">
        <f t="shared" si="733"/>
        <v>-101</v>
      </c>
      <c r="CO975" s="54">
        <f t="shared" si="733"/>
        <v>-101</v>
      </c>
      <c r="CP975" s="54">
        <f t="shared" si="733"/>
        <v>-101</v>
      </c>
      <c r="CQ975" s="54">
        <f t="shared" si="733"/>
        <v>-101</v>
      </c>
      <c r="CR975" s="54">
        <f t="shared" si="733"/>
        <v>-101</v>
      </c>
      <c r="CS975" s="54">
        <f t="shared" si="733"/>
        <v>-101</v>
      </c>
      <c r="CT975" s="54">
        <f t="shared" si="733"/>
        <v>-101</v>
      </c>
      <c r="CU975" s="54">
        <f t="shared" si="733"/>
        <v>-101</v>
      </c>
      <c r="CV975" s="54">
        <f t="shared" si="733"/>
        <v>-101</v>
      </c>
      <c r="CX975" s="54" t="s">
        <v>440</v>
      </c>
      <c r="CY975" s="54">
        <f t="shared" ref="CY975:DN975" si="735">CG$80</f>
        <v>0.55779999999999996</v>
      </c>
      <c r="CZ975" s="54">
        <f t="shared" si="735"/>
        <v>0.65139999999999998</v>
      </c>
      <c r="DA975" s="54">
        <f t="shared" si="735"/>
        <v>0.72219999999999995</v>
      </c>
      <c r="DB975" s="54">
        <f t="shared" si="735"/>
        <v>0.78249999999999997</v>
      </c>
      <c r="DC975" s="54">
        <f t="shared" si="735"/>
        <v>0.81259999999999999</v>
      </c>
      <c r="DD975" s="54">
        <f t="shared" si="735"/>
        <v>0.84340000000000004</v>
      </c>
      <c r="DE975" s="54">
        <f t="shared" si="735"/>
        <v>0.86929999999999996</v>
      </c>
      <c r="DF975" s="54">
        <f t="shared" si="735"/>
        <v>0.89100000000000001</v>
      </c>
      <c r="DG975" s="54">
        <f t="shared" si="735"/>
        <v>0.90920000000000001</v>
      </c>
      <c r="DH975" s="54">
        <f t="shared" si="735"/>
        <v>0.92220000000000002</v>
      </c>
      <c r="DI975" s="54">
        <f t="shared" si="735"/>
        <v>0.93189999999999995</v>
      </c>
      <c r="DJ975" s="54">
        <f t="shared" si="735"/>
        <v>0.94030000000000002</v>
      </c>
      <c r="DK975" s="54">
        <f t="shared" si="735"/>
        <v>0.94769999999999999</v>
      </c>
      <c r="DL975" s="54">
        <f t="shared" si="735"/>
        <v>0.95440000000000003</v>
      </c>
      <c r="DM975" s="54">
        <f t="shared" si="735"/>
        <v>0.96020000000000005</v>
      </c>
      <c r="DN975" s="54">
        <f t="shared" si="735"/>
        <v>0.96530000000000005</v>
      </c>
    </row>
    <row r="976" spans="1:119" ht="14.25" thickBot="1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B976" s="64" t="s">
        <v>384</v>
      </c>
      <c r="CC976" s="345">
        <f>(BM884-BM883)/0.000694444444444444</f>
        <v>0</v>
      </c>
      <c r="CD976" s="66" t="s">
        <v>65</v>
      </c>
      <c r="CE976" s="66">
        <f>IF(CC973=0,IF(CC956&gt;0,CC976+CE959,CC976),(CC976-((CC975-CC974)/CC973)))</f>
        <v>0</v>
      </c>
      <c r="CF976" s="54" t="s">
        <v>385</v>
      </c>
      <c r="CG976" s="341">
        <f>ABS(CE976)</f>
        <v>0</v>
      </c>
      <c r="CH976" s="54">
        <f>$CG976</f>
        <v>0</v>
      </c>
      <c r="CI976" s="54">
        <f t="shared" si="733"/>
        <v>0</v>
      </c>
      <c r="CJ976" s="54">
        <f t="shared" si="733"/>
        <v>0</v>
      </c>
      <c r="CK976" s="54">
        <f t="shared" si="733"/>
        <v>0</v>
      </c>
      <c r="CL976" s="54">
        <f t="shared" si="733"/>
        <v>0</v>
      </c>
      <c r="CM976" s="54">
        <f t="shared" si="733"/>
        <v>0</v>
      </c>
      <c r="CN976" s="54">
        <f t="shared" si="733"/>
        <v>0</v>
      </c>
      <c r="CO976" s="54">
        <f t="shared" si="733"/>
        <v>0</v>
      </c>
      <c r="CP976" s="54">
        <f t="shared" si="733"/>
        <v>0</v>
      </c>
      <c r="CQ976" s="54">
        <f t="shared" si="733"/>
        <v>0</v>
      </c>
      <c r="CR976" s="54">
        <f t="shared" si="733"/>
        <v>0</v>
      </c>
      <c r="CS976" s="54">
        <f t="shared" si="733"/>
        <v>0</v>
      </c>
      <c r="CT976" s="54">
        <f t="shared" si="733"/>
        <v>0</v>
      </c>
      <c r="CU976" s="54">
        <f t="shared" si="733"/>
        <v>0</v>
      </c>
      <c r="CV976" s="54">
        <f t="shared" si="733"/>
        <v>0</v>
      </c>
      <c r="CX976" s="54" t="s">
        <v>415</v>
      </c>
      <c r="CY976" s="54">
        <f>100-$CG$83</f>
        <v>94.33</v>
      </c>
      <c r="CZ976" s="54">
        <f t="shared" ref="CZ976:DN976" si="736">100-$CG$83</f>
        <v>94.33</v>
      </c>
      <c r="DA976" s="54">
        <f t="shared" si="736"/>
        <v>94.33</v>
      </c>
      <c r="DB976" s="54">
        <f t="shared" si="736"/>
        <v>94.33</v>
      </c>
      <c r="DC976" s="54">
        <f t="shared" si="736"/>
        <v>94.33</v>
      </c>
      <c r="DD976" s="54">
        <f t="shared" si="736"/>
        <v>94.33</v>
      </c>
      <c r="DE976" s="54">
        <f t="shared" si="736"/>
        <v>94.33</v>
      </c>
      <c r="DF976" s="54">
        <f t="shared" si="736"/>
        <v>94.33</v>
      </c>
      <c r="DG976" s="54">
        <f t="shared" si="736"/>
        <v>94.33</v>
      </c>
      <c r="DH976" s="54">
        <f t="shared" si="736"/>
        <v>94.33</v>
      </c>
      <c r="DI976" s="54">
        <f t="shared" si="736"/>
        <v>94.33</v>
      </c>
      <c r="DJ976" s="54">
        <f t="shared" si="736"/>
        <v>94.33</v>
      </c>
      <c r="DK976" s="54">
        <f t="shared" si="736"/>
        <v>94.33</v>
      </c>
      <c r="DL976" s="54">
        <f t="shared" si="736"/>
        <v>94.33</v>
      </c>
      <c r="DM976" s="54">
        <f t="shared" si="736"/>
        <v>94.33</v>
      </c>
      <c r="DN976" s="54">
        <f t="shared" si="736"/>
        <v>94.33</v>
      </c>
    </row>
    <row r="977" spans="1:119" ht="14.25" thickBot="1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B977" s="359"/>
      <c r="CC977" s="360"/>
      <c r="CF977" s="54" t="s">
        <v>408</v>
      </c>
      <c r="CG977" s="347">
        <f>LN(2)/CG$78</f>
        <v>0.13862943611198905</v>
      </c>
      <c r="CH977" s="347">
        <f t="shared" ref="CH977:CV977" si="737">LN(2)/CH$78</f>
        <v>8.6643397569993161E-2</v>
      </c>
      <c r="CI977" s="347">
        <f t="shared" si="737"/>
        <v>5.5451774444795626E-2</v>
      </c>
      <c r="CJ977" s="347">
        <f t="shared" si="737"/>
        <v>3.7467415165402446E-2</v>
      </c>
      <c r="CK977" s="347">
        <f t="shared" si="737"/>
        <v>2.5672117798516494E-2</v>
      </c>
      <c r="CL977" s="347">
        <f t="shared" si="737"/>
        <v>1.8097837612531208E-2</v>
      </c>
      <c r="CM977" s="347">
        <f t="shared" si="737"/>
        <v>1.2765141446776157E-2</v>
      </c>
      <c r="CN977" s="347">
        <f t="shared" si="737"/>
        <v>9.001911435843446E-3</v>
      </c>
      <c r="CO977" s="347">
        <f t="shared" si="737"/>
        <v>6.3591484455040852E-3</v>
      </c>
      <c r="CP977" s="347">
        <f t="shared" si="737"/>
        <v>4.7475834284927756E-3</v>
      </c>
      <c r="CQ977" s="347">
        <f t="shared" si="737"/>
        <v>3.7066694147590657E-3</v>
      </c>
      <c r="CR977" s="347">
        <f t="shared" si="737"/>
        <v>2.9001974082006081E-3</v>
      </c>
      <c r="CS977" s="347">
        <f t="shared" si="737"/>
        <v>2.272613706753919E-3</v>
      </c>
      <c r="CT977" s="347">
        <f t="shared" si="737"/>
        <v>1.7773004629742187E-3</v>
      </c>
      <c r="CU977" s="347">
        <f t="shared" si="737"/>
        <v>1.3918618083533039E-3</v>
      </c>
      <c r="CV977" s="347">
        <f t="shared" si="737"/>
        <v>1.0915703630865281E-3</v>
      </c>
      <c r="CX977" s="54" t="s">
        <v>409</v>
      </c>
      <c r="CY977" s="361">
        <f>CE975</f>
        <v>0</v>
      </c>
      <c r="CZ977" s="54">
        <f>$CY977</f>
        <v>0</v>
      </c>
      <c r="DA977" s="54">
        <f t="shared" ref="DA977:DN977" si="738">$CY977</f>
        <v>0</v>
      </c>
      <c r="DB977" s="54">
        <f t="shared" si="738"/>
        <v>0</v>
      </c>
      <c r="DC977" s="54">
        <f t="shared" si="738"/>
        <v>0</v>
      </c>
      <c r="DD977" s="54">
        <f t="shared" si="738"/>
        <v>0</v>
      </c>
      <c r="DE977" s="54">
        <f t="shared" si="738"/>
        <v>0</v>
      </c>
      <c r="DF977" s="54">
        <f t="shared" si="738"/>
        <v>0</v>
      </c>
      <c r="DG977" s="54">
        <f t="shared" si="738"/>
        <v>0</v>
      </c>
      <c r="DH977" s="54">
        <f t="shared" si="738"/>
        <v>0</v>
      </c>
      <c r="DI977" s="54">
        <f t="shared" si="738"/>
        <v>0</v>
      </c>
      <c r="DJ977" s="54">
        <f t="shared" si="738"/>
        <v>0</v>
      </c>
      <c r="DK977" s="54">
        <f t="shared" si="738"/>
        <v>0</v>
      </c>
      <c r="DL977" s="54">
        <f t="shared" si="738"/>
        <v>0</v>
      </c>
      <c r="DM977" s="54">
        <f t="shared" si="738"/>
        <v>0</v>
      </c>
      <c r="DN977" s="54">
        <f t="shared" si="738"/>
        <v>0</v>
      </c>
    </row>
    <row r="979" spans="1:119" ht="13.5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G979" s="348">
        <f>(CG972+CG973)*CG974</f>
        <v>79</v>
      </c>
      <c r="CH979" s="348">
        <f t="shared" ref="CH979:CV979" si="739">(CH972+CH973)*CH974</f>
        <v>79</v>
      </c>
      <c r="CI979" s="348">
        <f t="shared" si="739"/>
        <v>79</v>
      </c>
      <c r="CJ979" s="348">
        <f t="shared" si="739"/>
        <v>79</v>
      </c>
      <c r="CK979" s="348">
        <f t="shared" si="739"/>
        <v>79</v>
      </c>
      <c r="CL979" s="348">
        <f t="shared" si="739"/>
        <v>79</v>
      </c>
      <c r="CM979" s="348">
        <f t="shared" si="739"/>
        <v>79</v>
      </c>
      <c r="CN979" s="348">
        <f t="shared" si="739"/>
        <v>79</v>
      </c>
      <c r="CO979" s="348">
        <f t="shared" si="739"/>
        <v>79</v>
      </c>
      <c r="CP979" s="348">
        <f t="shared" si="739"/>
        <v>79</v>
      </c>
      <c r="CQ979" s="348">
        <f t="shared" si="739"/>
        <v>79</v>
      </c>
      <c r="CR979" s="348">
        <f t="shared" si="739"/>
        <v>79</v>
      </c>
      <c r="CS979" s="348">
        <f t="shared" si="739"/>
        <v>79</v>
      </c>
      <c r="CT979" s="348">
        <f t="shared" si="739"/>
        <v>79</v>
      </c>
      <c r="CU979" s="348">
        <f t="shared" si="739"/>
        <v>79</v>
      </c>
      <c r="CV979" s="348">
        <f t="shared" si="739"/>
        <v>79</v>
      </c>
    </row>
    <row r="980" spans="1:119" ht="13.5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G980" s="348">
        <f>CG975*CG974*(CG976-1/CG977)</f>
        <v>575.56318656265205</v>
      </c>
      <c r="CH980" s="348">
        <f t="shared" ref="CH980:CV980" si="740">CH975*CH974*(CH976-1/CH977)</f>
        <v>920.90109850024317</v>
      </c>
      <c r="CI980" s="348">
        <f t="shared" si="740"/>
        <v>1438.9079664066298</v>
      </c>
      <c r="CJ980" s="348">
        <f t="shared" si="740"/>
        <v>2129.5837902818125</v>
      </c>
      <c r="CK980" s="348">
        <f t="shared" si="740"/>
        <v>3108.0412074383207</v>
      </c>
      <c r="CL980" s="348">
        <f t="shared" si="740"/>
        <v>4408.8140090699144</v>
      </c>
      <c r="CM980" s="348">
        <f t="shared" si="740"/>
        <v>6250.6162060704</v>
      </c>
      <c r="CN980" s="348">
        <f t="shared" si="740"/>
        <v>8863.6730730648396</v>
      </c>
      <c r="CO980" s="348">
        <f t="shared" si="740"/>
        <v>12547.277467065815</v>
      </c>
      <c r="CP980" s="348">
        <f t="shared" si="740"/>
        <v>16806.445047629441</v>
      </c>
      <c r="CQ980" s="348">
        <f t="shared" si="740"/>
        <v>21526.063177443186</v>
      </c>
      <c r="CR980" s="348">
        <f t="shared" si="740"/>
        <v>27511.920317694763</v>
      </c>
      <c r="CS980" s="348">
        <f t="shared" si="740"/>
        <v>35109.354380321776</v>
      </c>
      <c r="CT980" s="348">
        <f t="shared" si="740"/>
        <v>44893.928551886856</v>
      </c>
      <c r="CU980" s="348">
        <f t="shared" si="740"/>
        <v>57326.093381640138</v>
      </c>
      <c r="CV980" s="348">
        <f t="shared" si="740"/>
        <v>73096.524693456799</v>
      </c>
    </row>
    <row r="981" spans="1:119" ht="13.5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G981" s="348" t="e">
        <f>((CG972+CG973)*CG974-CG971-CG975*CG974/CG977)*EXP(-CG977*CG976)</f>
        <v>#VALUE!</v>
      </c>
      <c r="CH981" s="348" t="e">
        <f t="shared" ref="CH981:CV981" si="741">((CH972+CH973)*CH974-CH971-CH975*CH974/CH977)*EXP(-CH977*CH976)</f>
        <v>#VALUE!</v>
      </c>
      <c r="CI981" s="348" t="e">
        <f t="shared" si="741"/>
        <v>#VALUE!</v>
      </c>
      <c r="CJ981" s="348" t="e">
        <f t="shared" si="741"/>
        <v>#VALUE!</v>
      </c>
      <c r="CK981" s="348" t="e">
        <f t="shared" si="741"/>
        <v>#VALUE!</v>
      </c>
      <c r="CL981" s="348" t="e">
        <f t="shared" si="741"/>
        <v>#VALUE!</v>
      </c>
      <c r="CM981" s="348" t="e">
        <f t="shared" si="741"/>
        <v>#VALUE!</v>
      </c>
      <c r="CN981" s="348" t="e">
        <f t="shared" si="741"/>
        <v>#VALUE!</v>
      </c>
      <c r="CO981" s="348" t="e">
        <f t="shared" si="741"/>
        <v>#VALUE!</v>
      </c>
      <c r="CP981" s="348" t="e">
        <f t="shared" si="741"/>
        <v>#VALUE!</v>
      </c>
      <c r="CQ981" s="348" t="e">
        <f t="shared" si="741"/>
        <v>#VALUE!</v>
      </c>
      <c r="CR981" s="348" t="e">
        <f t="shared" si="741"/>
        <v>#VALUE!</v>
      </c>
      <c r="CS981" s="348" t="e">
        <f t="shared" si="741"/>
        <v>#VALUE!</v>
      </c>
      <c r="CT981" s="348" t="e">
        <f t="shared" si="741"/>
        <v>#VALUE!</v>
      </c>
      <c r="CU981" s="348" t="e">
        <f t="shared" si="741"/>
        <v>#VALUE!</v>
      </c>
      <c r="CV981" s="348" t="e">
        <f t="shared" si="741"/>
        <v>#VALUE!</v>
      </c>
    </row>
    <row r="982" spans="1:119" ht="13.5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G982" s="349" t="e">
        <f>CG979+CG980-CG981</f>
        <v>#VALUE!</v>
      </c>
      <c r="CH982" s="349" t="e">
        <f t="shared" ref="CH982:CV982" si="742">CH979+CH980-CH981</f>
        <v>#VALUE!</v>
      </c>
      <c r="CI982" s="349" t="e">
        <f t="shared" si="742"/>
        <v>#VALUE!</v>
      </c>
      <c r="CJ982" s="349" t="e">
        <f t="shared" si="742"/>
        <v>#VALUE!</v>
      </c>
      <c r="CK982" s="349" t="e">
        <f t="shared" si="742"/>
        <v>#VALUE!</v>
      </c>
      <c r="CL982" s="349" t="e">
        <f t="shared" si="742"/>
        <v>#VALUE!</v>
      </c>
      <c r="CM982" s="349" t="e">
        <f t="shared" si="742"/>
        <v>#VALUE!</v>
      </c>
      <c r="CN982" s="349" t="e">
        <f t="shared" si="742"/>
        <v>#VALUE!</v>
      </c>
      <c r="CO982" s="349" t="e">
        <f t="shared" si="742"/>
        <v>#VALUE!</v>
      </c>
      <c r="CP982" s="349" t="e">
        <f t="shared" si="742"/>
        <v>#VALUE!</v>
      </c>
      <c r="CQ982" s="349" t="e">
        <f t="shared" si="742"/>
        <v>#VALUE!</v>
      </c>
      <c r="CR982" s="349" t="e">
        <f t="shared" si="742"/>
        <v>#VALUE!</v>
      </c>
      <c r="CS982" s="349" t="e">
        <f t="shared" si="742"/>
        <v>#VALUE!</v>
      </c>
      <c r="CT982" s="349" t="e">
        <f t="shared" si="742"/>
        <v>#VALUE!</v>
      </c>
      <c r="CU982" s="349" t="e">
        <f t="shared" si="742"/>
        <v>#VALUE!</v>
      </c>
      <c r="CV982" s="349" t="e">
        <f t="shared" si="742"/>
        <v>#VALUE!</v>
      </c>
    </row>
    <row r="983" spans="1:119" ht="13.5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G983" s="350" t="s">
        <v>390</v>
      </c>
      <c r="CH983" s="351" t="s">
        <v>333</v>
      </c>
      <c r="CI983" s="351" t="s">
        <v>334</v>
      </c>
      <c r="CJ983" s="351" t="s">
        <v>335</v>
      </c>
      <c r="CK983" s="351" t="s">
        <v>336</v>
      </c>
      <c r="CL983" s="351" t="s">
        <v>337</v>
      </c>
      <c r="CM983" s="351" t="s">
        <v>338</v>
      </c>
      <c r="CN983" s="351" t="s">
        <v>339</v>
      </c>
      <c r="CO983" s="351" t="s">
        <v>340</v>
      </c>
      <c r="CP983" s="351" t="s">
        <v>341</v>
      </c>
      <c r="CQ983" s="351" t="s">
        <v>342</v>
      </c>
      <c r="CR983" s="351" t="s">
        <v>343</v>
      </c>
      <c r="CS983" s="351" t="s">
        <v>344</v>
      </c>
      <c r="CT983" s="351" t="s">
        <v>345</v>
      </c>
      <c r="CU983" s="351" t="s">
        <v>346</v>
      </c>
      <c r="CV983" s="351" t="s">
        <v>347</v>
      </c>
      <c r="CY983" s="54" t="s">
        <v>390</v>
      </c>
      <c r="CZ983" s="54" t="s">
        <v>333</v>
      </c>
      <c r="DA983" s="54" t="s">
        <v>334</v>
      </c>
      <c r="DB983" s="54" t="s">
        <v>335</v>
      </c>
      <c r="DC983" s="54" t="s">
        <v>336</v>
      </c>
      <c r="DD983" s="54" t="s">
        <v>337</v>
      </c>
      <c r="DE983" s="54" t="s">
        <v>338</v>
      </c>
      <c r="DF983" s="54" t="s">
        <v>339</v>
      </c>
      <c r="DG983" s="54" t="s">
        <v>340</v>
      </c>
      <c r="DH983" s="54" t="s">
        <v>341</v>
      </c>
      <c r="DI983" s="54" t="s">
        <v>342</v>
      </c>
      <c r="DJ983" s="54" t="s">
        <v>343</v>
      </c>
      <c r="DK983" s="54" t="s">
        <v>344</v>
      </c>
      <c r="DL983" s="54" t="s">
        <v>345</v>
      </c>
      <c r="DM983" s="54" t="s">
        <v>346</v>
      </c>
      <c r="DN983" s="54" t="s">
        <v>347</v>
      </c>
    </row>
    <row r="984" spans="1:119" ht="13.5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F984" s="54" t="s">
        <v>391</v>
      </c>
      <c r="CG984" s="352" t="e">
        <f>ROUND((CG972+CG973)*CG974+CG975*CG974*(CG976-1/CG977)-((CG972+CG973)*CG974-CG971-CG975*CG974/CG977)*EXP(-CG977*CG976),5)</f>
        <v>#VALUE!</v>
      </c>
      <c r="CH984" s="352" t="e">
        <f t="shared" ref="CH984:CV984" si="743">ROUND((CH972+CH973)*CH974+CH975*CH974*(CH976-1/CH977)-((CH972+CH973)*CH974-CH971-CH975*CH974/CH977)*EXP(-CH977*CH976),5)</f>
        <v>#VALUE!</v>
      </c>
      <c r="CI984" s="352" t="e">
        <f t="shared" si="743"/>
        <v>#VALUE!</v>
      </c>
      <c r="CJ984" s="352" t="e">
        <f t="shared" si="743"/>
        <v>#VALUE!</v>
      </c>
      <c r="CK984" s="352" t="e">
        <f t="shared" si="743"/>
        <v>#VALUE!</v>
      </c>
      <c r="CL984" s="352" t="e">
        <f t="shared" si="743"/>
        <v>#VALUE!</v>
      </c>
      <c r="CM984" s="352" t="e">
        <f t="shared" si="743"/>
        <v>#VALUE!</v>
      </c>
      <c r="CN984" s="352" t="e">
        <f t="shared" si="743"/>
        <v>#VALUE!</v>
      </c>
      <c r="CO984" s="352" t="e">
        <f t="shared" si="743"/>
        <v>#VALUE!</v>
      </c>
      <c r="CP984" s="352" t="e">
        <f t="shared" si="743"/>
        <v>#VALUE!</v>
      </c>
      <c r="CQ984" s="352" t="e">
        <f t="shared" si="743"/>
        <v>#VALUE!</v>
      </c>
      <c r="CR984" s="352" t="e">
        <f t="shared" si="743"/>
        <v>#VALUE!</v>
      </c>
      <c r="CS984" s="352" t="e">
        <f t="shared" si="743"/>
        <v>#VALUE!</v>
      </c>
      <c r="CT984" s="352" t="e">
        <f t="shared" si="743"/>
        <v>#VALUE!</v>
      </c>
      <c r="CU984" s="352" t="e">
        <f t="shared" si="743"/>
        <v>#VALUE!</v>
      </c>
      <c r="CV984" s="352" t="e">
        <f t="shared" si="743"/>
        <v>#VALUE!</v>
      </c>
      <c r="CX984" s="54" t="s">
        <v>412</v>
      </c>
      <c r="CY984" s="362">
        <f>(CY976+CY977)/CY975+CY974</f>
        <v>295.99579239870923</v>
      </c>
      <c r="CZ984" s="362">
        <f t="shared" ref="CZ984:DN984" si="744">(CZ976+CZ977)/CZ975+CZ974</f>
        <v>253.99617592876882</v>
      </c>
      <c r="DA984" s="362">
        <f t="shared" si="744"/>
        <v>224.99578814732763</v>
      </c>
      <c r="DB984" s="362">
        <f t="shared" si="744"/>
        <v>202.99552076677315</v>
      </c>
      <c r="DC984" s="362">
        <f t="shared" si="744"/>
        <v>190.00217425547623</v>
      </c>
      <c r="DD984" s="362">
        <f t="shared" si="744"/>
        <v>174.99791344557741</v>
      </c>
      <c r="DE984" s="362">
        <f t="shared" si="744"/>
        <v>164.99559634188427</v>
      </c>
      <c r="DF984" s="362">
        <f t="shared" si="744"/>
        <v>157.00280920314253</v>
      </c>
      <c r="DG984" s="362">
        <f t="shared" si="744"/>
        <v>151.99654993400793</v>
      </c>
      <c r="DH984" s="362">
        <f t="shared" si="744"/>
        <v>145.99700693992628</v>
      </c>
      <c r="DI984" s="362">
        <f t="shared" si="744"/>
        <v>141.99730722180493</v>
      </c>
      <c r="DJ984" s="362">
        <f t="shared" si="744"/>
        <v>138.99904711262363</v>
      </c>
      <c r="DK984" s="362">
        <f t="shared" si="744"/>
        <v>133.99871805423658</v>
      </c>
      <c r="DL984" s="362">
        <f t="shared" si="744"/>
        <v>131.99796563285832</v>
      </c>
      <c r="DM984" s="362">
        <f t="shared" si="744"/>
        <v>129.00495001041449</v>
      </c>
      <c r="DN984" s="362">
        <f t="shared" si="744"/>
        <v>127.00491577747849</v>
      </c>
    </row>
    <row r="985" spans="1:119" ht="13.5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319" t="str">
        <f>IF(CB985="","",CC985)</f>
        <v/>
      </c>
      <c r="CB985" s="363" t="str">
        <f>IF(COUNTIF(CY985:DN985,"×")=0,"","浮上できません")</f>
        <v/>
      </c>
      <c r="CC985" s="316">
        <v>18</v>
      </c>
      <c r="CY985" s="364" t="e">
        <f t="shared" ref="CY985:DN985" si="745">IF(CY984-CG984&gt;0,"","×")</f>
        <v>#VALUE!</v>
      </c>
      <c r="CZ985" s="364" t="e">
        <f t="shared" si="745"/>
        <v>#VALUE!</v>
      </c>
      <c r="DA985" s="364" t="e">
        <f t="shared" si="745"/>
        <v>#VALUE!</v>
      </c>
      <c r="DB985" s="364" t="e">
        <f t="shared" si="745"/>
        <v>#VALUE!</v>
      </c>
      <c r="DC985" s="364" t="e">
        <f t="shared" si="745"/>
        <v>#VALUE!</v>
      </c>
      <c r="DD985" s="364" t="e">
        <f t="shared" si="745"/>
        <v>#VALUE!</v>
      </c>
      <c r="DE985" s="364" t="e">
        <f t="shared" si="745"/>
        <v>#VALUE!</v>
      </c>
      <c r="DF985" s="364" t="e">
        <f t="shared" si="745"/>
        <v>#VALUE!</v>
      </c>
      <c r="DG985" s="364" t="e">
        <f t="shared" si="745"/>
        <v>#VALUE!</v>
      </c>
      <c r="DH985" s="364" t="e">
        <f t="shared" si="745"/>
        <v>#VALUE!</v>
      </c>
      <c r="DI985" s="364" t="e">
        <f t="shared" si="745"/>
        <v>#VALUE!</v>
      </c>
      <c r="DJ985" s="364" t="e">
        <f t="shared" si="745"/>
        <v>#VALUE!</v>
      </c>
      <c r="DK985" s="364" t="e">
        <f t="shared" si="745"/>
        <v>#VALUE!</v>
      </c>
      <c r="DL985" s="364" t="e">
        <f t="shared" si="745"/>
        <v>#VALUE!</v>
      </c>
      <c r="DM985" s="364" t="e">
        <f t="shared" si="745"/>
        <v>#VALUE!</v>
      </c>
      <c r="DN985" s="364" t="e">
        <f t="shared" si="745"/>
        <v>#VALUE!</v>
      </c>
    </row>
    <row r="986" spans="1:119" ht="13.5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F986" s="338">
        <v>55</v>
      </c>
      <c r="CG986" s="338" t="s">
        <v>591</v>
      </c>
      <c r="CH986" s="338"/>
      <c r="CI986" s="338"/>
      <c r="CJ986" s="338"/>
      <c r="CK986" s="338"/>
      <c r="CL986" s="338"/>
      <c r="CM986" s="338"/>
      <c r="CN986" s="338"/>
      <c r="CO986" s="338"/>
      <c r="CP986" s="338"/>
      <c r="CQ986" s="338"/>
      <c r="CR986" s="338"/>
      <c r="CS986" s="338"/>
      <c r="CT986" s="338"/>
      <c r="CU986" s="338"/>
      <c r="CV986" s="338"/>
      <c r="CW986" s="338"/>
    </row>
    <row r="988" spans="1:119" ht="13.5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F988" s="340" t="s">
        <v>401</v>
      </c>
      <c r="CG988" s="353" t="e">
        <f t="shared" ref="CG988:CV988" si="746">CG984</f>
        <v>#VALUE!</v>
      </c>
      <c r="CH988" s="353" t="e">
        <f t="shared" si="746"/>
        <v>#VALUE!</v>
      </c>
      <c r="CI988" s="353" t="e">
        <f t="shared" si="746"/>
        <v>#VALUE!</v>
      </c>
      <c r="CJ988" s="353" t="e">
        <f t="shared" si="746"/>
        <v>#VALUE!</v>
      </c>
      <c r="CK988" s="353" t="e">
        <f t="shared" si="746"/>
        <v>#VALUE!</v>
      </c>
      <c r="CL988" s="353" t="e">
        <f t="shared" si="746"/>
        <v>#VALUE!</v>
      </c>
      <c r="CM988" s="353" t="e">
        <f t="shared" si="746"/>
        <v>#VALUE!</v>
      </c>
      <c r="CN988" s="353" t="e">
        <f t="shared" si="746"/>
        <v>#VALUE!</v>
      </c>
      <c r="CO988" s="353" t="e">
        <f t="shared" si="746"/>
        <v>#VALUE!</v>
      </c>
      <c r="CP988" s="353" t="e">
        <f t="shared" si="746"/>
        <v>#VALUE!</v>
      </c>
      <c r="CQ988" s="353" t="e">
        <f t="shared" si="746"/>
        <v>#VALUE!</v>
      </c>
      <c r="CR988" s="353" t="e">
        <f t="shared" si="746"/>
        <v>#VALUE!</v>
      </c>
      <c r="CS988" s="353" t="e">
        <f t="shared" si="746"/>
        <v>#VALUE!</v>
      </c>
      <c r="CT988" s="353" t="e">
        <f t="shared" si="746"/>
        <v>#VALUE!</v>
      </c>
      <c r="CU988" s="353" t="e">
        <f t="shared" si="746"/>
        <v>#VALUE!</v>
      </c>
      <c r="CV988" s="353" t="e">
        <f t="shared" si="746"/>
        <v>#VALUE!</v>
      </c>
    </row>
    <row r="989" spans="1:119" ht="13.5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F989" s="54" t="s">
        <v>395</v>
      </c>
      <c r="CG989" s="54">
        <v>100</v>
      </c>
      <c r="CH989" s="54">
        <f>$CG989</f>
        <v>100</v>
      </c>
      <c r="CI989" s="54">
        <f t="shared" ref="CI989:CV993" si="747">$CG989</f>
        <v>100</v>
      </c>
      <c r="CJ989" s="54">
        <f t="shared" si="747"/>
        <v>100</v>
      </c>
      <c r="CK989" s="54">
        <f t="shared" si="747"/>
        <v>100</v>
      </c>
      <c r="CL989" s="54">
        <f t="shared" si="747"/>
        <v>100</v>
      </c>
      <c r="CM989" s="54">
        <f t="shared" si="747"/>
        <v>100</v>
      </c>
      <c r="CN989" s="54">
        <f t="shared" si="747"/>
        <v>100</v>
      </c>
      <c r="CO989" s="54">
        <f t="shared" si="747"/>
        <v>100</v>
      </c>
      <c r="CP989" s="54">
        <f t="shared" si="747"/>
        <v>100</v>
      </c>
      <c r="CQ989" s="54">
        <f t="shared" si="747"/>
        <v>100</v>
      </c>
      <c r="CR989" s="54">
        <f t="shared" si="747"/>
        <v>100</v>
      </c>
      <c r="CS989" s="54">
        <f t="shared" si="747"/>
        <v>100</v>
      </c>
      <c r="CT989" s="54">
        <f t="shared" si="747"/>
        <v>100</v>
      </c>
      <c r="CU989" s="54">
        <f t="shared" si="747"/>
        <v>100</v>
      </c>
      <c r="CV989" s="54">
        <f t="shared" si="747"/>
        <v>100</v>
      </c>
      <c r="CX989" s="339" t="s">
        <v>592</v>
      </c>
      <c r="CY989" s="339"/>
      <c r="CZ989" s="339"/>
      <c r="DA989" s="339"/>
      <c r="DB989" s="339"/>
      <c r="DC989" s="339"/>
      <c r="DD989" s="339"/>
      <c r="DE989" s="339"/>
      <c r="DF989" s="339"/>
      <c r="DG989" s="339"/>
      <c r="DH989" s="339"/>
      <c r="DI989" s="339"/>
      <c r="DJ989" s="339"/>
      <c r="DK989" s="339"/>
      <c r="DL989" s="339"/>
      <c r="DM989" s="339"/>
      <c r="DN989" s="339"/>
      <c r="DO989" s="339"/>
    </row>
    <row r="990" spans="1:119" ht="13.5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B990" s="64" t="s">
        <v>372</v>
      </c>
      <c r="CC990" s="345">
        <v>0</v>
      </c>
      <c r="CD990" s="66" t="s">
        <v>373</v>
      </c>
      <c r="CE990" s="66">
        <f>ROUND(CC990*$CG$82*9.80665/1000,0)</f>
        <v>0</v>
      </c>
      <c r="CF990" s="54" t="s">
        <v>374</v>
      </c>
      <c r="CG990" s="341">
        <f>CE991</f>
        <v>0</v>
      </c>
      <c r="CH990" s="54">
        <f>$CG990</f>
        <v>0</v>
      </c>
      <c r="CI990" s="54">
        <f t="shared" si="747"/>
        <v>0</v>
      </c>
      <c r="CJ990" s="54">
        <f t="shared" si="747"/>
        <v>0</v>
      </c>
      <c r="CK990" s="54">
        <f t="shared" si="747"/>
        <v>0</v>
      </c>
      <c r="CL990" s="54">
        <f t="shared" si="747"/>
        <v>0</v>
      </c>
      <c r="CM990" s="54">
        <f t="shared" si="747"/>
        <v>0</v>
      </c>
      <c r="CN990" s="54">
        <f t="shared" si="747"/>
        <v>0</v>
      </c>
      <c r="CO990" s="54">
        <f t="shared" si="747"/>
        <v>0</v>
      </c>
      <c r="CP990" s="54">
        <f t="shared" si="747"/>
        <v>0</v>
      </c>
      <c r="CQ990" s="54">
        <f t="shared" si="747"/>
        <v>0</v>
      </c>
      <c r="CR990" s="54">
        <f t="shared" si="747"/>
        <v>0</v>
      </c>
      <c r="CS990" s="54">
        <f t="shared" si="747"/>
        <v>0</v>
      </c>
      <c r="CT990" s="54">
        <f t="shared" si="747"/>
        <v>0</v>
      </c>
      <c r="CU990" s="54">
        <f t="shared" si="747"/>
        <v>0</v>
      </c>
      <c r="CV990" s="54">
        <f t="shared" si="747"/>
        <v>0</v>
      </c>
    </row>
    <row r="991" spans="1:119" ht="13.5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B991" s="354" t="s">
        <v>376</v>
      </c>
      <c r="CC991" s="355">
        <f>CC975</f>
        <v>0</v>
      </c>
      <c r="CD991" s="346" t="s">
        <v>381</v>
      </c>
      <c r="CE991" s="66">
        <f>CC991*$CG$82*9.80665/1000</f>
        <v>0</v>
      </c>
      <c r="CF991" s="54" t="s">
        <v>396</v>
      </c>
      <c r="CG991" s="54">
        <v>0.79</v>
      </c>
      <c r="CH991" s="54">
        <f>$CG991</f>
        <v>0.79</v>
      </c>
      <c r="CI991" s="54">
        <f t="shared" si="747"/>
        <v>0.79</v>
      </c>
      <c r="CJ991" s="54">
        <f t="shared" si="747"/>
        <v>0.79</v>
      </c>
      <c r="CK991" s="54">
        <f t="shared" si="747"/>
        <v>0.79</v>
      </c>
      <c r="CL991" s="54">
        <f t="shared" si="747"/>
        <v>0.79</v>
      </c>
      <c r="CM991" s="54">
        <f t="shared" si="747"/>
        <v>0.79</v>
      </c>
      <c r="CN991" s="54">
        <f t="shared" si="747"/>
        <v>0.79</v>
      </c>
      <c r="CO991" s="54">
        <f t="shared" si="747"/>
        <v>0.79</v>
      </c>
      <c r="CP991" s="54">
        <f t="shared" si="747"/>
        <v>0.79</v>
      </c>
      <c r="CQ991" s="54">
        <f t="shared" si="747"/>
        <v>0.79</v>
      </c>
      <c r="CR991" s="54">
        <f t="shared" si="747"/>
        <v>0.79</v>
      </c>
      <c r="CS991" s="54">
        <f t="shared" si="747"/>
        <v>0.79</v>
      </c>
      <c r="CT991" s="54">
        <f t="shared" si="747"/>
        <v>0.79</v>
      </c>
      <c r="CU991" s="54">
        <f t="shared" si="747"/>
        <v>0.79</v>
      </c>
      <c r="CV991" s="54">
        <f t="shared" si="747"/>
        <v>0.79</v>
      </c>
      <c r="CX991" s="358" t="s">
        <v>404</v>
      </c>
      <c r="CY991" s="54">
        <f t="shared" ref="CY991:DN991" si="748">CG$79</f>
        <v>126.88500000000001</v>
      </c>
      <c r="CZ991" s="54">
        <f t="shared" si="748"/>
        <v>109.185</v>
      </c>
      <c r="DA991" s="54">
        <f t="shared" si="748"/>
        <v>94.381</v>
      </c>
      <c r="DB991" s="54">
        <f t="shared" si="748"/>
        <v>82.445999999999998</v>
      </c>
      <c r="DC991" s="54">
        <f t="shared" si="748"/>
        <v>73.918000000000006</v>
      </c>
      <c r="DD991" s="54">
        <f t="shared" si="748"/>
        <v>63.152999999999999</v>
      </c>
      <c r="DE991" s="54">
        <f t="shared" si="748"/>
        <v>56.482999999999997</v>
      </c>
      <c r="DF991" s="54">
        <f t="shared" si="748"/>
        <v>51.133000000000003</v>
      </c>
      <c r="DG991" s="54">
        <f t="shared" si="748"/>
        <v>48.246000000000002</v>
      </c>
      <c r="DH991" s="54">
        <f t="shared" si="748"/>
        <v>43.709000000000003</v>
      </c>
      <c r="DI991" s="54">
        <f t="shared" si="748"/>
        <v>40.774000000000001</v>
      </c>
      <c r="DJ991" s="54">
        <f t="shared" si="748"/>
        <v>38.68</v>
      </c>
      <c r="DK991" s="54">
        <f t="shared" si="748"/>
        <v>34.463000000000001</v>
      </c>
      <c r="DL991" s="54">
        <f t="shared" si="748"/>
        <v>33.161000000000001</v>
      </c>
      <c r="DM991" s="54">
        <f t="shared" si="748"/>
        <v>30.765000000000001</v>
      </c>
      <c r="DN991" s="54">
        <f t="shared" si="748"/>
        <v>29.283999999999999</v>
      </c>
    </row>
    <row r="992" spans="1:119" ht="13.5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B992" s="64" t="s">
        <v>380</v>
      </c>
      <c r="CC992" s="345">
        <f>-BN139</f>
        <v>0</v>
      </c>
      <c r="CD992" s="346" t="s">
        <v>381</v>
      </c>
      <c r="CE992" s="66">
        <f>CC992*$CG$82*9.80665/1000</f>
        <v>0</v>
      </c>
      <c r="CF992" s="54" t="s">
        <v>578</v>
      </c>
      <c r="CG992" s="341">
        <f>CE990</f>
        <v>0</v>
      </c>
      <c r="CH992" s="54">
        <f>$CG992</f>
        <v>0</v>
      </c>
      <c r="CI992" s="54">
        <f t="shared" si="747"/>
        <v>0</v>
      </c>
      <c r="CJ992" s="54">
        <f t="shared" si="747"/>
        <v>0</v>
      </c>
      <c r="CK992" s="54">
        <f t="shared" si="747"/>
        <v>0</v>
      </c>
      <c r="CL992" s="54">
        <f t="shared" si="747"/>
        <v>0</v>
      </c>
      <c r="CM992" s="54">
        <f t="shared" si="747"/>
        <v>0</v>
      </c>
      <c r="CN992" s="54">
        <f t="shared" si="747"/>
        <v>0</v>
      </c>
      <c r="CO992" s="54">
        <f t="shared" si="747"/>
        <v>0</v>
      </c>
      <c r="CP992" s="54">
        <f t="shared" si="747"/>
        <v>0</v>
      </c>
      <c r="CQ992" s="54">
        <f t="shared" si="747"/>
        <v>0</v>
      </c>
      <c r="CR992" s="54">
        <f t="shared" si="747"/>
        <v>0</v>
      </c>
      <c r="CS992" s="54">
        <f t="shared" si="747"/>
        <v>0</v>
      </c>
      <c r="CT992" s="54">
        <f t="shared" si="747"/>
        <v>0</v>
      </c>
      <c r="CU992" s="54">
        <f t="shared" si="747"/>
        <v>0</v>
      </c>
      <c r="CV992" s="54">
        <f t="shared" si="747"/>
        <v>0</v>
      </c>
      <c r="CX992" s="54" t="s">
        <v>418</v>
      </c>
      <c r="CY992" s="54">
        <f t="shared" ref="CY992:DN992" si="749">CG$80</f>
        <v>0.55779999999999996</v>
      </c>
      <c r="CZ992" s="54">
        <f t="shared" si="749"/>
        <v>0.65139999999999998</v>
      </c>
      <c r="DA992" s="54">
        <f t="shared" si="749"/>
        <v>0.72219999999999995</v>
      </c>
      <c r="DB992" s="54">
        <f t="shared" si="749"/>
        <v>0.78249999999999997</v>
      </c>
      <c r="DC992" s="54">
        <f t="shared" si="749"/>
        <v>0.81259999999999999</v>
      </c>
      <c r="DD992" s="54">
        <f t="shared" si="749"/>
        <v>0.84340000000000004</v>
      </c>
      <c r="DE992" s="54">
        <f t="shared" si="749"/>
        <v>0.86929999999999996</v>
      </c>
      <c r="DF992" s="54">
        <f t="shared" si="749"/>
        <v>0.89100000000000001</v>
      </c>
      <c r="DG992" s="54">
        <f t="shared" si="749"/>
        <v>0.90920000000000001</v>
      </c>
      <c r="DH992" s="54">
        <f t="shared" si="749"/>
        <v>0.92220000000000002</v>
      </c>
      <c r="DI992" s="54">
        <f t="shared" si="749"/>
        <v>0.93189999999999995</v>
      </c>
      <c r="DJ992" s="54">
        <f t="shared" si="749"/>
        <v>0.94030000000000002</v>
      </c>
      <c r="DK992" s="54">
        <f t="shared" si="749"/>
        <v>0.94769999999999999</v>
      </c>
      <c r="DL992" s="54">
        <f t="shared" si="749"/>
        <v>0.95440000000000003</v>
      </c>
      <c r="DM992" s="54">
        <f t="shared" si="749"/>
        <v>0.96020000000000005</v>
      </c>
      <c r="DN992" s="54">
        <f t="shared" si="749"/>
        <v>0.96530000000000005</v>
      </c>
    </row>
    <row r="993" spans="1:118" ht="14.25" thickBot="1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B993" s="64" t="s">
        <v>384</v>
      </c>
      <c r="CC993" s="345" t="e">
        <f>(BM139-BM138)/0.000694444444444444</f>
        <v>#VALUE!</v>
      </c>
      <c r="CD993" s="66" t="s">
        <v>65</v>
      </c>
      <c r="CE993" s="66" t="e">
        <f>IF(CC990=0,IF(CC973&gt;0,CC993+CE976,CC993),(CC993-((CC992-CC991)/CC990)))</f>
        <v>#VALUE!</v>
      </c>
      <c r="CF993" s="54" t="s">
        <v>385</v>
      </c>
      <c r="CG993" s="341" t="e">
        <f>ABS(CE993)</f>
        <v>#VALUE!</v>
      </c>
      <c r="CH993" s="54" t="e">
        <f>$CG993</f>
        <v>#VALUE!</v>
      </c>
      <c r="CI993" s="54" t="e">
        <f t="shared" si="747"/>
        <v>#VALUE!</v>
      </c>
      <c r="CJ993" s="54" t="e">
        <f t="shared" si="747"/>
        <v>#VALUE!</v>
      </c>
      <c r="CK993" s="54" t="e">
        <f t="shared" si="747"/>
        <v>#VALUE!</v>
      </c>
      <c r="CL993" s="54" t="e">
        <f t="shared" si="747"/>
        <v>#VALUE!</v>
      </c>
      <c r="CM993" s="54" t="e">
        <f t="shared" si="747"/>
        <v>#VALUE!</v>
      </c>
      <c r="CN993" s="54" t="e">
        <f t="shared" si="747"/>
        <v>#VALUE!</v>
      </c>
      <c r="CO993" s="54" t="e">
        <f t="shared" si="747"/>
        <v>#VALUE!</v>
      </c>
      <c r="CP993" s="54" t="e">
        <f t="shared" si="747"/>
        <v>#VALUE!</v>
      </c>
      <c r="CQ993" s="54" t="e">
        <f t="shared" si="747"/>
        <v>#VALUE!</v>
      </c>
      <c r="CR993" s="54" t="e">
        <f t="shared" si="747"/>
        <v>#VALUE!</v>
      </c>
      <c r="CS993" s="54" t="e">
        <f t="shared" si="747"/>
        <v>#VALUE!</v>
      </c>
      <c r="CT993" s="54" t="e">
        <f t="shared" si="747"/>
        <v>#VALUE!</v>
      </c>
      <c r="CU993" s="54" t="e">
        <f t="shared" si="747"/>
        <v>#VALUE!</v>
      </c>
      <c r="CV993" s="54" t="e">
        <f t="shared" si="747"/>
        <v>#VALUE!</v>
      </c>
      <c r="CX993" s="54" t="s">
        <v>407</v>
      </c>
      <c r="CY993" s="54">
        <f>100-$CG$83</f>
        <v>94.33</v>
      </c>
      <c r="CZ993" s="54">
        <f t="shared" ref="CZ993:DN993" si="750">100-$CG$83</f>
        <v>94.33</v>
      </c>
      <c r="DA993" s="54">
        <f t="shared" si="750"/>
        <v>94.33</v>
      </c>
      <c r="DB993" s="54">
        <f t="shared" si="750"/>
        <v>94.33</v>
      </c>
      <c r="DC993" s="54">
        <f t="shared" si="750"/>
        <v>94.33</v>
      </c>
      <c r="DD993" s="54">
        <f t="shared" si="750"/>
        <v>94.33</v>
      </c>
      <c r="DE993" s="54">
        <f t="shared" si="750"/>
        <v>94.33</v>
      </c>
      <c r="DF993" s="54">
        <f t="shared" si="750"/>
        <v>94.33</v>
      </c>
      <c r="DG993" s="54">
        <f t="shared" si="750"/>
        <v>94.33</v>
      </c>
      <c r="DH993" s="54">
        <f t="shared" si="750"/>
        <v>94.33</v>
      </c>
      <c r="DI993" s="54">
        <f t="shared" si="750"/>
        <v>94.33</v>
      </c>
      <c r="DJ993" s="54">
        <f t="shared" si="750"/>
        <v>94.33</v>
      </c>
      <c r="DK993" s="54">
        <f t="shared" si="750"/>
        <v>94.33</v>
      </c>
      <c r="DL993" s="54">
        <f t="shared" si="750"/>
        <v>94.33</v>
      </c>
      <c r="DM993" s="54">
        <f t="shared" si="750"/>
        <v>94.33</v>
      </c>
      <c r="DN993" s="54">
        <f t="shared" si="750"/>
        <v>94.33</v>
      </c>
    </row>
    <row r="994" spans="1:118" ht="16.5" customHeight="1" thickBot="1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B994" s="359"/>
      <c r="CC994" s="360"/>
      <c r="CF994" s="54" t="s">
        <v>593</v>
      </c>
      <c r="CG994" s="347">
        <f>LN(2)/CG$78</f>
        <v>0.13862943611198905</v>
      </c>
      <c r="CH994" s="347">
        <f t="shared" ref="CH994:CV994" si="751">LN(2)/CH$78</f>
        <v>8.6643397569993161E-2</v>
      </c>
      <c r="CI994" s="347">
        <f t="shared" si="751"/>
        <v>5.5451774444795626E-2</v>
      </c>
      <c r="CJ994" s="347">
        <f t="shared" si="751"/>
        <v>3.7467415165402446E-2</v>
      </c>
      <c r="CK994" s="347">
        <f t="shared" si="751"/>
        <v>2.5672117798516494E-2</v>
      </c>
      <c r="CL994" s="347">
        <f t="shared" si="751"/>
        <v>1.8097837612531208E-2</v>
      </c>
      <c r="CM994" s="347">
        <f t="shared" si="751"/>
        <v>1.2765141446776157E-2</v>
      </c>
      <c r="CN994" s="347">
        <f t="shared" si="751"/>
        <v>9.001911435843446E-3</v>
      </c>
      <c r="CO994" s="347">
        <f t="shared" si="751"/>
        <v>6.3591484455040852E-3</v>
      </c>
      <c r="CP994" s="347">
        <f t="shared" si="751"/>
        <v>4.7475834284927756E-3</v>
      </c>
      <c r="CQ994" s="347">
        <f t="shared" si="751"/>
        <v>3.7066694147590657E-3</v>
      </c>
      <c r="CR994" s="347">
        <f t="shared" si="751"/>
        <v>2.9001974082006081E-3</v>
      </c>
      <c r="CS994" s="347">
        <f t="shared" si="751"/>
        <v>2.272613706753919E-3</v>
      </c>
      <c r="CT994" s="347">
        <f t="shared" si="751"/>
        <v>1.7773004629742187E-3</v>
      </c>
      <c r="CU994" s="347">
        <f t="shared" si="751"/>
        <v>1.3918618083533039E-3</v>
      </c>
      <c r="CV994" s="347">
        <f t="shared" si="751"/>
        <v>1.0915703630865281E-3</v>
      </c>
      <c r="CX994" s="54" t="s">
        <v>409</v>
      </c>
      <c r="CY994" s="361">
        <f>CE992</f>
        <v>0</v>
      </c>
      <c r="CZ994" s="54">
        <f>$CY994</f>
        <v>0</v>
      </c>
      <c r="DA994" s="54">
        <f t="shared" ref="DA994:DN994" si="752">$CY994</f>
        <v>0</v>
      </c>
      <c r="DB994" s="54">
        <f t="shared" si="752"/>
        <v>0</v>
      </c>
      <c r="DC994" s="54">
        <f t="shared" si="752"/>
        <v>0</v>
      </c>
      <c r="DD994" s="54">
        <f t="shared" si="752"/>
        <v>0</v>
      </c>
      <c r="DE994" s="54">
        <f t="shared" si="752"/>
        <v>0</v>
      </c>
      <c r="DF994" s="54">
        <f t="shared" si="752"/>
        <v>0</v>
      </c>
      <c r="DG994" s="54">
        <f t="shared" si="752"/>
        <v>0</v>
      </c>
      <c r="DH994" s="54">
        <f t="shared" si="752"/>
        <v>0</v>
      </c>
      <c r="DI994" s="54">
        <f t="shared" si="752"/>
        <v>0</v>
      </c>
      <c r="DJ994" s="54">
        <f t="shared" si="752"/>
        <v>0</v>
      </c>
      <c r="DK994" s="54">
        <f t="shared" si="752"/>
        <v>0</v>
      </c>
      <c r="DL994" s="54">
        <f t="shared" si="752"/>
        <v>0</v>
      </c>
      <c r="DM994" s="54">
        <f t="shared" si="752"/>
        <v>0</v>
      </c>
      <c r="DN994" s="54">
        <f t="shared" si="752"/>
        <v>0</v>
      </c>
    </row>
    <row r="995" spans="1:118" ht="16.5" customHeight="1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G995" s="347"/>
      <c r="CH995" s="347"/>
      <c r="CI995" s="347"/>
      <c r="CJ995" s="347"/>
      <c r="CK995" s="347"/>
      <c r="CL995" s="347"/>
      <c r="CM995" s="347"/>
      <c r="CN995" s="347"/>
      <c r="CO995" s="347"/>
      <c r="CP995" s="347"/>
      <c r="CQ995" s="347"/>
      <c r="CR995" s="347"/>
      <c r="CS995" s="347"/>
      <c r="CT995" s="347"/>
      <c r="CU995" s="347"/>
      <c r="CV995" s="347"/>
      <c r="CY995" s="137"/>
    </row>
    <row r="996" spans="1:118" ht="16.5" customHeight="1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G996" s="348">
        <f>(CG989+CG990)*CG991</f>
        <v>79</v>
      </c>
      <c r="CH996" s="348">
        <f t="shared" ref="CH996:CV996" si="753">(CH989+CH990)*CH991</f>
        <v>79</v>
      </c>
      <c r="CI996" s="348">
        <f t="shared" si="753"/>
        <v>79</v>
      </c>
      <c r="CJ996" s="348">
        <f t="shared" si="753"/>
        <v>79</v>
      </c>
      <c r="CK996" s="348">
        <f t="shared" si="753"/>
        <v>79</v>
      </c>
      <c r="CL996" s="348">
        <f t="shared" si="753"/>
        <v>79</v>
      </c>
      <c r="CM996" s="348">
        <f t="shared" si="753"/>
        <v>79</v>
      </c>
      <c r="CN996" s="348">
        <f t="shared" si="753"/>
        <v>79</v>
      </c>
      <c r="CO996" s="348">
        <f t="shared" si="753"/>
        <v>79</v>
      </c>
      <c r="CP996" s="348">
        <f t="shared" si="753"/>
        <v>79</v>
      </c>
      <c r="CQ996" s="348">
        <f t="shared" si="753"/>
        <v>79</v>
      </c>
      <c r="CR996" s="348">
        <f t="shared" si="753"/>
        <v>79</v>
      </c>
      <c r="CS996" s="348">
        <f t="shared" si="753"/>
        <v>79</v>
      </c>
      <c r="CT996" s="348">
        <f t="shared" si="753"/>
        <v>79</v>
      </c>
      <c r="CU996" s="348">
        <f t="shared" si="753"/>
        <v>79</v>
      </c>
      <c r="CV996" s="348">
        <f t="shared" si="753"/>
        <v>79</v>
      </c>
      <c r="CY996" s="137"/>
    </row>
    <row r="997" spans="1:118" ht="16.5" customHeight="1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G997" s="348" t="e">
        <f>CG992*CG991*(CG993-1/CG994)</f>
        <v>#VALUE!</v>
      </c>
      <c r="CH997" s="348" t="e">
        <f t="shared" ref="CH997:CV997" si="754">CH992*CH991*(CH993-1/CH994)</f>
        <v>#VALUE!</v>
      </c>
      <c r="CI997" s="348" t="e">
        <f t="shared" si="754"/>
        <v>#VALUE!</v>
      </c>
      <c r="CJ997" s="348" t="e">
        <f t="shared" si="754"/>
        <v>#VALUE!</v>
      </c>
      <c r="CK997" s="348" t="e">
        <f t="shared" si="754"/>
        <v>#VALUE!</v>
      </c>
      <c r="CL997" s="348" t="e">
        <f t="shared" si="754"/>
        <v>#VALUE!</v>
      </c>
      <c r="CM997" s="348" t="e">
        <f t="shared" si="754"/>
        <v>#VALUE!</v>
      </c>
      <c r="CN997" s="348" t="e">
        <f t="shared" si="754"/>
        <v>#VALUE!</v>
      </c>
      <c r="CO997" s="348" t="e">
        <f t="shared" si="754"/>
        <v>#VALUE!</v>
      </c>
      <c r="CP997" s="348" t="e">
        <f t="shared" si="754"/>
        <v>#VALUE!</v>
      </c>
      <c r="CQ997" s="348" t="e">
        <f t="shared" si="754"/>
        <v>#VALUE!</v>
      </c>
      <c r="CR997" s="348" t="e">
        <f t="shared" si="754"/>
        <v>#VALUE!</v>
      </c>
      <c r="CS997" s="348" t="e">
        <f t="shared" si="754"/>
        <v>#VALUE!</v>
      </c>
      <c r="CT997" s="348" t="e">
        <f t="shared" si="754"/>
        <v>#VALUE!</v>
      </c>
      <c r="CU997" s="348" t="e">
        <f t="shared" si="754"/>
        <v>#VALUE!</v>
      </c>
      <c r="CV997" s="348" t="e">
        <f t="shared" si="754"/>
        <v>#VALUE!</v>
      </c>
      <c r="CY997" s="137"/>
    </row>
    <row r="998" spans="1:118" ht="16.5" customHeight="1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4"/>
      <c r="BW998" s="54"/>
      <c r="BX998" s="54"/>
      <c r="BY998" s="54"/>
      <c r="BZ998" s="54"/>
      <c r="CG998" s="348" t="e">
        <f>((CG989+CG990)*CG991-CG988-CG992*CG991/CG994)*EXP(-CG994*CG993)</f>
        <v>#VALUE!</v>
      </c>
      <c r="CH998" s="348" t="e">
        <f t="shared" ref="CH998:CV998" si="755">((CH989+CH990)*CH991-CH988-CH992*CH991/CH994)*EXP(-CH994*CH993)</f>
        <v>#VALUE!</v>
      </c>
      <c r="CI998" s="348" t="e">
        <f t="shared" si="755"/>
        <v>#VALUE!</v>
      </c>
      <c r="CJ998" s="348" t="e">
        <f t="shared" si="755"/>
        <v>#VALUE!</v>
      </c>
      <c r="CK998" s="348" t="e">
        <f t="shared" si="755"/>
        <v>#VALUE!</v>
      </c>
      <c r="CL998" s="348" t="e">
        <f t="shared" si="755"/>
        <v>#VALUE!</v>
      </c>
      <c r="CM998" s="348" t="e">
        <f t="shared" si="755"/>
        <v>#VALUE!</v>
      </c>
      <c r="CN998" s="348" t="e">
        <f t="shared" si="755"/>
        <v>#VALUE!</v>
      </c>
      <c r="CO998" s="348" t="e">
        <f t="shared" si="755"/>
        <v>#VALUE!</v>
      </c>
      <c r="CP998" s="348" t="e">
        <f t="shared" si="755"/>
        <v>#VALUE!</v>
      </c>
      <c r="CQ998" s="348" t="e">
        <f t="shared" si="755"/>
        <v>#VALUE!</v>
      </c>
      <c r="CR998" s="348" t="e">
        <f t="shared" si="755"/>
        <v>#VALUE!</v>
      </c>
      <c r="CS998" s="348" t="e">
        <f t="shared" si="755"/>
        <v>#VALUE!</v>
      </c>
      <c r="CT998" s="348" t="e">
        <f t="shared" si="755"/>
        <v>#VALUE!</v>
      </c>
      <c r="CU998" s="348" t="e">
        <f t="shared" si="755"/>
        <v>#VALUE!</v>
      </c>
      <c r="CV998" s="348" t="e">
        <f t="shared" si="755"/>
        <v>#VALUE!</v>
      </c>
      <c r="CY998" s="137"/>
    </row>
    <row r="999" spans="1:118" ht="16.5" customHeight="1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4"/>
      <c r="BW999" s="54"/>
      <c r="BX999" s="54"/>
      <c r="BY999" s="54"/>
      <c r="BZ999" s="54"/>
      <c r="CG999" s="349" t="e">
        <f>CG996+CG997-CG998</f>
        <v>#VALUE!</v>
      </c>
      <c r="CH999" s="349" t="e">
        <f t="shared" ref="CH999:CV999" si="756">CH996+CH997-CH998</f>
        <v>#VALUE!</v>
      </c>
      <c r="CI999" s="349" t="e">
        <f t="shared" si="756"/>
        <v>#VALUE!</v>
      </c>
      <c r="CJ999" s="349" t="e">
        <f t="shared" si="756"/>
        <v>#VALUE!</v>
      </c>
      <c r="CK999" s="349" t="e">
        <f t="shared" si="756"/>
        <v>#VALUE!</v>
      </c>
      <c r="CL999" s="349" t="e">
        <f t="shared" si="756"/>
        <v>#VALUE!</v>
      </c>
      <c r="CM999" s="349" t="e">
        <f t="shared" si="756"/>
        <v>#VALUE!</v>
      </c>
      <c r="CN999" s="349" t="e">
        <f t="shared" si="756"/>
        <v>#VALUE!</v>
      </c>
      <c r="CO999" s="349" t="e">
        <f t="shared" si="756"/>
        <v>#VALUE!</v>
      </c>
      <c r="CP999" s="349" t="e">
        <f t="shared" si="756"/>
        <v>#VALUE!</v>
      </c>
      <c r="CQ999" s="349" t="e">
        <f t="shared" si="756"/>
        <v>#VALUE!</v>
      </c>
      <c r="CR999" s="349" t="e">
        <f t="shared" si="756"/>
        <v>#VALUE!</v>
      </c>
      <c r="CS999" s="349" t="e">
        <f t="shared" si="756"/>
        <v>#VALUE!</v>
      </c>
      <c r="CT999" s="349" t="e">
        <f t="shared" si="756"/>
        <v>#VALUE!</v>
      </c>
      <c r="CU999" s="349" t="e">
        <f t="shared" si="756"/>
        <v>#VALUE!</v>
      </c>
      <c r="CV999" s="349" t="e">
        <f t="shared" si="756"/>
        <v>#VALUE!</v>
      </c>
      <c r="CY999" s="137"/>
    </row>
    <row r="1000" spans="1:118" ht="13.5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4"/>
      <c r="BW1000" s="54"/>
      <c r="BX1000" s="54"/>
      <c r="BY1000" s="54"/>
      <c r="BZ1000" s="54"/>
      <c r="CG1000" s="350" t="s">
        <v>390</v>
      </c>
      <c r="CH1000" s="351" t="s">
        <v>333</v>
      </c>
      <c r="CI1000" s="351" t="s">
        <v>334</v>
      </c>
      <c r="CJ1000" s="351" t="s">
        <v>335</v>
      </c>
      <c r="CK1000" s="351" t="s">
        <v>336</v>
      </c>
      <c r="CL1000" s="351" t="s">
        <v>337</v>
      </c>
      <c r="CM1000" s="351" t="s">
        <v>338</v>
      </c>
      <c r="CN1000" s="351" t="s">
        <v>339</v>
      </c>
      <c r="CO1000" s="351" t="s">
        <v>340</v>
      </c>
      <c r="CP1000" s="351" t="s">
        <v>341</v>
      </c>
      <c r="CQ1000" s="351" t="s">
        <v>342</v>
      </c>
      <c r="CR1000" s="351" t="s">
        <v>343</v>
      </c>
      <c r="CS1000" s="351" t="s">
        <v>344</v>
      </c>
      <c r="CT1000" s="351" t="s">
        <v>345</v>
      </c>
      <c r="CU1000" s="351" t="s">
        <v>346</v>
      </c>
      <c r="CV1000" s="351" t="s">
        <v>347</v>
      </c>
      <c r="CY1000" s="54" t="s">
        <v>390</v>
      </c>
      <c r="CZ1000" s="54" t="s">
        <v>333</v>
      </c>
      <c r="DA1000" s="54" t="s">
        <v>334</v>
      </c>
      <c r="DB1000" s="54" t="s">
        <v>335</v>
      </c>
      <c r="DC1000" s="54" t="s">
        <v>336</v>
      </c>
      <c r="DD1000" s="54" t="s">
        <v>337</v>
      </c>
      <c r="DE1000" s="54" t="s">
        <v>338</v>
      </c>
      <c r="DF1000" s="54" t="s">
        <v>339</v>
      </c>
      <c r="DG1000" s="54" t="s">
        <v>340</v>
      </c>
      <c r="DH1000" s="54" t="s">
        <v>341</v>
      </c>
      <c r="DI1000" s="54" t="s">
        <v>342</v>
      </c>
      <c r="DJ1000" s="54" t="s">
        <v>343</v>
      </c>
      <c r="DK1000" s="54" t="s">
        <v>344</v>
      </c>
      <c r="DL1000" s="54" t="s">
        <v>345</v>
      </c>
      <c r="DM1000" s="54" t="s">
        <v>346</v>
      </c>
      <c r="DN1000" s="54" t="s">
        <v>347</v>
      </c>
    </row>
    <row r="1001" spans="1:118" ht="13.5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54"/>
      <c r="AO1001" s="54"/>
      <c r="AP1001" s="54"/>
      <c r="AQ1001" s="54"/>
      <c r="AR1001" s="54"/>
      <c r="AS1001" s="54"/>
      <c r="AT1001" s="54"/>
      <c r="AU1001" s="54"/>
      <c r="AV1001" s="54"/>
      <c r="AW1001" s="54"/>
      <c r="AX1001" s="54"/>
      <c r="AY1001" s="54"/>
      <c r="AZ1001" s="54"/>
      <c r="BA1001" s="54"/>
      <c r="BB1001" s="54"/>
      <c r="BC1001" s="54"/>
      <c r="BD1001" s="54"/>
      <c r="BE1001" s="54"/>
      <c r="BF1001" s="54"/>
      <c r="BG1001" s="54"/>
      <c r="BH1001" s="54"/>
      <c r="BI1001" s="54"/>
      <c r="BJ1001" s="54"/>
      <c r="BK1001" s="54"/>
      <c r="BL1001" s="54"/>
      <c r="BM1001" s="54"/>
      <c r="BN1001" s="54"/>
      <c r="BO1001" s="54"/>
      <c r="BP1001" s="54"/>
      <c r="BQ1001" s="54"/>
      <c r="BR1001" s="54"/>
      <c r="BS1001" s="54"/>
      <c r="BT1001" s="54"/>
      <c r="BU1001" s="54"/>
      <c r="BV1001" s="54"/>
      <c r="BW1001" s="54"/>
      <c r="BX1001" s="54"/>
      <c r="BY1001" s="54"/>
      <c r="BZ1001" s="54"/>
      <c r="CF1001" s="54" t="s">
        <v>391</v>
      </c>
      <c r="CG1001" s="352" t="e">
        <f>ROUND((CG989+CG990)*CG991+CG992*CG991*(CG993-1/CG994)-((CG989+CG990)*CG991-CG988-CG992*CG991/CG994)*EXP(-CG994*CG993),5)</f>
        <v>#VALUE!</v>
      </c>
      <c r="CH1001" s="352" t="e">
        <f t="shared" ref="CH1001:CV1001" si="757">ROUND((CH989+CH990)*CH991+CH992*CH991*(CH993-1/CH994)-((CH989+CH990)*CH991-CH988-CH992*CH991/CH994)*EXP(-CH994*CH993),5)</f>
        <v>#VALUE!</v>
      </c>
      <c r="CI1001" s="352" t="e">
        <f t="shared" si="757"/>
        <v>#VALUE!</v>
      </c>
      <c r="CJ1001" s="352" t="e">
        <f t="shared" si="757"/>
        <v>#VALUE!</v>
      </c>
      <c r="CK1001" s="352" t="e">
        <f t="shared" si="757"/>
        <v>#VALUE!</v>
      </c>
      <c r="CL1001" s="352" t="e">
        <f t="shared" si="757"/>
        <v>#VALUE!</v>
      </c>
      <c r="CM1001" s="352" t="e">
        <f t="shared" si="757"/>
        <v>#VALUE!</v>
      </c>
      <c r="CN1001" s="352" t="e">
        <f t="shared" si="757"/>
        <v>#VALUE!</v>
      </c>
      <c r="CO1001" s="352" t="e">
        <f t="shared" si="757"/>
        <v>#VALUE!</v>
      </c>
      <c r="CP1001" s="352" t="e">
        <f t="shared" si="757"/>
        <v>#VALUE!</v>
      </c>
      <c r="CQ1001" s="352" t="e">
        <f t="shared" si="757"/>
        <v>#VALUE!</v>
      </c>
      <c r="CR1001" s="352" t="e">
        <f t="shared" si="757"/>
        <v>#VALUE!</v>
      </c>
      <c r="CS1001" s="352" t="e">
        <f t="shared" si="757"/>
        <v>#VALUE!</v>
      </c>
      <c r="CT1001" s="352" t="e">
        <f t="shared" si="757"/>
        <v>#VALUE!</v>
      </c>
      <c r="CU1001" s="352" t="e">
        <f t="shared" si="757"/>
        <v>#VALUE!</v>
      </c>
      <c r="CV1001" s="352" t="e">
        <f t="shared" si="757"/>
        <v>#VALUE!</v>
      </c>
      <c r="CX1001" s="54" t="s">
        <v>412</v>
      </c>
      <c r="CY1001" s="362">
        <f>(CY993+CY994)/CY992+CY991</f>
        <v>295.99579239870923</v>
      </c>
      <c r="CZ1001" s="362">
        <f t="shared" ref="CZ1001:DN1001" si="758">(CZ993+CZ994)/CZ992+CZ991</f>
        <v>253.99617592876882</v>
      </c>
      <c r="DA1001" s="362">
        <f t="shared" si="758"/>
        <v>224.99578814732763</v>
      </c>
      <c r="DB1001" s="362">
        <f t="shared" si="758"/>
        <v>202.99552076677315</v>
      </c>
      <c r="DC1001" s="362">
        <f t="shared" si="758"/>
        <v>190.00217425547623</v>
      </c>
      <c r="DD1001" s="362">
        <f t="shared" si="758"/>
        <v>174.99791344557741</v>
      </c>
      <c r="DE1001" s="362">
        <f t="shared" si="758"/>
        <v>164.99559634188427</v>
      </c>
      <c r="DF1001" s="362">
        <f t="shared" si="758"/>
        <v>157.00280920314253</v>
      </c>
      <c r="DG1001" s="362">
        <f t="shared" si="758"/>
        <v>151.99654993400793</v>
      </c>
      <c r="DH1001" s="362">
        <f t="shared" si="758"/>
        <v>145.99700693992628</v>
      </c>
      <c r="DI1001" s="362">
        <f t="shared" si="758"/>
        <v>141.99730722180493</v>
      </c>
      <c r="DJ1001" s="362">
        <f t="shared" si="758"/>
        <v>138.99904711262363</v>
      </c>
      <c r="DK1001" s="362">
        <f t="shared" si="758"/>
        <v>133.99871805423658</v>
      </c>
      <c r="DL1001" s="362">
        <f t="shared" si="758"/>
        <v>131.99796563285832</v>
      </c>
      <c r="DM1001" s="362">
        <f t="shared" si="758"/>
        <v>129.00495001041449</v>
      </c>
      <c r="DN1001" s="362">
        <f t="shared" si="758"/>
        <v>127.00491577747849</v>
      </c>
    </row>
    <row r="1002" spans="1:118" ht="13.5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54"/>
      <c r="AO1002" s="54"/>
      <c r="AP1002" s="54"/>
      <c r="AQ1002" s="54"/>
      <c r="AR1002" s="54"/>
      <c r="AS1002" s="54"/>
      <c r="AT1002" s="54"/>
      <c r="AU1002" s="54"/>
      <c r="AV1002" s="54"/>
      <c r="AW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  <c r="BO1002" s="54"/>
      <c r="BP1002" s="54"/>
      <c r="BQ1002" s="54"/>
      <c r="BR1002" s="54"/>
      <c r="BS1002" s="54"/>
      <c r="BT1002" s="54"/>
      <c r="BU1002" s="54"/>
      <c r="BV1002" s="54"/>
      <c r="BW1002" s="54"/>
      <c r="BX1002" s="54"/>
      <c r="BY1002" s="54"/>
      <c r="BZ1002" s="54"/>
      <c r="CA1002" s="319" t="str">
        <f>IF(CB1002="","",CC1002)</f>
        <v/>
      </c>
      <c r="CB1002" s="363" t="str">
        <f>IF(COUNTIF(CY1002:DN1002,"×")=0,"","浮上できません")</f>
        <v/>
      </c>
      <c r="CC1002" s="316">
        <v>15</v>
      </c>
      <c r="CY1002" s="364" t="e">
        <f t="shared" ref="CY1002:DN1002" si="759">IF(CY1001-CG1001&gt;0,"","×")</f>
        <v>#VALUE!</v>
      </c>
      <c r="CZ1002" s="364" t="e">
        <f t="shared" si="759"/>
        <v>#VALUE!</v>
      </c>
      <c r="DA1002" s="364" t="e">
        <f t="shared" si="759"/>
        <v>#VALUE!</v>
      </c>
      <c r="DB1002" s="364" t="e">
        <f t="shared" si="759"/>
        <v>#VALUE!</v>
      </c>
      <c r="DC1002" s="364" t="e">
        <f t="shared" si="759"/>
        <v>#VALUE!</v>
      </c>
      <c r="DD1002" s="364" t="e">
        <f t="shared" si="759"/>
        <v>#VALUE!</v>
      </c>
      <c r="DE1002" s="364" t="e">
        <f t="shared" si="759"/>
        <v>#VALUE!</v>
      </c>
      <c r="DF1002" s="364" t="e">
        <f t="shared" si="759"/>
        <v>#VALUE!</v>
      </c>
      <c r="DG1002" s="364" t="e">
        <f t="shared" si="759"/>
        <v>#VALUE!</v>
      </c>
      <c r="DH1002" s="364" t="e">
        <f t="shared" si="759"/>
        <v>#VALUE!</v>
      </c>
      <c r="DI1002" s="364" t="e">
        <f t="shared" si="759"/>
        <v>#VALUE!</v>
      </c>
      <c r="DJ1002" s="364" t="e">
        <f t="shared" si="759"/>
        <v>#VALUE!</v>
      </c>
      <c r="DK1002" s="364" t="e">
        <f t="shared" si="759"/>
        <v>#VALUE!</v>
      </c>
      <c r="DL1002" s="364" t="e">
        <f t="shared" si="759"/>
        <v>#VALUE!</v>
      </c>
      <c r="DM1002" s="364" t="e">
        <f t="shared" si="759"/>
        <v>#VALUE!</v>
      </c>
      <c r="DN1002" s="364" t="e">
        <f t="shared" si="759"/>
        <v>#VALUE!</v>
      </c>
    </row>
    <row r="1003" spans="1:118" ht="13.5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54"/>
      <c r="AO1003" s="54"/>
      <c r="AP1003" s="54"/>
      <c r="AQ1003" s="54"/>
      <c r="AR1003" s="54"/>
      <c r="AS1003" s="54"/>
      <c r="AT1003" s="54"/>
      <c r="AU1003" s="54"/>
      <c r="AV1003" s="54"/>
      <c r="AW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  <c r="BO1003" s="54"/>
      <c r="BP1003" s="54"/>
      <c r="BQ1003" s="54"/>
      <c r="BR1003" s="54"/>
      <c r="BS1003" s="54"/>
      <c r="BT1003" s="54"/>
      <c r="BU1003" s="54"/>
      <c r="BV1003" s="54"/>
      <c r="BW1003" s="54"/>
      <c r="BX1003" s="54"/>
      <c r="BY1003" s="54"/>
      <c r="BZ1003" s="54"/>
      <c r="CF1003" s="339">
        <v>56</v>
      </c>
      <c r="CG1003" s="339" t="s">
        <v>594</v>
      </c>
      <c r="CH1003" s="339"/>
      <c r="CI1003" s="339"/>
      <c r="CJ1003" s="339"/>
      <c r="CK1003" s="339"/>
      <c r="CL1003" s="339"/>
      <c r="CM1003" s="339"/>
      <c r="CN1003" s="339"/>
      <c r="CO1003" s="339"/>
      <c r="CP1003" s="339"/>
      <c r="CQ1003" s="338"/>
      <c r="CR1003" s="338"/>
      <c r="CS1003" s="338"/>
      <c r="CT1003" s="338"/>
      <c r="CU1003" s="338"/>
      <c r="CV1003" s="338"/>
      <c r="CW1003" s="338"/>
    </row>
    <row r="1005" spans="1:118" ht="13.5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54"/>
      <c r="AO1005" s="54"/>
      <c r="AP1005" s="54"/>
      <c r="AQ1005" s="54"/>
      <c r="AR1005" s="54"/>
      <c r="AS1005" s="54"/>
      <c r="AT1005" s="54"/>
      <c r="AU1005" s="54"/>
      <c r="AV1005" s="54"/>
      <c r="AW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  <c r="BO1005" s="54"/>
      <c r="BP1005" s="54"/>
      <c r="BQ1005" s="54"/>
      <c r="BR1005" s="54"/>
      <c r="BS1005" s="54"/>
      <c r="BT1005" s="54"/>
      <c r="BU1005" s="54"/>
      <c r="BV1005" s="54"/>
      <c r="BW1005" s="54"/>
      <c r="BX1005" s="54"/>
      <c r="BY1005" s="54"/>
      <c r="BZ1005" s="54"/>
      <c r="CF1005" s="340" t="s">
        <v>401</v>
      </c>
      <c r="CG1005" s="353" t="e">
        <f t="shared" ref="CG1005:CV1005" si="760">CG1001</f>
        <v>#VALUE!</v>
      </c>
      <c r="CH1005" s="353" t="e">
        <f t="shared" si="760"/>
        <v>#VALUE!</v>
      </c>
      <c r="CI1005" s="353" t="e">
        <f t="shared" si="760"/>
        <v>#VALUE!</v>
      </c>
      <c r="CJ1005" s="353" t="e">
        <f t="shared" si="760"/>
        <v>#VALUE!</v>
      </c>
      <c r="CK1005" s="353" t="e">
        <f t="shared" si="760"/>
        <v>#VALUE!</v>
      </c>
      <c r="CL1005" s="353" t="e">
        <f t="shared" si="760"/>
        <v>#VALUE!</v>
      </c>
      <c r="CM1005" s="353" t="e">
        <f t="shared" si="760"/>
        <v>#VALUE!</v>
      </c>
      <c r="CN1005" s="353" t="e">
        <f t="shared" si="760"/>
        <v>#VALUE!</v>
      </c>
      <c r="CO1005" s="353" t="e">
        <f t="shared" si="760"/>
        <v>#VALUE!</v>
      </c>
      <c r="CP1005" s="353" t="e">
        <f t="shared" si="760"/>
        <v>#VALUE!</v>
      </c>
      <c r="CQ1005" s="353" t="e">
        <f t="shared" si="760"/>
        <v>#VALUE!</v>
      </c>
      <c r="CR1005" s="353" t="e">
        <f t="shared" si="760"/>
        <v>#VALUE!</v>
      </c>
      <c r="CS1005" s="353" t="e">
        <f t="shared" si="760"/>
        <v>#VALUE!</v>
      </c>
      <c r="CT1005" s="353" t="e">
        <f t="shared" si="760"/>
        <v>#VALUE!</v>
      </c>
      <c r="CU1005" s="353" t="e">
        <f t="shared" si="760"/>
        <v>#VALUE!</v>
      </c>
      <c r="CV1005" s="353" t="e">
        <f t="shared" si="760"/>
        <v>#VALUE!</v>
      </c>
    </row>
    <row r="1006" spans="1:118" ht="13.5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54"/>
      <c r="AO1006" s="54"/>
      <c r="AP1006" s="54"/>
      <c r="AQ1006" s="54"/>
      <c r="AR1006" s="54"/>
      <c r="AS1006" s="54"/>
      <c r="AT1006" s="54"/>
      <c r="AU1006" s="54"/>
      <c r="AV1006" s="54"/>
      <c r="AW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  <c r="BO1006" s="54"/>
      <c r="BP1006" s="54"/>
      <c r="BQ1006" s="54"/>
      <c r="BR1006" s="54"/>
      <c r="BS1006" s="54"/>
      <c r="BT1006" s="54"/>
      <c r="BU1006" s="54"/>
      <c r="BV1006" s="54"/>
      <c r="BW1006" s="54"/>
      <c r="BX1006" s="54"/>
      <c r="BY1006" s="54"/>
      <c r="BZ1006" s="54"/>
      <c r="CF1006" s="54" t="s">
        <v>583</v>
      </c>
      <c r="CG1006" s="54">
        <v>100</v>
      </c>
      <c r="CH1006" s="54">
        <f>$CG1006</f>
        <v>100</v>
      </c>
      <c r="CI1006" s="54">
        <f t="shared" ref="CI1006:CV1010" si="761">$CG1006</f>
        <v>100</v>
      </c>
      <c r="CJ1006" s="54">
        <f t="shared" si="761"/>
        <v>100</v>
      </c>
      <c r="CK1006" s="54">
        <f t="shared" si="761"/>
        <v>100</v>
      </c>
      <c r="CL1006" s="54">
        <f t="shared" si="761"/>
        <v>100</v>
      </c>
      <c r="CM1006" s="54">
        <f t="shared" si="761"/>
        <v>100</v>
      </c>
      <c r="CN1006" s="54">
        <f t="shared" si="761"/>
        <v>100</v>
      </c>
      <c r="CO1006" s="54">
        <f t="shared" si="761"/>
        <v>100</v>
      </c>
      <c r="CP1006" s="54">
        <f t="shared" si="761"/>
        <v>100</v>
      </c>
      <c r="CQ1006" s="54">
        <f t="shared" si="761"/>
        <v>100</v>
      </c>
      <c r="CR1006" s="54">
        <f t="shared" si="761"/>
        <v>100</v>
      </c>
      <c r="CS1006" s="54">
        <f t="shared" si="761"/>
        <v>100</v>
      </c>
      <c r="CT1006" s="54">
        <f t="shared" si="761"/>
        <v>100</v>
      </c>
      <c r="CU1006" s="54">
        <f t="shared" si="761"/>
        <v>100</v>
      </c>
      <c r="CV1006" s="54">
        <f t="shared" si="761"/>
        <v>100</v>
      </c>
      <c r="CX1006" s="339" t="s">
        <v>402</v>
      </c>
      <c r="CY1006" s="339"/>
      <c r="CZ1006" s="339"/>
      <c r="DA1006" s="339"/>
      <c r="DB1006" s="339"/>
      <c r="DC1006" s="339"/>
      <c r="DD1006" s="339"/>
      <c r="DE1006" s="339"/>
      <c r="DF1006" s="339"/>
      <c r="DG1006" s="339"/>
      <c r="DH1006" s="339"/>
      <c r="DI1006" s="339"/>
      <c r="DJ1006" s="339"/>
      <c r="DK1006" s="339"/>
      <c r="DL1006" s="339"/>
      <c r="DM1006" s="339"/>
      <c r="DN1006" s="339"/>
    </row>
    <row r="1007" spans="1:118" ht="13.5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54"/>
      <c r="AO1007" s="54"/>
      <c r="AP1007" s="54"/>
      <c r="AQ1007" s="54"/>
      <c r="AR1007" s="54"/>
      <c r="AS1007" s="54"/>
      <c r="AT1007" s="54"/>
      <c r="AU1007" s="54"/>
      <c r="AV1007" s="54"/>
      <c r="AW1007" s="54"/>
      <c r="AX1007" s="54"/>
      <c r="AY1007" s="54"/>
      <c r="AZ1007" s="54"/>
      <c r="BA1007" s="54"/>
      <c r="BB1007" s="54"/>
      <c r="BC1007" s="54"/>
      <c r="BD1007" s="54"/>
      <c r="BE1007" s="54"/>
      <c r="BF1007" s="54"/>
      <c r="BG1007" s="54"/>
      <c r="BH1007" s="54"/>
      <c r="BI1007" s="54"/>
      <c r="BJ1007" s="54"/>
      <c r="BK1007" s="54"/>
      <c r="BL1007" s="54"/>
      <c r="BM1007" s="54"/>
      <c r="BN1007" s="54"/>
      <c r="BO1007" s="54"/>
      <c r="BP1007" s="54"/>
      <c r="BQ1007" s="54"/>
      <c r="BR1007" s="54"/>
      <c r="BS1007" s="54"/>
      <c r="BT1007" s="54"/>
      <c r="BU1007" s="54"/>
      <c r="BV1007" s="54"/>
      <c r="BW1007" s="54"/>
      <c r="BX1007" s="54"/>
      <c r="BY1007" s="54"/>
      <c r="BZ1007" s="54"/>
      <c r="CB1007" s="64" t="s">
        <v>372</v>
      </c>
      <c r="CC1007" s="345">
        <v>-10</v>
      </c>
      <c r="CD1007" s="66" t="s">
        <v>373</v>
      </c>
      <c r="CE1007" s="66">
        <f>ROUND(CC1007*$CG$82*9.80665/1000,0)</f>
        <v>-101</v>
      </c>
      <c r="CF1007" s="54" t="s">
        <v>595</v>
      </c>
      <c r="CG1007" s="341">
        <f>CE1008</f>
        <v>0</v>
      </c>
      <c r="CH1007" s="54">
        <f>$CG1007</f>
        <v>0</v>
      </c>
      <c r="CI1007" s="54">
        <f t="shared" si="761"/>
        <v>0</v>
      </c>
      <c r="CJ1007" s="54">
        <f t="shared" si="761"/>
        <v>0</v>
      </c>
      <c r="CK1007" s="54">
        <f t="shared" si="761"/>
        <v>0</v>
      </c>
      <c r="CL1007" s="54">
        <f t="shared" si="761"/>
        <v>0</v>
      </c>
      <c r="CM1007" s="54">
        <f t="shared" si="761"/>
        <v>0</v>
      </c>
      <c r="CN1007" s="54">
        <f t="shared" si="761"/>
        <v>0</v>
      </c>
      <c r="CO1007" s="54">
        <f t="shared" si="761"/>
        <v>0</v>
      </c>
      <c r="CP1007" s="54">
        <f t="shared" si="761"/>
        <v>0</v>
      </c>
      <c r="CQ1007" s="54">
        <f t="shared" si="761"/>
        <v>0</v>
      </c>
      <c r="CR1007" s="54">
        <f t="shared" si="761"/>
        <v>0</v>
      </c>
      <c r="CS1007" s="54">
        <f t="shared" si="761"/>
        <v>0</v>
      </c>
      <c r="CT1007" s="54">
        <f t="shared" si="761"/>
        <v>0</v>
      </c>
      <c r="CU1007" s="54">
        <f t="shared" si="761"/>
        <v>0</v>
      </c>
      <c r="CV1007" s="54">
        <f t="shared" si="761"/>
        <v>0</v>
      </c>
    </row>
    <row r="1008" spans="1:118" ht="13.5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54"/>
      <c r="AO1008" s="54"/>
      <c r="AP1008" s="54"/>
      <c r="AQ1008" s="54"/>
      <c r="AR1008" s="54"/>
      <c r="AS1008" s="54"/>
      <c r="AT1008" s="54"/>
      <c r="AU1008" s="54"/>
      <c r="AV1008" s="54"/>
      <c r="AW1008" s="54"/>
      <c r="AX1008" s="54"/>
      <c r="AY1008" s="54"/>
      <c r="AZ1008" s="54"/>
      <c r="BA1008" s="54"/>
      <c r="BB1008" s="54"/>
      <c r="BC1008" s="54"/>
      <c r="BD1008" s="54"/>
      <c r="BE1008" s="54"/>
      <c r="BF1008" s="54"/>
      <c r="BG1008" s="54"/>
      <c r="BH1008" s="54"/>
      <c r="BI1008" s="54"/>
      <c r="BJ1008" s="54"/>
      <c r="BK1008" s="54"/>
      <c r="BL1008" s="54"/>
      <c r="BM1008" s="54"/>
      <c r="BN1008" s="54"/>
      <c r="BO1008" s="54"/>
      <c r="BP1008" s="54"/>
      <c r="BQ1008" s="54"/>
      <c r="BR1008" s="54"/>
      <c r="BS1008" s="54"/>
      <c r="BT1008" s="54"/>
      <c r="BU1008" s="54"/>
      <c r="BV1008" s="54"/>
      <c r="BW1008" s="54"/>
      <c r="BX1008" s="54"/>
      <c r="BY1008" s="54"/>
      <c r="BZ1008" s="54"/>
      <c r="CB1008" s="354" t="s">
        <v>376</v>
      </c>
      <c r="CC1008" s="355">
        <f>CC992</f>
        <v>0</v>
      </c>
      <c r="CD1008" s="346" t="s">
        <v>596</v>
      </c>
      <c r="CE1008" s="66">
        <f>CC1008*$CG$82*9.80665/1000</f>
        <v>0</v>
      </c>
      <c r="CF1008" s="54" t="s">
        <v>597</v>
      </c>
      <c r="CG1008" s="54">
        <v>0.79</v>
      </c>
      <c r="CH1008" s="54">
        <f>$CG1008</f>
        <v>0.79</v>
      </c>
      <c r="CI1008" s="54">
        <f t="shared" si="761"/>
        <v>0.79</v>
      </c>
      <c r="CJ1008" s="54">
        <f t="shared" si="761"/>
        <v>0.79</v>
      </c>
      <c r="CK1008" s="54">
        <f t="shared" si="761"/>
        <v>0.79</v>
      </c>
      <c r="CL1008" s="54">
        <f t="shared" si="761"/>
        <v>0.79</v>
      </c>
      <c r="CM1008" s="54">
        <f t="shared" si="761"/>
        <v>0.79</v>
      </c>
      <c r="CN1008" s="54">
        <f t="shared" si="761"/>
        <v>0.79</v>
      </c>
      <c r="CO1008" s="54">
        <f t="shared" si="761"/>
        <v>0.79</v>
      </c>
      <c r="CP1008" s="54">
        <f t="shared" si="761"/>
        <v>0.79</v>
      </c>
      <c r="CQ1008" s="54">
        <f t="shared" si="761"/>
        <v>0.79</v>
      </c>
      <c r="CR1008" s="54">
        <f t="shared" si="761"/>
        <v>0.79</v>
      </c>
      <c r="CS1008" s="54">
        <f t="shared" si="761"/>
        <v>0.79</v>
      </c>
      <c r="CT1008" s="54">
        <f t="shared" si="761"/>
        <v>0.79</v>
      </c>
      <c r="CU1008" s="54">
        <f t="shared" si="761"/>
        <v>0.79</v>
      </c>
      <c r="CV1008" s="54">
        <f t="shared" si="761"/>
        <v>0.79</v>
      </c>
      <c r="CX1008" s="358" t="s">
        <v>598</v>
      </c>
      <c r="CY1008" s="54">
        <f t="shared" ref="CY1008:DN1008" si="762">CG$79</f>
        <v>126.88500000000001</v>
      </c>
      <c r="CZ1008" s="54">
        <f t="shared" si="762"/>
        <v>109.185</v>
      </c>
      <c r="DA1008" s="54">
        <f t="shared" si="762"/>
        <v>94.381</v>
      </c>
      <c r="DB1008" s="54">
        <f t="shared" si="762"/>
        <v>82.445999999999998</v>
      </c>
      <c r="DC1008" s="54">
        <f t="shared" si="762"/>
        <v>73.918000000000006</v>
      </c>
      <c r="DD1008" s="54">
        <f t="shared" si="762"/>
        <v>63.152999999999999</v>
      </c>
      <c r="DE1008" s="54">
        <f t="shared" si="762"/>
        <v>56.482999999999997</v>
      </c>
      <c r="DF1008" s="54">
        <f t="shared" si="762"/>
        <v>51.133000000000003</v>
      </c>
      <c r="DG1008" s="54">
        <f t="shared" si="762"/>
        <v>48.246000000000002</v>
      </c>
      <c r="DH1008" s="54">
        <f t="shared" si="762"/>
        <v>43.709000000000003</v>
      </c>
      <c r="DI1008" s="54">
        <f t="shared" si="762"/>
        <v>40.774000000000001</v>
      </c>
      <c r="DJ1008" s="54">
        <f t="shared" si="762"/>
        <v>38.68</v>
      </c>
      <c r="DK1008" s="54">
        <f t="shared" si="762"/>
        <v>34.463000000000001</v>
      </c>
      <c r="DL1008" s="54">
        <f t="shared" si="762"/>
        <v>33.161000000000001</v>
      </c>
      <c r="DM1008" s="54">
        <f t="shared" si="762"/>
        <v>30.765000000000001</v>
      </c>
      <c r="DN1008" s="54">
        <f t="shared" si="762"/>
        <v>29.283999999999999</v>
      </c>
    </row>
    <row r="1009" spans="1:119" ht="13.5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  <c r="AL1009" s="54"/>
      <c r="AM1009" s="54"/>
      <c r="AN1009" s="54"/>
      <c r="AO1009" s="54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4"/>
      <c r="BP1009" s="54"/>
      <c r="BQ1009" s="54"/>
      <c r="BR1009" s="54"/>
      <c r="BS1009" s="54"/>
      <c r="BT1009" s="54"/>
      <c r="BU1009" s="54"/>
      <c r="BV1009" s="54"/>
      <c r="BW1009" s="54"/>
      <c r="BX1009" s="54"/>
      <c r="BY1009" s="54"/>
      <c r="BZ1009" s="54"/>
      <c r="CB1009" s="64" t="s">
        <v>380</v>
      </c>
      <c r="CC1009" s="345">
        <f>-BN140</f>
        <v>0</v>
      </c>
      <c r="CD1009" s="346" t="s">
        <v>599</v>
      </c>
      <c r="CE1009" s="66">
        <f>CC1009*$CG$82*9.80665/1000</f>
        <v>0</v>
      </c>
      <c r="CF1009" s="54" t="s">
        <v>578</v>
      </c>
      <c r="CG1009" s="341">
        <f>CE1007</f>
        <v>-101</v>
      </c>
      <c r="CH1009" s="54">
        <f>$CG1009</f>
        <v>-101</v>
      </c>
      <c r="CI1009" s="54">
        <f t="shared" si="761"/>
        <v>-101</v>
      </c>
      <c r="CJ1009" s="54">
        <f t="shared" si="761"/>
        <v>-101</v>
      </c>
      <c r="CK1009" s="54">
        <f t="shared" si="761"/>
        <v>-101</v>
      </c>
      <c r="CL1009" s="54">
        <f t="shared" si="761"/>
        <v>-101</v>
      </c>
      <c r="CM1009" s="54">
        <f t="shared" si="761"/>
        <v>-101</v>
      </c>
      <c r="CN1009" s="54">
        <f t="shared" si="761"/>
        <v>-101</v>
      </c>
      <c r="CO1009" s="54">
        <f t="shared" si="761"/>
        <v>-101</v>
      </c>
      <c r="CP1009" s="54">
        <f t="shared" si="761"/>
        <v>-101</v>
      </c>
      <c r="CQ1009" s="54">
        <f t="shared" si="761"/>
        <v>-101</v>
      </c>
      <c r="CR1009" s="54">
        <f t="shared" si="761"/>
        <v>-101</v>
      </c>
      <c r="CS1009" s="54">
        <f t="shared" si="761"/>
        <v>-101</v>
      </c>
      <c r="CT1009" s="54">
        <f t="shared" si="761"/>
        <v>-101</v>
      </c>
      <c r="CU1009" s="54">
        <f t="shared" si="761"/>
        <v>-101</v>
      </c>
      <c r="CV1009" s="54">
        <f t="shared" si="761"/>
        <v>-101</v>
      </c>
      <c r="CX1009" s="54" t="s">
        <v>418</v>
      </c>
      <c r="CY1009" s="54">
        <f t="shared" ref="CY1009:DN1009" si="763">CG$80</f>
        <v>0.55779999999999996</v>
      </c>
      <c r="CZ1009" s="54">
        <f t="shared" si="763"/>
        <v>0.65139999999999998</v>
      </c>
      <c r="DA1009" s="54">
        <f t="shared" si="763"/>
        <v>0.72219999999999995</v>
      </c>
      <c r="DB1009" s="54">
        <f t="shared" si="763"/>
        <v>0.78249999999999997</v>
      </c>
      <c r="DC1009" s="54">
        <f t="shared" si="763"/>
        <v>0.81259999999999999</v>
      </c>
      <c r="DD1009" s="54">
        <f t="shared" si="763"/>
        <v>0.84340000000000004</v>
      </c>
      <c r="DE1009" s="54">
        <f t="shared" si="763"/>
        <v>0.86929999999999996</v>
      </c>
      <c r="DF1009" s="54">
        <f t="shared" si="763"/>
        <v>0.89100000000000001</v>
      </c>
      <c r="DG1009" s="54">
        <f t="shared" si="763"/>
        <v>0.90920000000000001</v>
      </c>
      <c r="DH1009" s="54">
        <f t="shared" si="763"/>
        <v>0.92220000000000002</v>
      </c>
      <c r="DI1009" s="54">
        <f t="shared" si="763"/>
        <v>0.93189999999999995</v>
      </c>
      <c r="DJ1009" s="54">
        <f t="shared" si="763"/>
        <v>0.94030000000000002</v>
      </c>
      <c r="DK1009" s="54">
        <f t="shared" si="763"/>
        <v>0.94769999999999999</v>
      </c>
      <c r="DL1009" s="54">
        <f t="shared" si="763"/>
        <v>0.95440000000000003</v>
      </c>
      <c r="DM1009" s="54">
        <f t="shared" si="763"/>
        <v>0.96020000000000005</v>
      </c>
      <c r="DN1009" s="54">
        <f t="shared" si="763"/>
        <v>0.96530000000000005</v>
      </c>
    </row>
    <row r="1010" spans="1:119" ht="14.25" thickBot="1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54"/>
      <c r="AO1010" s="54"/>
      <c r="AP1010" s="54"/>
      <c r="AQ1010" s="54"/>
      <c r="AR1010" s="54"/>
      <c r="AS1010" s="54"/>
      <c r="AT1010" s="54"/>
      <c r="AU1010" s="54"/>
      <c r="AV1010" s="54"/>
      <c r="AW1010" s="54"/>
      <c r="AX1010" s="54"/>
      <c r="AY1010" s="54"/>
      <c r="AZ1010" s="54"/>
      <c r="BA1010" s="54"/>
      <c r="BB1010" s="54"/>
      <c r="BC1010" s="54"/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  <c r="BO1010" s="54"/>
      <c r="BP1010" s="54"/>
      <c r="BQ1010" s="54"/>
      <c r="BR1010" s="54"/>
      <c r="BS1010" s="54"/>
      <c r="BT1010" s="54"/>
      <c r="BU1010" s="54"/>
      <c r="BV1010" s="54"/>
      <c r="BW1010" s="54"/>
      <c r="BX1010" s="54"/>
      <c r="BY1010" s="54"/>
      <c r="BZ1010" s="54"/>
      <c r="CB1010" s="64" t="s">
        <v>384</v>
      </c>
      <c r="CC1010" s="345">
        <f>(BM886-BM885)/0.000694444444444444</f>
        <v>0</v>
      </c>
      <c r="CD1010" s="66" t="s">
        <v>65</v>
      </c>
      <c r="CE1010" s="66">
        <f>IF(CC1007=0,IF(CC990&gt;0,CC1010+CE993,CC1010),(CC1010-((CC1009-CC1008)/CC1007)))</f>
        <v>0</v>
      </c>
      <c r="CF1010" s="54" t="s">
        <v>406</v>
      </c>
      <c r="CG1010" s="341">
        <f>ABS(CE1010)</f>
        <v>0</v>
      </c>
      <c r="CH1010" s="344">
        <f>$CG1010</f>
        <v>0</v>
      </c>
      <c r="CI1010" s="344">
        <f t="shared" si="761"/>
        <v>0</v>
      </c>
      <c r="CJ1010" s="344">
        <f t="shared" si="761"/>
        <v>0</v>
      </c>
      <c r="CK1010" s="344">
        <f t="shared" si="761"/>
        <v>0</v>
      </c>
      <c r="CL1010" s="344">
        <f t="shared" si="761"/>
        <v>0</v>
      </c>
      <c r="CM1010" s="344">
        <f t="shared" si="761"/>
        <v>0</v>
      </c>
      <c r="CN1010" s="344">
        <f t="shared" si="761"/>
        <v>0</v>
      </c>
      <c r="CO1010" s="344">
        <f t="shared" si="761"/>
        <v>0</v>
      </c>
      <c r="CP1010" s="344">
        <f t="shared" si="761"/>
        <v>0</v>
      </c>
      <c r="CQ1010" s="344">
        <f t="shared" si="761"/>
        <v>0</v>
      </c>
      <c r="CR1010" s="344">
        <f t="shared" si="761"/>
        <v>0</v>
      </c>
      <c r="CS1010" s="344">
        <f t="shared" si="761"/>
        <v>0</v>
      </c>
      <c r="CT1010" s="344">
        <f t="shared" si="761"/>
        <v>0</v>
      </c>
      <c r="CU1010" s="344">
        <f t="shared" si="761"/>
        <v>0</v>
      </c>
      <c r="CV1010" s="344">
        <f t="shared" si="761"/>
        <v>0</v>
      </c>
      <c r="CX1010" s="54" t="s">
        <v>561</v>
      </c>
      <c r="CY1010" s="54">
        <f>100-$CG$83</f>
        <v>94.33</v>
      </c>
      <c r="CZ1010" s="54">
        <f t="shared" ref="CZ1010:DN1010" si="764">100-$CG$83</f>
        <v>94.33</v>
      </c>
      <c r="DA1010" s="54">
        <f t="shared" si="764"/>
        <v>94.33</v>
      </c>
      <c r="DB1010" s="54">
        <f t="shared" si="764"/>
        <v>94.33</v>
      </c>
      <c r="DC1010" s="54">
        <f t="shared" si="764"/>
        <v>94.33</v>
      </c>
      <c r="DD1010" s="54">
        <f t="shared" si="764"/>
        <v>94.33</v>
      </c>
      <c r="DE1010" s="54">
        <f t="shared" si="764"/>
        <v>94.33</v>
      </c>
      <c r="DF1010" s="54">
        <f t="shared" si="764"/>
        <v>94.33</v>
      </c>
      <c r="DG1010" s="54">
        <f t="shared" si="764"/>
        <v>94.33</v>
      </c>
      <c r="DH1010" s="54">
        <f t="shared" si="764"/>
        <v>94.33</v>
      </c>
      <c r="DI1010" s="54">
        <f t="shared" si="764"/>
        <v>94.33</v>
      </c>
      <c r="DJ1010" s="54">
        <f t="shared" si="764"/>
        <v>94.33</v>
      </c>
      <c r="DK1010" s="54">
        <f t="shared" si="764"/>
        <v>94.33</v>
      </c>
      <c r="DL1010" s="54">
        <f t="shared" si="764"/>
        <v>94.33</v>
      </c>
      <c r="DM1010" s="54">
        <f t="shared" si="764"/>
        <v>94.33</v>
      </c>
      <c r="DN1010" s="54">
        <f t="shared" si="764"/>
        <v>94.33</v>
      </c>
    </row>
    <row r="1011" spans="1:119" ht="14.25" thickBot="1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54"/>
      <c r="AO1011" s="54"/>
      <c r="AP1011" s="54"/>
      <c r="AQ1011" s="54"/>
      <c r="AR1011" s="54"/>
      <c r="AS1011" s="54"/>
      <c r="AT1011" s="54"/>
      <c r="AU1011" s="54"/>
      <c r="AV1011" s="54"/>
      <c r="AW1011" s="54"/>
      <c r="AX1011" s="54"/>
      <c r="AY1011" s="54"/>
      <c r="AZ1011" s="54"/>
      <c r="BA1011" s="54"/>
      <c r="BB1011" s="54"/>
      <c r="BC1011" s="54"/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  <c r="BO1011" s="54"/>
      <c r="BP1011" s="54"/>
      <c r="BQ1011" s="54"/>
      <c r="BR1011" s="54"/>
      <c r="BS1011" s="54"/>
      <c r="BT1011" s="54"/>
      <c r="BU1011" s="54"/>
      <c r="BV1011" s="54"/>
      <c r="BW1011" s="54"/>
      <c r="BX1011" s="54"/>
      <c r="BY1011" s="54"/>
      <c r="BZ1011" s="54"/>
      <c r="CB1011" s="359"/>
      <c r="CC1011" s="360"/>
      <c r="CF1011" s="54" t="s">
        <v>408</v>
      </c>
      <c r="CG1011" s="347">
        <f>LN(2)/CG$78</f>
        <v>0.13862943611198905</v>
      </c>
      <c r="CH1011" s="347">
        <f t="shared" ref="CH1011:CV1011" si="765">LN(2)/CH$78</f>
        <v>8.6643397569993161E-2</v>
      </c>
      <c r="CI1011" s="347">
        <f t="shared" si="765"/>
        <v>5.5451774444795626E-2</v>
      </c>
      <c r="CJ1011" s="347">
        <f t="shared" si="765"/>
        <v>3.7467415165402446E-2</v>
      </c>
      <c r="CK1011" s="347">
        <f t="shared" si="765"/>
        <v>2.5672117798516494E-2</v>
      </c>
      <c r="CL1011" s="347">
        <f t="shared" si="765"/>
        <v>1.8097837612531208E-2</v>
      </c>
      <c r="CM1011" s="347">
        <f t="shared" si="765"/>
        <v>1.2765141446776157E-2</v>
      </c>
      <c r="CN1011" s="347">
        <f t="shared" si="765"/>
        <v>9.001911435843446E-3</v>
      </c>
      <c r="CO1011" s="347">
        <f t="shared" si="765"/>
        <v>6.3591484455040852E-3</v>
      </c>
      <c r="CP1011" s="347">
        <f t="shared" si="765"/>
        <v>4.7475834284927756E-3</v>
      </c>
      <c r="CQ1011" s="347">
        <f t="shared" si="765"/>
        <v>3.7066694147590657E-3</v>
      </c>
      <c r="CR1011" s="347">
        <f t="shared" si="765"/>
        <v>2.9001974082006081E-3</v>
      </c>
      <c r="CS1011" s="347">
        <f t="shared" si="765"/>
        <v>2.272613706753919E-3</v>
      </c>
      <c r="CT1011" s="347">
        <f t="shared" si="765"/>
        <v>1.7773004629742187E-3</v>
      </c>
      <c r="CU1011" s="347">
        <f t="shared" si="765"/>
        <v>1.3918618083533039E-3</v>
      </c>
      <c r="CV1011" s="347">
        <f t="shared" si="765"/>
        <v>1.0915703630865281E-3</v>
      </c>
      <c r="CX1011" s="54" t="s">
        <v>409</v>
      </c>
      <c r="CY1011" s="361">
        <f>CE1009</f>
        <v>0</v>
      </c>
      <c r="CZ1011" s="54">
        <f>$CY1011</f>
        <v>0</v>
      </c>
      <c r="DA1011" s="54">
        <f t="shared" ref="DA1011:DN1011" si="766">$CY1011</f>
        <v>0</v>
      </c>
      <c r="DB1011" s="54">
        <f t="shared" si="766"/>
        <v>0</v>
      </c>
      <c r="DC1011" s="54">
        <f t="shared" si="766"/>
        <v>0</v>
      </c>
      <c r="DD1011" s="54">
        <f t="shared" si="766"/>
        <v>0</v>
      </c>
      <c r="DE1011" s="54">
        <f t="shared" si="766"/>
        <v>0</v>
      </c>
      <c r="DF1011" s="54">
        <f t="shared" si="766"/>
        <v>0</v>
      </c>
      <c r="DG1011" s="54">
        <f t="shared" si="766"/>
        <v>0</v>
      </c>
      <c r="DH1011" s="54">
        <f t="shared" si="766"/>
        <v>0</v>
      </c>
      <c r="DI1011" s="54">
        <f t="shared" si="766"/>
        <v>0</v>
      </c>
      <c r="DJ1011" s="54">
        <f t="shared" si="766"/>
        <v>0</v>
      </c>
      <c r="DK1011" s="54">
        <f t="shared" si="766"/>
        <v>0</v>
      </c>
      <c r="DL1011" s="54">
        <f t="shared" si="766"/>
        <v>0</v>
      </c>
      <c r="DM1011" s="54">
        <f t="shared" si="766"/>
        <v>0</v>
      </c>
      <c r="DN1011" s="54">
        <f t="shared" si="766"/>
        <v>0</v>
      </c>
    </row>
    <row r="1013" spans="1:119" ht="13.5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  <c r="AL1013" s="54"/>
      <c r="AM1013" s="54"/>
      <c r="AN1013" s="54"/>
      <c r="AO1013" s="54"/>
      <c r="AP1013" s="54"/>
      <c r="AQ1013" s="54"/>
      <c r="AR1013" s="54"/>
      <c r="AS1013" s="54"/>
      <c r="AT1013" s="54"/>
      <c r="AU1013" s="54"/>
      <c r="AV1013" s="54"/>
      <c r="AW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  <c r="BO1013" s="54"/>
      <c r="BP1013" s="54"/>
      <c r="BQ1013" s="54"/>
      <c r="BR1013" s="54"/>
      <c r="BS1013" s="54"/>
      <c r="BT1013" s="54"/>
      <c r="BU1013" s="54"/>
      <c r="BV1013" s="54"/>
      <c r="BW1013" s="54"/>
      <c r="BX1013" s="54"/>
      <c r="BY1013" s="54"/>
      <c r="BZ1013" s="54"/>
      <c r="CG1013" s="348">
        <f>(CG1006+CG1007)*CG1008</f>
        <v>79</v>
      </c>
      <c r="CH1013" s="348">
        <f t="shared" ref="CH1013:CV1013" si="767">(CH1006+CH1007)*CH1008</f>
        <v>79</v>
      </c>
      <c r="CI1013" s="348">
        <f t="shared" si="767"/>
        <v>79</v>
      </c>
      <c r="CJ1013" s="348">
        <f t="shared" si="767"/>
        <v>79</v>
      </c>
      <c r="CK1013" s="348">
        <f t="shared" si="767"/>
        <v>79</v>
      </c>
      <c r="CL1013" s="348">
        <f t="shared" si="767"/>
        <v>79</v>
      </c>
      <c r="CM1013" s="348">
        <f t="shared" si="767"/>
        <v>79</v>
      </c>
      <c r="CN1013" s="348">
        <f t="shared" si="767"/>
        <v>79</v>
      </c>
      <c r="CO1013" s="348">
        <f t="shared" si="767"/>
        <v>79</v>
      </c>
      <c r="CP1013" s="348">
        <f t="shared" si="767"/>
        <v>79</v>
      </c>
      <c r="CQ1013" s="348">
        <f t="shared" si="767"/>
        <v>79</v>
      </c>
      <c r="CR1013" s="348">
        <f t="shared" si="767"/>
        <v>79</v>
      </c>
      <c r="CS1013" s="348">
        <f t="shared" si="767"/>
        <v>79</v>
      </c>
      <c r="CT1013" s="348">
        <f t="shared" si="767"/>
        <v>79</v>
      </c>
      <c r="CU1013" s="348">
        <f t="shared" si="767"/>
        <v>79</v>
      </c>
      <c r="CV1013" s="348">
        <f t="shared" si="767"/>
        <v>79</v>
      </c>
    </row>
    <row r="1014" spans="1:119" ht="13.5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54"/>
      <c r="AO1014" s="54"/>
      <c r="AP1014" s="54"/>
      <c r="AQ1014" s="54"/>
      <c r="AR1014" s="54"/>
      <c r="AS1014" s="54"/>
      <c r="AT1014" s="54"/>
      <c r="AU1014" s="54"/>
      <c r="AV1014" s="54"/>
      <c r="AW1014" s="54"/>
      <c r="AX1014" s="54"/>
      <c r="AY1014" s="54"/>
      <c r="AZ1014" s="54"/>
      <c r="BA1014" s="54"/>
      <c r="BB1014" s="54"/>
      <c r="BC1014" s="54"/>
      <c r="BD1014" s="54"/>
      <c r="BE1014" s="54"/>
      <c r="BF1014" s="54"/>
      <c r="BG1014" s="54"/>
      <c r="BH1014" s="54"/>
      <c r="BI1014" s="54"/>
      <c r="BJ1014" s="54"/>
      <c r="BK1014" s="54"/>
      <c r="BL1014" s="54"/>
      <c r="BM1014" s="54"/>
      <c r="BN1014" s="54"/>
      <c r="BO1014" s="54"/>
      <c r="BP1014" s="54"/>
      <c r="BQ1014" s="54"/>
      <c r="BR1014" s="54"/>
      <c r="BS1014" s="54"/>
      <c r="BT1014" s="54"/>
      <c r="BU1014" s="54"/>
      <c r="BV1014" s="54"/>
      <c r="BW1014" s="54"/>
      <c r="BX1014" s="54"/>
      <c r="BY1014" s="54"/>
      <c r="BZ1014" s="54"/>
      <c r="CG1014" s="348">
        <f>CG1009*CG1008*(CG1010-1/CG1011)</f>
        <v>575.56318656265205</v>
      </c>
      <c r="CH1014" s="348">
        <f t="shared" ref="CH1014:CV1014" si="768">CH1009*CH1008*(CH1010-1/CH1011)</f>
        <v>920.90109850024317</v>
      </c>
      <c r="CI1014" s="348">
        <f t="shared" si="768"/>
        <v>1438.9079664066298</v>
      </c>
      <c r="CJ1014" s="348">
        <f t="shared" si="768"/>
        <v>2129.5837902818125</v>
      </c>
      <c r="CK1014" s="348">
        <f t="shared" si="768"/>
        <v>3108.0412074383207</v>
      </c>
      <c r="CL1014" s="348">
        <f t="shared" si="768"/>
        <v>4408.8140090699144</v>
      </c>
      <c r="CM1014" s="348">
        <f t="shared" si="768"/>
        <v>6250.6162060704</v>
      </c>
      <c r="CN1014" s="348">
        <f t="shared" si="768"/>
        <v>8863.6730730648396</v>
      </c>
      <c r="CO1014" s="348">
        <f t="shared" si="768"/>
        <v>12547.277467065815</v>
      </c>
      <c r="CP1014" s="348">
        <f t="shared" si="768"/>
        <v>16806.445047629441</v>
      </c>
      <c r="CQ1014" s="348">
        <f t="shared" si="768"/>
        <v>21526.063177443186</v>
      </c>
      <c r="CR1014" s="348">
        <f t="shared" si="768"/>
        <v>27511.920317694763</v>
      </c>
      <c r="CS1014" s="348">
        <f t="shared" si="768"/>
        <v>35109.354380321776</v>
      </c>
      <c r="CT1014" s="348">
        <f t="shared" si="768"/>
        <v>44893.928551886856</v>
      </c>
      <c r="CU1014" s="348">
        <f t="shared" si="768"/>
        <v>57326.093381640138</v>
      </c>
      <c r="CV1014" s="348">
        <f t="shared" si="768"/>
        <v>73096.524693456799</v>
      </c>
    </row>
    <row r="1015" spans="1:119" ht="13.5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  <c r="AL1015" s="54"/>
      <c r="AM1015" s="54"/>
      <c r="AN1015" s="54"/>
      <c r="AO1015" s="54"/>
      <c r="AP1015" s="54"/>
      <c r="AQ1015" s="54"/>
      <c r="AR1015" s="54"/>
      <c r="AS1015" s="54"/>
      <c r="AT1015" s="54"/>
      <c r="AU1015" s="54"/>
      <c r="AV1015" s="54"/>
      <c r="AW1015" s="54"/>
      <c r="AX1015" s="54"/>
      <c r="AY1015" s="54"/>
      <c r="AZ1015" s="54"/>
      <c r="BA1015" s="54"/>
      <c r="BB1015" s="54"/>
      <c r="BC1015" s="54"/>
      <c r="BD1015" s="54"/>
      <c r="BE1015" s="54"/>
      <c r="BF1015" s="54"/>
      <c r="BG1015" s="54"/>
      <c r="BH1015" s="54"/>
      <c r="BI1015" s="54"/>
      <c r="BJ1015" s="54"/>
      <c r="BK1015" s="54"/>
      <c r="BL1015" s="54"/>
      <c r="BM1015" s="54"/>
      <c r="BN1015" s="54"/>
      <c r="BO1015" s="54"/>
      <c r="BP1015" s="54"/>
      <c r="BQ1015" s="54"/>
      <c r="BR1015" s="54"/>
      <c r="BS1015" s="54"/>
      <c r="BT1015" s="54"/>
      <c r="BU1015" s="54"/>
      <c r="BV1015" s="54"/>
      <c r="BW1015" s="54"/>
      <c r="BX1015" s="54"/>
      <c r="BY1015" s="54"/>
      <c r="BZ1015" s="54"/>
      <c r="CG1015" s="348" t="e">
        <f>((CG1006+CG1007)*CG1008-CG1005-CG1009*CG1008/CG1011)*EXP(-CG1011*CG1010)</f>
        <v>#VALUE!</v>
      </c>
      <c r="CH1015" s="348" t="e">
        <f t="shared" ref="CH1015:CV1015" si="769">((CH1006+CH1007)*CH1008-CH1005-CH1009*CH1008/CH1011)*EXP(-CH1011*CH1010)</f>
        <v>#VALUE!</v>
      </c>
      <c r="CI1015" s="348" t="e">
        <f t="shared" si="769"/>
        <v>#VALUE!</v>
      </c>
      <c r="CJ1015" s="348" t="e">
        <f t="shared" si="769"/>
        <v>#VALUE!</v>
      </c>
      <c r="CK1015" s="348" t="e">
        <f t="shared" si="769"/>
        <v>#VALUE!</v>
      </c>
      <c r="CL1015" s="348" t="e">
        <f t="shared" si="769"/>
        <v>#VALUE!</v>
      </c>
      <c r="CM1015" s="348" t="e">
        <f t="shared" si="769"/>
        <v>#VALUE!</v>
      </c>
      <c r="CN1015" s="348" t="e">
        <f t="shared" si="769"/>
        <v>#VALUE!</v>
      </c>
      <c r="CO1015" s="348" t="e">
        <f t="shared" si="769"/>
        <v>#VALUE!</v>
      </c>
      <c r="CP1015" s="348" t="e">
        <f t="shared" si="769"/>
        <v>#VALUE!</v>
      </c>
      <c r="CQ1015" s="348" t="e">
        <f t="shared" si="769"/>
        <v>#VALUE!</v>
      </c>
      <c r="CR1015" s="348" t="e">
        <f t="shared" si="769"/>
        <v>#VALUE!</v>
      </c>
      <c r="CS1015" s="348" t="e">
        <f t="shared" si="769"/>
        <v>#VALUE!</v>
      </c>
      <c r="CT1015" s="348" t="e">
        <f t="shared" si="769"/>
        <v>#VALUE!</v>
      </c>
      <c r="CU1015" s="348" t="e">
        <f t="shared" si="769"/>
        <v>#VALUE!</v>
      </c>
      <c r="CV1015" s="348" t="e">
        <f t="shared" si="769"/>
        <v>#VALUE!</v>
      </c>
    </row>
    <row r="1016" spans="1:119" ht="13.5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  <c r="AL1016" s="54"/>
      <c r="AM1016" s="54"/>
      <c r="AN1016" s="54"/>
      <c r="AO1016" s="54"/>
      <c r="AP1016" s="54"/>
      <c r="AQ1016" s="54"/>
      <c r="AR1016" s="54"/>
      <c r="AS1016" s="54"/>
      <c r="AT1016" s="54"/>
      <c r="AU1016" s="54"/>
      <c r="AV1016" s="54"/>
      <c r="AW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  <c r="BO1016" s="54"/>
      <c r="BP1016" s="54"/>
      <c r="BQ1016" s="54"/>
      <c r="BR1016" s="54"/>
      <c r="BS1016" s="54"/>
      <c r="BT1016" s="54"/>
      <c r="BU1016" s="54"/>
      <c r="BV1016" s="54"/>
      <c r="BW1016" s="54"/>
      <c r="BX1016" s="54"/>
      <c r="BY1016" s="54"/>
      <c r="BZ1016" s="54"/>
      <c r="CG1016" s="349" t="e">
        <f>CG1013+CG1014-CG1015</f>
        <v>#VALUE!</v>
      </c>
      <c r="CH1016" s="349" t="e">
        <f t="shared" ref="CH1016:CV1016" si="770">CH1013+CH1014-CH1015</f>
        <v>#VALUE!</v>
      </c>
      <c r="CI1016" s="349" t="e">
        <f t="shared" si="770"/>
        <v>#VALUE!</v>
      </c>
      <c r="CJ1016" s="349" t="e">
        <f t="shared" si="770"/>
        <v>#VALUE!</v>
      </c>
      <c r="CK1016" s="349" t="e">
        <f t="shared" si="770"/>
        <v>#VALUE!</v>
      </c>
      <c r="CL1016" s="349" t="e">
        <f t="shared" si="770"/>
        <v>#VALUE!</v>
      </c>
      <c r="CM1016" s="349" t="e">
        <f t="shared" si="770"/>
        <v>#VALUE!</v>
      </c>
      <c r="CN1016" s="349" t="e">
        <f t="shared" si="770"/>
        <v>#VALUE!</v>
      </c>
      <c r="CO1016" s="349" t="e">
        <f t="shared" si="770"/>
        <v>#VALUE!</v>
      </c>
      <c r="CP1016" s="349" t="e">
        <f t="shared" si="770"/>
        <v>#VALUE!</v>
      </c>
      <c r="CQ1016" s="349" t="e">
        <f t="shared" si="770"/>
        <v>#VALUE!</v>
      </c>
      <c r="CR1016" s="349" t="e">
        <f t="shared" si="770"/>
        <v>#VALUE!</v>
      </c>
      <c r="CS1016" s="349" t="e">
        <f t="shared" si="770"/>
        <v>#VALUE!</v>
      </c>
      <c r="CT1016" s="349" t="e">
        <f t="shared" si="770"/>
        <v>#VALUE!</v>
      </c>
      <c r="CU1016" s="349" t="e">
        <f t="shared" si="770"/>
        <v>#VALUE!</v>
      </c>
      <c r="CV1016" s="349" t="e">
        <f t="shared" si="770"/>
        <v>#VALUE!</v>
      </c>
    </row>
    <row r="1017" spans="1:119" ht="13.5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  <c r="AL1017" s="54"/>
      <c r="AM1017" s="54"/>
      <c r="AN1017" s="54"/>
      <c r="AO1017" s="54"/>
      <c r="AP1017" s="54"/>
      <c r="AQ1017" s="54"/>
      <c r="AR1017" s="54"/>
      <c r="AS1017" s="54"/>
      <c r="AT1017" s="54"/>
      <c r="AU1017" s="54"/>
      <c r="AV1017" s="54"/>
      <c r="AW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  <c r="BO1017" s="54"/>
      <c r="BP1017" s="54"/>
      <c r="BQ1017" s="54"/>
      <c r="BR1017" s="54"/>
      <c r="BS1017" s="54"/>
      <c r="BT1017" s="54"/>
      <c r="BU1017" s="54"/>
      <c r="BV1017" s="54"/>
      <c r="BW1017" s="54"/>
      <c r="BX1017" s="54"/>
      <c r="BY1017" s="54"/>
      <c r="BZ1017" s="54"/>
      <c r="CG1017" s="350" t="s">
        <v>390</v>
      </c>
      <c r="CH1017" s="351" t="s">
        <v>333</v>
      </c>
      <c r="CI1017" s="351" t="s">
        <v>334</v>
      </c>
      <c r="CJ1017" s="351" t="s">
        <v>335</v>
      </c>
      <c r="CK1017" s="351" t="s">
        <v>336</v>
      </c>
      <c r="CL1017" s="351" t="s">
        <v>337</v>
      </c>
      <c r="CM1017" s="351" t="s">
        <v>338</v>
      </c>
      <c r="CN1017" s="351" t="s">
        <v>339</v>
      </c>
      <c r="CO1017" s="351" t="s">
        <v>340</v>
      </c>
      <c r="CP1017" s="351" t="s">
        <v>341</v>
      </c>
      <c r="CQ1017" s="351" t="s">
        <v>342</v>
      </c>
      <c r="CR1017" s="351" t="s">
        <v>343</v>
      </c>
      <c r="CS1017" s="351" t="s">
        <v>344</v>
      </c>
      <c r="CT1017" s="351" t="s">
        <v>345</v>
      </c>
      <c r="CU1017" s="351" t="s">
        <v>346</v>
      </c>
      <c r="CV1017" s="351" t="s">
        <v>347</v>
      </c>
      <c r="CY1017" s="54" t="s">
        <v>390</v>
      </c>
      <c r="CZ1017" s="54" t="s">
        <v>333</v>
      </c>
      <c r="DA1017" s="54" t="s">
        <v>334</v>
      </c>
      <c r="DB1017" s="54" t="s">
        <v>335</v>
      </c>
      <c r="DC1017" s="54" t="s">
        <v>336</v>
      </c>
      <c r="DD1017" s="54" t="s">
        <v>337</v>
      </c>
      <c r="DE1017" s="54" t="s">
        <v>338</v>
      </c>
      <c r="DF1017" s="54" t="s">
        <v>339</v>
      </c>
      <c r="DG1017" s="54" t="s">
        <v>340</v>
      </c>
      <c r="DH1017" s="54" t="s">
        <v>341</v>
      </c>
      <c r="DI1017" s="54" t="s">
        <v>342</v>
      </c>
      <c r="DJ1017" s="54" t="s">
        <v>343</v>
      </c>
      <c r="DK1017" s="54" t="s">
        <v>344</v>
      </c>
      <c r="DL1017" s="54" t="s">
        <v>345</v>
      </c>
      <c r="DM1017" s="54" t="s">
        <v>346</v>
      </c>
      <c r="DN1017" s="54" t="s">
        <v>347</v>
      </c>
    </row>
    <row r="1018" spans="1:119" ht="13.5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  <c r="AL1018" s="54"/>
      <c r="AM1018" s="54"/>
      <c r="AN1018" s="54"/>
      <c r="AO1018" s="54"/>
      <c r="AP1018" s="54"/>
      <c r="AQ1018" s="54"/>
      <c r="AR1018" s="54"/>
      <c r="AS1018" s="54"/>
      <c r="AT1018" s="54"/>
      <c r="AU1018" s="54"/>
      <c r="AV1018" s="54"/>
      <c r="AW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  <c r="BO1018" s="54"/>
      <c r="BP1018" s="54"/>
      <c r="BQ1018" s="54"/>
      <c r="BR1018" s="54"/>
      <c r="BS1018" s="54"/>
      <c r="BT1018" s="54"/>
      <c r="BU1018" s="54"/>
      <c r="BV1018" s="54"/>
      <c r="BW1018" s="54"/>
      <c r="BX1018" s="54"/>
      <c r="BY1018" s="54"/>
      <c r="BZ1018" s="54"/>
      <c r="CF1018" s="54" t="s">
        <v>391</v>
      </c>
      <c r="CG1018" s="352" t="e">
        <f>ROUND((CG1006+CG1007)*CG1008+CG1009*CG1008*(CG1010-1/CG1011)-((CG1006+CG1007)*CG1008-CG1005-CG1009*CG1008/CG1011)*EXP(-CG1011*CG1010),5)</f>
        <v>#VALUE!</v>
      </c>
      <c r="CH1018" s="352" t="e">
        <f t="shared" ref="CH1018:CV1018" si="771">ROUND((CH1006+CH1007)*CH1008+CH1009*CH1008*(CH1010-1/CH1011)-((CH1006+CH1007)*CH1008-CH1005-CH1009*CH1008/CH1011)*EXP(-CH1011*CH1010),5)</f>
        <v>#VALUE!</v>
      </c>
      <c r="CI1018" s="352" t="e">
        <f t="shared" si="771"/>
        <v>#VALUE!</v>
      </c>
      <c r="CJ1018" s="352" t="e">
        <f t="shared" si="771"/>
        <v>#VALUE!</v>
      </c>
      <c r="CK1018" s="352" t="e">
        <f t="shared" si="771"/>
        <v>#VALUE!</v>
      </c>
      <c r="CL1018" s="352" t="e">
        <f t="shared" si="771"/>
        <v>#VALUE!</v>
      </c>
      <c r="CM1018" s="352" t="e">
        <f t="shared" si="771"/>
        <v>#VALUE!</v>
      </c>
      <c r="CN1018" s="352" t="e">
        <f t="shared" si="771"/>
        <v>#VALUE!</v>
      </c>
      <c r="CO1018" s="352" t="e">
        <f t="shared" si="771"/>
        <v>#VALUE!</v>
      </c>
      <c r="CP1018" s="352" t="e">
        <f t="shared" si="771"/>
        <v>#VALUE!</v>
      </c>
      <c r="CQ1018" s="352" t="e">
        <f t="shared" si="771"/>
        <v>#VALUE!</v>
      </c>
      <c r="CR1018" s="352" t="e">
        <f t="shared" si="771"/>
        <v>#VALUE!</v>
      </c>
      <c r="CS1018" s="352" t="e">
        <f t="shared" si="771"/>
        <v>#VALUE!</v>
      </c>
      <c r="CT1018" s="352" t="e">
        <f t="shared" si="771"/>
        <v>#VALUE!</v>
      </c>
      <c r="CU1018" s="352" t="e">
        <f t="shared" si="771"/>
        <v>#VALUE!</v>
      </c>
      <c r="CV1018" s="352" t="e">
        <f t="shared" si="771"/>
        <v>#VALUE!</v>
      </c>
      <c r="CX1018" s="54" t="s">
        <v>412</v>
      </c>
      <c r="CY1018" s="362">
        <f>(CY1010+CY1011)/CY1009+CY1008</f>
        <v>295.99579239870923</v>
      </c>
      <c r="CZ1018" s="362">
        <f t="shared" ref="CZ1018:DN1018" si="772">(CZ1010+CZ1011)/CZ1009+CZ1008</f>
        <v>253.99617592876882</v>
      </c>
      <c r="DA1018" s="362">
        <f t="shared" si="772"/>
        <v>224.99578814732763</v>
      </c>
      <c r="DB1018" s="362">
        <f t="shared" si="772"/>
        <v>202.99552076677315</v>
      </c>
      <c r="DC1018" s="362">
        <f t="shared" si="772"/>
        <v>190.00217425547623</v>
      </c>
      <c r="DD1018" s="362">
        <f t="shared" si="772"/>
        <v>174.99791344557741</v>
      </c>
      <c r="DE1018" s="362">
        <f t="shared" si="772"/>
        <v>164.99559634188427</v>
      </c>
      <c r="DF1018" s="362">
        <f t="shared" si="772"/>
        <v>157.00280920314253</v>
      </c>
      <c r="DG1018" s="362">
        <f t="shared" si="772"/>
        <v>151.99654993400793</v>
      </c>
      <c r="DH1018" s="362">
        <f t="shared" si="772"/>
        <v>145.99700693992628</v>
      </c>
      <c r="DI1018" s="362">
        <f t="shared" si="772"/>
        <v>141.99730722180493</v>
      </c>
      <c r="DJ1018" s="362">
        <f t="shared" si="772"/>
        <v>138.99904711262363</v>
      </c>
      <c r="DK1018" s="362">
        <f t="shared" si="772"/>
        <v>133.99871805423658</v>
      </c>
      <c r="DL1018" s="362">
        <f t="shared" si="772"/>
        <v>131.99796563285832</v>
      </c>
      <c r="DM1018" s="362">
        <f t="shared" si="772"/>
        <v>129.00495001041449</v>
      </c>
      <c r="DN1018" s="362">
        <f t="shared" si="772"/>
        <v>127.00491577747849</v>
      </c>
    </row>
    <row r="1019" spans="1:119" ht="13.5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  <c r="AL1019" s="54"/>
      <c r="AM1019" s="54"/>
      <c r="AN1019" s="54"/>
      <c r="AO1019" s="54"/>
      <c r="AP1019" s="54"/>
      <c r="AQ1019" s="54"/>
      <c r="AR1019" s="54"/>
      <c r="AS1019" s="54"/>
      <c r="AT1019" s="54"/>
      <c r="AU1019" s="54"/>
      <c r="AV1019" s="54"/>
      <c r="AW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  <c r="BO1019" s="54"/>
      <c r="BP1019" s="54"/>
      <c r="BQ1019" s="54"/>
      <c r="BR1019" s="54"/>
      <c r="BS1019" s="54"/>
      <c r="BT1019" s="54"/>
      <c r="BU1019" s="54"/>
      <c r="BV1019" s="54"/>
      <c r="BW1019" s="54"/>
      <c r="BX1019" s="54"/>
      <c r="BY1019" s="54"/>
      <c r="BZ1019" s="54"/>
      <c r="CA1019" s="319" t="str">
        <f>IF(CB1019="","",CC1019)</f>
        <v/>
      </c>
      <c r="CB1019" s="363" t="str">
        <f>IF(COUNTIF(CY1019:DN1019,"×")=0,"","浮上できません")</f>
        <v/>
      </c>
      <c r="CC1019" s="316">
        <v>15</v>
      </c>
      <c r="CY1019" s="364" t="e">
        <f t="shared" ref="CY1019:DN1019" si="773">IF(CY1018-CG1018&gt;0,"","×")</f>
        <v>#VALUE!</v>
      </c>
      <c r="CZ1019" s="364" t="e">
        <f t="shared" si="773"/>
        <v>#VALUE!</v>
      </c>
      <c r="DA1019" s="364" t="e">
        <f t="shared" si="773"/>
        <v>#VALUE!</v>
      </c>
      <c r="DB1019" s="364" t="e">
        <f t="shared" si="773"/>
        <v>#VALUE!</v>
      </c>
      <c r="DC1019" s="364" t="e">
        <f t="shared" si="773"/>
        <v>#VALUE!</v>
      </c>
      <c r="DD1019" s="364" t="e">
        <f t="shared" si="773"/>
        <v>#VALUE!</v>
      </c>
      <c r="DE1019" s="364" t="e">
        <f t="shared" si="773"/>
        <v>#VALUE!</v>
      </c>
      <c r="DF1019" s="364" t="e">
        <f t="shared" si="773"/>
        <v>#VALUE!</v>
      </c>
      <c r="DG1019" s="364" t="e">
        <f t="shared" si="773"/>
        <v>#VALUE!</v>
      </c>
      <c r="DH1019" s="364" t="e">
        <f t="shared" si="773"/>
        <v>#VALUE!</v>
      </c>
      <c r="DI1019" s="364" t="e">
        <f t="shared" si="773"/>
        <v>#VALUE!</v>
      </c>
      <c r="DJ1019" s="364" t="e">
        <f t="shared" si="773"/>
        <v>#VALUE!</v>
      </c>
      <c r="DK1019" s="364" t="e">
        <f t="shared" si="773"/>
        <v>#VALUE!</v>
      </c>
      <c r="DL1019" s="364" t="e">
        <f t="shared" si="773"/>
        <v>#VALUE!</v>
      </c>
      <c r="DM1019" s="364" t="e">
        <f t="shared" si="773"/>
        <v>#VALUE!</v>
      </c>
      <c r="DN1019" s="364" t="e">
        <f t="shared" si="773"/>
        <v>#VALUE!</v>
      </c>
    </row>
    <row r="1020" spans="1:119" ht="13.5">
      <c r="A1020" s="54"/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  <c r="AL1020" s="54"/>
      <c r="AM1020" s="54"/>
      <c r="AN1020" s="54"/>
      <c r="AO1020" s="54"/>
      <c r="AP1020" s="54"/>
      <c r="AQ1020" s="54"/>
      <c r="AR1020" s="54"/>
      <c r="AS1020" s="54"/>
      <c r="AT1020" s="54"/>
      <c r="AU1020" s="54"/>
      <c r="AV1020" s="54"/>
      <c r="AW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  <c r="BO1020" s="54"/>
      <c r="BP1020" s="54"/>
      <c r="BQ1020" s="54"/>
      <c r="BR1020" s="54"/>
      <c r="BS1020" s="54"/>
      <c r="BT1020" s="54"/>
      <c r="BU1020" s="54"/>
      <c r="BV1020" s="54"/>
      <c r="BW1020" s="54"/>
      <c r="BX1020" s="54"/>
      <c r="BY1020" s="54"/>
      <c r="BZ1020" s="54"/>
      <c r="CF1020" s="338">
        <v>57</v>
      </c>
      <c r="CG1020" s="338" t="s">
        <v>600</v>
      </c>
      <c r="CH1020" s="338"/>
      <c r="CI1020" s="338"/>
      <c r="CJ1020" s="338"/>
      <c r="CK1020" s="338"/>
      <c r="CL1020" s="338"/>
      <c r="CM1020" s="338"/>
      <c r="CN1020" s="338"/>
      <c r="CO1020" s="338"/>
      <c r="CP1020" s="338"/>
      <c r="CQ1020" s="338"/>
      <c r="CR1020" s="338"/>
      <c r="CS1020" s="338"/>
      <c r="CT1020" s="338"/>
      <c r="CU1020" s="338"/>
      <c r="CV1020" s="338"/>
      <c r="CW1020" s="338"/>
    </row>
    <row r="1022" spans="1:119" ht="13.5">
      <c r="A1022" s="54"/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  <c r="AL1022" s="54"/>
      <c r="AM1022" s="54"/>
      <c r="AN1022" s="54"/>
      <c r="AO1022" s="54"/>
      <c r="AP1022" s="54"/>
      <c r="AQ1022" s="54"/>
      <c r="AR1022" s="54"/>
      <c r="AS1022" s="54"/>
      <c r="AT1022" s="54"/>
      <c r="AU1022" s="54"/>
      <c r="AV1022" s="54"/>
      <c r="AW1022" s="54"/>
      <c r="AX1022" s="54"/>
      <c r="AY1022" s="54"/>
      <c r="AZ1022" s="54"/>
      <c r="BA1022" s="54"/>
      <c r="BB1022" s="54"/>
      <c r="BC1022" s="54"/>
      <c r="BD1022" s="54"/>
      <c r="BE1022" s="54"/>
      <c r="BF1022" s="54"/>
      <c r="BG1022" s="54"/>
      <c r="BH1022" s="54"/>
      <c r="BI1022" s="54"/>
      <c r="BJ1022" s="54"/>
      <c r="BK1022" s="54"/>
      <c r="BL1022" s="54"/>
      <c r="BM1022" s="54"/>
      <c r="BN1022" s="54"/>
      <c r="BO1022" s="54"/>
      <c r="BP1022" s="54"/>
      <c r="BQ1022" s="54"/>
      <c r="BR1022" s="54"/>
      <c r="BS1022" s="54"/>
      <c r="BT1022" s="54"/>
      <c r="BU1022" s="54"/>
      <c r="BV1022" s="54"/>
      <c r="BW1022" s="54"/>
      <c r="BX1022" s="54"/>
      <c r="BY1022" s="54"/>
      <c r="BZ1022" s="54"/>
      <c r="CF1022" s="340" t="s">
        <v>401</v>
      </c>
      <c r="CG1022" s="353" t="e">
        <f>CG1018</f>
        <v>#VALUE!</v>
      </c>
      <c r="CH1022" s="353" t="e">
        <f t="shared" ref="CH1022:CV1022" si="774">CH1018</f>
        <v>#VALUE!</v>
      </c>
      <c r="CI1022" s="353" t="e">
        <f t="shared" si="774"/>
        <v>#VALUE!</v>
      </c>
      <c r="CJ1022" s="353" t="e">
        <f t="shared" si="774"/>
        <v>#VALUE!</v>
      </c>
      <c r="CK1022" s="353" t="e">
        <f t="shared" si="774"/>
        <v>#VALUE!</v>
      </c>
      <c r="CL1022" s="353" t="e">
        <f t="shared" si="774"/>
        <v>#VALUE!</v>
      </c>
      <c r="CM1022" s="353" t="e">
        <f t="shared" si="774"/>
        <v>#VALUE!</v>
      </c>
      <c r="CN1022" s="353" t="e">
        <f t="shared" si="774"/>
        <v>#VALUE!</v>
      </c>
      <c r="CO1022" s="353" t="e">
        <f t="shared" si="774"/>
        <v>#VALUE!</v>
      </c>
      <c r="CP1022" s="353" t="e">
        <f t="shared" si="774"/>
        <v>#VALUE!</v>
      </c>
      <c r="CQ1022" s="353" t="e">
        <f t="shared" si="774"/>
        <v>#VALUE!</v>
      </c>
      <c r="CR1022" s="353" t="e">
        <f t="shared" si="774"/>
        <v>#VALUE!</v>
      </c>
      <c r="CS1022" s="353" t="e">
        <f t="shared" si="774"/>
        <v>#VALUE!</v>
      </c>
      <c r="CT1022" s="353" t="e">
        <f t="shared" si="774"/>
        <v>#VALUE!</v>
      </c>
      <c r="CU1022" s="353" t="e">
        <f t="shared" si="774"/>
        <v>#VALUE!</v>
      </c>
      <c r="CV1022" s="353" t="e">
        <f t="shared" si="774"/>
        <v>#VALUE!</v>
      </c>
    </row>
    <row r="1023" spans="1:119" ht="13.5">
      <c r="A1023" s="54"/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  <c r="AL1023" s="54"/>
      <c r="AM1023" s="54"/>
      <c r="AN1023" s="54"/>
      <c r="AO1023" s="54"/>
      <c r="AP1023" s="54"/>
      <c r="AQ1023" s="54"/>
      <c r="AR1023" s="54"/>
      <c r="AS1023" s="54"/>
      <c r="AT1023" s="54"/>
      <c r="AU1023" s="54"/>
      <c r="AV1023" s="54"/>
      <c r="AW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  <c r="BO1023" s="54"/>
      <c r="BP1023" s="54"/>
      <c r="BQ1023" s="54"/>
      <c r="BR1023" s="54"/>
      <c r="BS1023" s="54"/>
      <c r="BT1023" s="54"/>
      <c r="BU1023" s="54"/>
      <c r="BV1023" s="54"/>
      <c r="BW1023" s="54"/>
      <c r="BX1023" s="54"/>
      <c r="BY1023" s="54"/>
      <c r="BZ1023" s="54"/>
      <c r="CF1023" s="54" t="s">
        <v>395</v>
      </c>
      <c r="CG1023" s="54">
        <v>100</v>
      </c>
      <c r="CH1023" s="54">
        <f>$CG1023</f>
        <v>100</v>
      </c>
      <c r="CI1023" s="54">
        <f t="shared" ref="CI1023:CV1027" si="775">$CG1023</f>
        <v>100</v>
      </c>
      <c r="CJ1023" s="54">
        <f t="shared" si="775"/>
        <v>100</v>
      </c>
      <c r="CK1023" s="54">
        <f t="shared" si="775"/>
        <v>100</v>
      </c>
      <c r="CL1023" s="54">
        <f t="shared" si="775"/>
        <v>100</v>
      </c>
      <c r="CM1023" s="54">
        <f t="shared" si="775"/>
        <v>100</v>
      </c>
      <c r="CN1023" s="54">
        <f t="shared" si="775"/>
        <v>100</v>
      </c>
      <c r="CO1023" s="54">
        <f t="shared" si="775"/>
        <v>100</v>
      </c>
      <c r="CP1023" s="54">
        <f t="shared" si="775"/>
        <v>100</v>
      </c>
      <c r="CQ1023" s="54">
        <f t="shared" si="775"/>
        <v>100</v>
      </c>
      <c r="CR1023" s="54">
        <f t="shared" si="775"/>
        <v>100</v>
      </c>
      <c r="CS1023" s="54">
        <f t="shared" si="775"/>
        <v>100</v>
      </c>
      <c r="CT1023" s="54">
        <f t="shared" si="775"/>
        <v>100</v>
      </c>
      <c r="CU1023" s="54">
        <f t="shared" si="775"/>
        <v>100</v>
      </c>
      <c r="CV1023" s="54">
        <f t="shared" si="775"/>
        <v>100</v>
      </c>
      <c r="CX1023" s="339" t="s">
        <v>402</v>
      </c>
      <c r="CY1023" s="339"/>
      <c r="CZ1023" s="339"/>
      <c r="DA1023" s="339"/>
      <c r="DB1023" s="339"/>
      <c r="DC1023" s="339"/>
      <c r="DD1023" s="339"/>
      <c r="DE1023" s="339"/>
      <c r="DF1023" s="339"/>
      <c r="DG1023" s="339"/>
      <c r="DH1023" s="339"/>
      <c r="DI1023" s="339"/>
      <c r="DJ1023" s="339"/>
      <c r="DK1023" s="339"/>
      <c r="DL1023" s="339"/>
      <c r="DM1023" s="339"/>
      <c r="DN1023" s="339"/>
      <c r="DO1023" s="339"/>
    </row>
    <row r="1024" spans="1:119" ht="13.5">
      <c r="A1024" s="54"/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  <c r="AM1024" s="54"/>
      <c r="AN1024" s="54"/>
      <c r="AO1024" s="54"/>
      <c r="AP1024" s="54"/>
      <c r="AQ1024" s="54"/>
      <c r="AR1024" s="54"/>
      <c r="AS1024" s="54"/>
      <c r="AT1024" s="54"/>
      <c r="AU1024" s="54"/>
      <c r="AV1024" s="54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4"/>
      <c r="BW1024" s="54"/>
      <c r="BX1024" s="54"/>
      <c r="BY1024" s="54"/>
      <c r="BZ1024" s="54"/>
      <c r="CB1024" s="64" t="s">
        <v>372</v>
      </c>
      <c r="CC1024" s="345">
        <v>0</v>
      </c>
      <c r="CD1024" s="66" t="s">
        <v>373</v>
      </c>
      <c r="CE1024" s="66">
        <f>ROUND(CC1024*$CG$82*9.80665/1000,0)</f>
        <v>0</v>
      </c>
      <c r="CF1024" s="54" t="s">
        <v>374</v>
      </c>
      <c r="CG1024" s="341">
        <f>CE1025</f>
        <v>0</v>
      </c>
      <c r="CH1024" s="54">
        <f>$CG1024</f>
        <v>0</v>
      </c>
      <c r="CI1024" s="54">
        <f t="shared" si="775"/>
        <v>0</v>
      </c>
      <c r="CJ1024" s="54">
        <f t="shared" si="775"/>
        <v>0</v>
      </c>
      <c r="CK1024" s="54">
        <f t="shared" si="775"/>
        <v>0</v>
      </c>
      <c r="CL1024" s="54">
        <f t="shared" si="775"/>
        <v>0</v>
      </c>
      <c r="CM1024" s="54">
        <f t="shared" si="775"/>
        <v>0</v>
      </c>
      <c r="CN1024" s="54">
        <f t="shared" si="775"/>
        <v>0</v>
      </c>
      <c r="CO1024" s="54">
        <f t="shared" si="775"/>
        <v>0</v>
      </c>
      <c r="CP1024" s="54">
        <f t="shared" si="775"/>
        <v>0</v>
      </c>
      <c r="CQ1024" s="54">
        <f t="shared" si="775"/>
        <v>0</v>
      </c>
      <c r="CR1024" s="54">
        <f t="shared" si="775"/>
        <v>0</v>
      </c>
      <c r="CS1024" s="54">
        <f t="shared" si="775"/>
        <v>0</v>
      </c>
      <c r="CT1024" s="54">
        <f t="shared" si="775"/>
        <v>0</v>
      </c>
      <c r="CU1024" s="54">
        <f t="shared" si="775"/>
        <v>0</v>
      </c>
      <c r="CV1024" s="54">
        <f t="shared" si="775"/>
        <v>0</v>
      </c>
    </row>
    <row r="1025" spans="1:118" ht="16.5" customHeight="1">
      <c r="A1025" s="54"/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  <c r="AL1025" s="54"/>
      <c r="AM1025" s="54"/>
      <c r="AN1025" s="54"/>
      <c r="AO1025" s="54"/>
      <c r="AP1025" s="54"/>
      <c r="AQ1025" s="54"/>
      <c r="AR1025" s="54"/>
      <c r="AS1025" s="54"/>
      <c r="AT1025" s="54"/>
      <c r="AU1025" s="54"/>
      <c r="AV1025" s="54"/>
      <c r="AW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  <c r="BO1025" s="54"/>
      <c r="BP1025" s="54"/>
      <c r="BQ1025" s="54"/>
      <c r="BR1025" s="54"/>
      <c r="BS1025" s="54"/>
      <c r="BT1025" s="54"/>
      <c r="BU1025" s="54"/>
      <c r="BV1025" s="54"/>
      <c r="BW1025" s="54"/>
      <c r="BX1025" s="54"/>
      <c r="BY1025" s="54"/>
      <c r="BZ1025" s="54"/>
      <c r="CB1025" s="354" t="s">
        <v>376</v>
      </c>
      <c r="CC1025" s="355">
        <f>CC1009</f>
        <v>0</v>
      </c>
      <c r="CD1025" s="346" t="s">
        <v>381</v>
      </c>
      <c r="CE1025" s="66">
        <f>CC1025*$CG$82*9.80665/1000</f>
        <v>0</v>
      </c>
      <c r="CF1025" s="54" t="s">
        <v>396</v>
      </c>
      <c r="CG1025" s="54">
        <v>0.79</v>
      </c>
      <c r="CH1025" s="54">
        <f>$CG1025</f>
        <v>0.79</v>
      </c>
      <c r="CI1025" s="54">
        <f t="shared" si="775"/>
        <v>0.79</v>
      </c>
      <c r="CJ1025" s="54">
        <f t="shared" si="775"/>
        <v>0.79</v>
      </c>
      <c r="CK1025" s="54">
        <f t="shared" si="775"/>
        <v>0.79</v>
      </c>
      <c r="CL1025" s="54">
        <f t="shared" si="775"/>
        <v>0.79</v>
      </c>
      <c r="CM1025" s="54">
        <f t="shared" si="775"/>
        <v>0.79</v>
      </c>
      <c r="CN1025" s="54">
        <f t="shared" si="775"/>
        <v>0.79</v>
      </c>
      <c r="CO1025" s="54">
        <f t="shared" si="775"/>
        <v>0.79</v>
      </c>
      <c r="CP1025" s="54">
        <f t="shared" si="775"/>
        <v>0.79</v>
      </c>
      <c r="CQ1025" s="54">
        <f t="shared" si="775"/>
        <v>0.79</v>
      </c>
      <c r="CR1025" s="54">
        <f t="shared" si="775"/>
        <v>0.79</v>
      </c>
      <c r="CS1025" s="54">
        <f t="shared" si="775"/>
        <v>0.79</v>
      </c>
      <c r="CT1025" s="54">
        <f t="shared" si="775"/>
        <v>0.79</v>
      </c>
      <c r="CU1025" s="54">
        <f t="shared" si="775"/>
        <v>0.79</v>
      </c>
      <c r="CV1025" s="54">
        <f t="shared" si="775"/>
        <v>0.79</v>
      </c>
      <c r="CX1025" s="358" t="s">
        <v>404</v>
      </c>
      <c r="CY1025" s="54">
        <f t="shared" ref="CY1025:DN1025" si="776">CG$79</f>
        <v>126.88500000000001</v>
      </c>
      <c r="CZ1025" s="54">
        <f t="shared" si="776"/>
        <v>109.185</v>
      </c>
      <c r="DA1025" s="54">
        <f t="shared" si="776"/>
        <v>94.381</v>
      </c>
      <c r="DB1025" s="54">
        <f t="shared" si="776"/>
        <v>82.445999999999998</v>
      </c>
      <c r="DC1025" s="54">
        <f t="shared" si="776"/>
        <v>73.918000000000006</v>
      </c>
      <c r="DD1025" s="54">
        <f t="shared" si="776"/>
        <v>63.152999999999999</v>
      </c>
      <c r="DE1025" s="54">
        <f t="shared" si="776"/>
        <v>56.482999999999997</v>
      </c>
      <c r="DF1025" s="54">
        <f t="shared" si="776"/>
        <v>51.133000000000003</v>
      </c>
      <c r="DG1025" s="54">
        <f t="shared" si="776"/>
        <v>48.246000000000002</v>
      </c>
      <c r="DH1025" s="54">
        <f t="shared" si="776"/>
        <v>43.709000000000003</v>
      </c>
      <c r="DI1025" s="54">
        <f t="shared" si="776"/>
        <v>40.774000000000001</v>
      </c>
      <c r="DJ1025" s="54">
        <f t="shared" si="776"/>
        <v>38.68</v>
      </c>
      <c r="DK1025" s="54">
        <f t="shared" si="776"/>
        <v>34.463000000000001</v>
      </c>
      <c r="DL1025" s="54">
        <f t="shared" si="776"/>
        <v>33.161000000000001</v>
      </c>
      <c r="DM1025" s="54">
        <f t="shared" si="776"/>
        <v>30.765000000000001</v>
      </c>
      <c r="DN1025" s="54">
        <f t="shared" si="776"/>
        <v>29.283999999999999</v>
      </c>
    </row>
    <row r="1026" spans="1:118" ht="13.5">
      <c r="A1026" s="54"/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54"/>
      <c r="AO1026" s="54"/>
      <c r="AP1026" s="54"/>
      <c r="AQ1026" s="54"/>
      <c r="AR1026" s="54"/>
      <c r="AS1026" s="54"/>
      <c r="AT1026" s="54"/>
      <c r="AU1026" s="54"/>
      <c r="AV1026" s="54"/>
      <c r="AW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  <c r="BO1026" s="54"/>
      <c r="BP1026" s="54"/>
      <c r="BQ1026" s="54"/>
      <c r="BR1026" s="54"/>
      <c r="BS1026" s="54"/>
      <c r="BT1026" s="54"/>
      <c r="BU1026" s="54"/>
      <c r="BV1026" s="54"/>
      <c r="BW1026" s="54"/>
      <c r="BX1026" s="54"/>
      <c r="BY1026" s="54"/>
      <c r="BZ1026" s="54"/>
      <c r="CB1026" s="64" t="s">
        <v>380</v>
      </c>
      <c r="CC1026" s="345">
        <f>-BN141</f>
        <v>0</v>
      </c>
      <c r="CD1026" s="346" t="s">
        <v>381</v>
      </c>
      <c r="CE1026" s="66">
        <f>CC1026*$CG$82*9.80665/1000</f>
        <v>0</v>
      </c>
      <c r="CF1026" s="54" t="s">
        <v>382</v>
      </c>
      <c r="CG1026" s="341">
        <f>CE1024</f>
        <v>0</v>
      </c>
      <c r="CH1026" s="54">
        <f>$CG1026</f>
        <v>0</v>
      </c>
      <c r="CI1026" s="54">
        <f t="shared" si="775"/>
        <v>0</v>
      </c>
      <c r="CJ1026" s="54">
        <f t="shared" si="775"/>
        <v>0</v>
      </c>
      <c r="CK1026" s="54">
        <f t="shared" si="775"/>
        <v>0</v>
      </c>
      <c r="CL1026" s="54">
        <f t="shared" si="775"/>
        <v>0</v>
      </c>
      <c r="CM1026" s="54">
        <f t="shared" si="775"/>
        <v>0</v>
      </c>
      <c r="CN1026" s="54">
        <f t="shared" si="775"/>
        <v>0</v>
      </c>
      <c r="CO1026" s="54">
        <f t="shared" si="775"/>
        <v>0</v>
      </c>
      <c r="CP1026" s="54">
        <f t="shared" si="775"/>
        <v>0</v>
      </c>
      <c r="CQ1026" s="54">
        <f t="shared" si="775"/>
        <v>0</v>
      </c>
      <c r="CR1026" s="54">
        <f t="shared" si="775"/>
        <v>0</v>
      </c>
      <c r="CS1026" s="54">
        <f t="shared" si="775"/>
        <v>0</v>
      </c>
      <c r="CT1026" s="54">
        <f t="shared" si="775"/>
        <v>0</v>
      </c>
      <c r="CU1026" s="54">
        <f t="shared" si="775"/>
        <v>0</v>
      </c>
      <c r="CV1026" s="54">
        <f t="shared" si="775"/>
        <v>0</v>
      </c>
      <c r="CX1026" s="54" t="s">
        <v>418</v>
      </c>
      <c r="CY1026" s="54">
        <f t="shared" ref="CY1026:DN1026" si="777">CG$80</f>
        <v>0.55779999999999996</v>
      </c>
      <c r="CZ1026" s="54">
        <f t="shared" si="777"/>
        <v>0.65139999999999998</v>
      </c>
      <c r="DA1026" s="54">
        <f t="shared" si="777"/>
        <v>0.72219999999999995</v>
      </c>
      <c r="DB1026" s="54">
        <f t="shared" si="777"/>
        <v>0.78249999999999997</v>
      </c>
      <c r="DC1026" s="54">
        <f t="shared" si="777"/>
        <v>0.81259999999999999</v>
      </c>
      <c r="DD1026" s="54">
        <f t="shared" si="777"/>
        <v>0.84340000000000004</v>
      </c>
      <c r="DE1026" s="54">
        <f t="shared" si="777"/>
        <v>0.86929999999999996</v>
      </c>
      <c r="DF1026" s="54">
        <f t="shared" si="777"/>
        <v>0.89100000000000001</v>
      </c>
      <c r="DG1026" s="54">
        <f t="shared" si="777"/>
        <v>0.90920000000000001</v>
      </c>
      <c r="DH1026" s="54">
        <f t="shared" si="777"/>
        <v>0.92220000000000002</v>
      </c>
      <c r="DI1026" s="54">
        <f t="shared" si="777"/>
        <v>0.93189999999999995</v>
      </c>
      <c r="DJ1026" s="54">
        <f t="shared" si="777"/>
        <v>0.94030000000000002</v>
      </c>
      <c r="DK1026" s="54">
        <f t="shared" si="777"/>
        <v>0.94769999999999999</v>
      </c>
      <c r="DL1026" s="54">
        <f t="shared" si="777"/>
        <v>0.95440000000000003</v>
      </c>
      <c r="DM1026" s="54">
        <f t="shared" si="777"/>
        <v>0.96020000000000005</v>
      </c>
      <c r="DN1026" s="54">
        <f t="shared" si="777"/>
        <v>0.96530000000000005</v>
      </c>
    </row>
    <row r="1027" spans="1:118" ht="14.25" thickBot="1">
      <c r="A1027" s="54"/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54"/>
      <c r="AO1027" s="54"/>
      <c r="AP1027" s="54"/>
      <c r="AQ1027" s="54"/>
      <c r="AR1027" s="54"/>
      <c r="AS1027" s="54"/>
      <c r="AT1027" s="54"/>
      <c r="AU1027" s="54"/>
      <c r="AV1027" s="54"/>
      <c r="AW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  <c r="BO1027" s="54"/>
      <c r="BP1027" s="54"/>
      <c r="BQ1027" s="54"/>
      <c r="BR1027" s="54"/>
      <c r="BS1027" s="54"/>
      <c r="BT1027" s="54"/>
      <c r="BU1027" s="54"/>
      <c r="BV1027" s="54"/>
      <c r="BW1027" s="54"/>
      <c r="BX1027" s="54"/>
      <c r="BY1027" s="54"/>
      <c r="BZ1027" s="54"/>
      <c r="CB1027" s="64" t="s">
        <v>384</v>
      </c>
      <c r="CC1027" s="345" t="e">
        <f>(BM141-BM140)/0.000694444444444444</f>
        <v>#VALUE!</v>
      </c>
      <c r="CD1027" s="66" t="s">
        <v>65</v>
      </c>
      <c r="CE1027" s="66" t="e">
        <f>IF(CC1024=0,IF(CC1007&gt;0,CC1027+CE1010,CC1027),(CC1027-((CC1026-CC1025)/CC1024)))</f>
        <v>#VALUE!</v>
      </c>
      <c r="CF1027" s="54" t="s">
        <v>385</v>
      </c>
      <c r="CG1027" s="341" t="e">
        <f>ABS(CE1027)</f>
        <v>#VALUE!</v>
      </c>
      <c r="CH1027" s="54" t="e">
        <f>$CG1027</f>
        <v>#VALUE!</v>
      </c>
      <c r="CI1027" s="54" t="e">
        <f t="shared" si="775"/>
        <v>#VALUE!</v>
      </c>
      <c r="CJ1027" s="54" t="e">
        <f t="shared" si="775"/>
        <v>#VALUE!</v>
      </c>
      <c r="CK1027" s="54" t="e">
        <f t="shared" si="775"/>
        <v>#VALUE!</v>
      </c>
      <c r="CL1027" s="54" t="e">
        <f t="shared" si="775"/>
        <v>#VALUE!</v>
      </c>
      <c r="CM1027" s="54" t="e">
        <f t="shared" si="775"/>
        <v>#VALUE!</v>
      </c>
      <c r="CN1027" s="54" t="e">
        <f t="shared" si="775"/>
        <v>#VALUE!</v>
      </c>
      <c r="CO1027" s="54" t="e">
        <f t="shared" si="775"/>
        <v>#VALUE!</v>
      </c>
      <c r="CP1027" s="54" t="e">
        <f t="shared" si="775"/>
        <v>#VALUE!</v>
      </c>
      <c r="CQ1027" s="54" t="e">
        <f t="shared" si="775"/>
        <v>#VALUE!</v>
      </c>
      <c r="CR1027" s="54" t="e">
        <f t="shared" si="775"/>
        <v>#VALUE!</v>
      </c>
      <c r="CS1027" s="54" t="e">
        <f t="shared" si="775"/>
        <v>#VALUE!</v>
      </c>
      <c r="CT1027" s="54" t="e">
        <f t="shared" si="775"/>
        <v>#VALUE!</v>
      </c>
      <c r="CU1027" s="54" t="e">
        <f t="shared" si="775"/>
        <v>#VALUE!</v>
      </c>
      <c r="CV1027" s="54" t="e">
        <f t="shared" si="775"/>
        <v>#VALUE!</v>
      </c>
      <c r="CX1027" s="54" t="s">
        <v>415</v>
      </c>
      <c r="CY1027" s="54">
        <f>100-$CG$83</f>
        <v>94.33</v>
      </c>
      <c r="CZ1027" s="54">
        <f t="shared" ref="CZ1027:DN1027" si="778">100-$CG$83</f>
        <v>94.33</v>
      </c>
      <c r="DA1027" s="54">
        <f t="shared" si="778"/>
        <v>94.33</v>
      </c>
      <c r="DB1027" s="54">
        <f t="shared" si="778"/>
        <v>94.33</v>
      </c>
      <c r="DC1027" s="54">
        <f t="shared" si="778"/>
        <v>94.33</v>
      </c>
      <c r="DD1027" s="54">
        <f t="shared" si="778"/>
        <v>94.33</v>
      </c>
      <c r="DE1027" s="54">
        <f t="shared" si="778"/>
        <v>94.33</v>
      </c>
      <c r="DF1027" s="54">
        <f t="shared" si="778"/>
        <v>94.33</v>
      </c>
      <c r="DG1027" s="54">
        <f t="shared" si="778"/>
        <v>94.33</v>
      </c>
      <c r="DH1027" s="54">
        <f t="shared" si="778"/>
        <v>94.33</v>
      </c>
      <c r="DI1027" s="54">
        <f t="shared" si="778"/>
        <v>94.33</v>
      </c>
      <c r="DJ1027" s="54">
        <f t="shared" si="778"/>
        <v>94.33</v>
      </c>
      <c r="DK1027" s="54">
        <f t="shared" si="778"/>
        <v>94.33</v>
      </c>
      <c r="DL1027" s="54">
        <f t="shared" si="778"/>
        <v>94.33</v>
      </c>
      <c r="DM1027" s="54">
        <f t="shared" si="778"/>
        <v>94.33</v>
      </c>
      <c r="DN1027" s="54">
        <f t="shared" si="778"/>
        <v>94.33</v>
      </c>
    </row>
    <row r="1028" spans="1:118" ht="14.25" thickBot="1">
      <c r="A1028" s="54"/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54"/>
      <c r="AO1028" s="54"/>
      <c r="AP1028" s="54"/>
      <c r="AQ1028" s="54"/>
      <c r="AR1028" s="54"/>
      <c r="AS1028" s="54"/>
      <c r="AT1028" s="54"/>
      <c r="AU1028" s="54"/>
      <c r="AV1028" s="54"/>
      <c r="AW1028" s="54"/>
      <c r="AX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4"/>
      <c r="BI1028" s="54"/>
      <c r="BJ1028" s="54"/>
      <c r="BK1028" s="54"/>
      <c r="BL1028" s="54"/>
      <c r="BM1028" s="54"/>
      <c r="BN1028" s="54"/>
      <c r="BO1028" s="54"/>
      <c r="BP1028" s="54"/>
      <c r="BQ1028" s="54"/>
      <c r="BR1028" s="54"/>
      <c r="BS1028" s="54"/>
      <c r="BT1028" s="54"/>
      <c r="BU1028" s="54"/>
      <c r="BV1028" s="54"/>
      <c r="BW1028" s="54"/>
      <c r="BX1028" s="54"/>
      <c r="BY1028" s="54"/>
      <c r="BZ1028" s="54"/>
      <c r="CB1028" s="359"/>
      <c r="CC1028" s="360"/>
      <c r="CF1028" s="54" t="s">
        <v>408</v>
      </c>
      <c r="CG1028" s="347">
        <f>LN(2)/CG$78</f>
        <v>0.13862943611198905</v>
      </c>
      <c r="CH1028" s="347">
        <f t="shared" ref="CH1028:CV1028" si="779">LN(2)/CH$78</f>
        <v>8.6643397569993161E-2</v>
      </c>
      <c r="CI1028" s="347">
        <f t="shared" si="779"/>
        <v>5.5451774444795626E-2</v>
      </c>
      <c r="CJ1028" s="347">
        <f t="shared" si="779"/>
        <v>3.7467415165402446E-2</v>
      </c>
      <c r="CK1028" s="347">
        <f t="shared" si="779"/>
        <v>2.5672117798516494E-2</v>
      </c>
      <c r="CL1028" s="347">
        <f t="shared" si="779"/>
        <v>1.8097837612531208E-2</v>
      </c>
      <c r="CM1028" s="347">
        <f t="shared" si="779"/>
        <v>1.2765141446776157E-2</v>
      </c>
      <c r="CN1028" s="347">
        <f t="shared" si="779"/>
        <v>9.001911435843446E-3</v>
      </c>
      <c r="CO1028" s="347">
        <f t="shared" si="779"/>
        <v>6.3591484455040852E-3</v>
      </c>
      <c r="CP1028" s="347">
        <f t="shared" si="779"/>
        <v>4.7475834284927756E-3</v>
      </c>
      <c r="CQ1028" s="347">
        <f t="shared" si="779"/>
        <v>3.7066694147590657E-3</v>
      </c>
      <c r="CR1028" s="347">
        <f t="shared" si="779"/>
        <v>2.9001974082006081E-3</v>
      </c>
      <c r="CS1028" s="347">
        <f t="shared" si="779"/>
        <v>2.272613706753919E-3</v>
      </c>
      <c r="CT1028" s="347">
        <f t="shared" si="779"/>
        <v>1.7773004629742187E-3</v>
      </c>
      <c r="CU1028" s="347">
        <f t="shared" si="779"/>
        <v>1.3918618083533039E-3</v>
      </c>
      <c r="CV1028" s="347">
        <f t="shared" si="779"/>
        <v>1.0915703630865281E-3</v>
      </c>
      <c r="CX1028" s="54" t="s">
        <v>409</v>
      </c>
      <c r="CY1028" s="361">
        <f>CE1026</f>
        <v>0</v>
      </c>
      <c r="CZ1028" s="54">
        <f>$CY1028</f>
        <v>0</v>
      </c>
      <c r="DA1028" s="54">
        <f t="shared" ref="DA1028:DN1028" si="780">$CY1028</f>
        <v>0</v>
      </c>
      <c r="DB1028" s="54">
        <f t="shared" si="780"/>
        <v>0</v>
      </c>
      <c r="DC1028" s="54">
        <f t="shared" si="780"/>
        <v>0</v>
      </c>
      <c r="DD1028" s="54">
        <f t="shared" si="780"/>
        <v>0</v>
      </c>
      <c r="DE1028" s="54">
        <f t="shared" si="780"/>
        <v>0</v>
      </c>
      <c r="DF1028" s="54">
        <f t="shared" si="780"/>
        <v>0</v>
      </c>
      <c r="DG1028" s="54">
        <f t="shared" si="780"/>
        <v>0</v>
      </c>
      <c r="DH1028" s="54">
        <f t="shared" si="780"/>
        <v>0</v>
      </c>
      <c r="DI1028" s="54">
        <f t="shared" si="780"/>
        <v>0</v>
      </c>
      <c r="DJ1028" s="54">
        <f t="shared" si="780"/>
        <v>0</v>
      </c>
      <c r="DK1028" s="54">
        <f t="shared" si="780"/>
        <v>0</v>
      </c>
      <c r="DL1028" s="54">
        <f t="shared" si="780"/>
        <v>0</v>
      </c>
      <c r="DM1028" s="54">
        <f t="shared" si="780"/>
        <v>0</v>
      </c>
      <c r="DN1028" s="54">
        <f t="shared" si="780"/>
        <v>0</v>
      </c>
    </row>
    <row r="1030" spans="1:118" ht="13.5">
      <c r="A1030" s="54"/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54"/>
      <c r="AO1030" s="54"/>
      <c r="AP1030" s="54"/>
      <c r="AQ1030" s="54"/>
      <c r="AR1030" s="54"/>
      <c r="AS1030" s="54"/>
      <c r="AT1030" s="54"/>
      <c r="AU1030" s="54"/>
      <c r="AV1030" s="54"/>
      <c r="AW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  <c r="BO1030" s="54"/>
      <c r="BP1030" s="54"/>
      <c r="BQ1030" s="54"/>
      <c r="BR1030" s="54"/>
      <c r="BS1030" s="54"/>
      <c r="BT1030" s="54"/>
      <c r="BU1030" s="54"/>
      <c r="BV1030" s="54"/>
      <c r="BW1030" s="54"/>
      <c r="BX1030" s="54"/>
      <c r="BY1030" s="54"/>
      <c r="BZ1030" s="54"/>
      <c r="CG1030" s="348">
        <f>(CG1023+CG1024)*CG1025</f>
        <v>79</v>
      </c>
      <c r="CH1030" s="348">
        <f t="shared" ref="CH1030:CV1030" si="781">(CH1023+CH1024)*CH1025</f>
        <v>79</v>
      </c>
      <c r="CI1030" s="348">
        <f t="shared" si="781"/>
        <v>79</v>
      </c>
      <c r="CJ1030" s="348">
        <f t="shared" si="781"/>
        <v>79</v>
      </c>
      <c r="CK1030" s="348">
        <f t="shared" si="781"/>
        <v>79</v>
      </c>
      <c r="CL1030" s="348">
        <f t="shared" si="781"/>
        <v>79</v>
      </c>
      <c r="CM1030" s="348">
        <f t="shared" si="781"/>
        <v>79</v>
      </c>
      <c r="CN1030" s="348">
        <f t="shared" si="781"/>
        <v>79</v>
      </c>
      <c r="CO1030" s="348">
        <f t="shared" si="781"/>
        <v>79</v>
      </c>
      <c r="CP1030" s="348">
        <f t="shared" si="781"/>
        <v>79</v>
      </c>
      <c r="CQ1030" s="348">
        <f t="shared" si="781"/>
        <v>79</v>
      </c>
      <c r="CR1030" s="348">
        <f t="shared" si="781"/>
        <v>79</v>
      </c>
      <c r="CS1030" s="348">
        <f t="shared" si="781"/>
        <v>79</v>
      </c>
      <c r="CT1030" s="348">
        <f t="shared" si="781"/>
        <v>79</v>
      </c>
      <c r="CU1030" s="348">
        <f t="shared" si="781"/>
        <v>79</v>
      </c>
      <c r="CV1030" s="348">
        <f t="shared" si="781"/>
        <v>79</v>
      </c>
    </row>
    <row r="1031" spans="1:118" ht="13.5">
      <c r="A1031" s="54"/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54"/>
      <c r="AO1031" s="54"/>
      <c r="AP1031" s="54"/>
      <c r="AQ1031" s="54"/>
      <c r="AR1031" s="54"/>
      <c r="AS1031" s="54"/>
      <c r="AT1031" s="54"/>
      <c r="AU1031" s="54"/>
      <c r="AV1031" s="54"/>
      <c r="AW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  <c r="BO1031" s="54"/>
      <c r="BP1031" s="54"/>
      <c r="BQ1031" s="54"/>
      <c r="BR1031" s="54"/>
      <c r="BS1031" s="54"/>
      <c r="BT1031" s="54"/>
      <c r="BU1031" s="54"/>
      <c r="BV1031" s="54"/>
      <c r="BW1031" s="54"/>
      <c r="BX1031" s="54"/>
      <c r="BY1031" s="54"/>
      <c r="BZ1031" s="54"/>
      <c r="CG1031" s="348" t="e">
        <f>CG1026*CG1025*(CG1027-1/CG1028)</f>
        <v>#VALUE!</v>
      </c>
      <c r="CH1031" s="348" t="e">
        <f t="shared" ref="CH1031:CV1031" si="782">CH1026*CH1025*(CH1027-1/CH1028)</f>
        <v>#VALUE!</v>
      </c>
      <c r="CI1031" s="348" t="e">
        <f t="shared" si="782"/>
        <v>#VALUE!</v>
      </c>
      <c r="CJ1031" s="348" t="e">
        <f t="shared" si="782"/>
        <v>#VALUE!</v>
      </c>
      <c r="CK1031" s="348" t="e">
        <f t="shared" si="782"/>
        <v>#VALUE!</v>
      </c>
      <c r="CL1031" s="348" t="e">
        <f t="shared" si="782"/>
        <v>#VALUE!</v>
      </c>
      <c r="CM1031" s="348" t="e">
        <f t="shared" si="782"/>
        <v>#VALUE!</v>
      </c>
      <c r="CN1031" s="348" t="e">
        <f t="shared" si="782"/>
        <v>#VALUE!</v>
      </c>
      <c r="CO1031" s="348" t="e">
        <f t="shared" si="782"/>
        <v>#VALUE!</v>
      </c>
      <c r="CP1031" s="348" t="e">
        <f t="shared" si="782"/>
        <v>#VALUE!</v>
      </c>
      <c r="CQ1031" s="348" t="e">
        <f t="shared" si="782"/>
        <v>#VALUE!</v>
      </c>
      <c r="CR1031" s="348" t="e">
        <f t="shared" si="782"/>
        <v>#VALUE!</v>
      </c>
      <c r="CS1031" s="348" t="e">
        <f t="shared" si="782"/>
        <v>#VALUE!</v>
      </c>
      <c r="CT1031" s="348" t="e">
        <f t="shared" si="782"/>
        <v>#VALUE!</v>
      </c>
      <c r="CU1031" s="348" t="e">
        <f t="shared" si="782"/>
        <v>#VALUE!</v>
      </c>
      <c r="CV1031" s="348" t="e">
        <f t="shared" si="782"/>
        <v>#VALUE!</v>
      </c>
    </row>
    <row r="1032" spans="1:118" ht="13.5">
      <c r="A1032" s="54"/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54"/>
      <c r="AO1032" s="54"/>
      <c r="AP1032" s="54"/>
      <c r="AQ1032" s="54"/>
      <c r="AR1032" s="54"/>
      <c r="AS1032" s="54"/>
      <c r="AT1032" s="54"/>
      <c r="AU1032" s="54"/>
      <c r="AV1032" s="54"/>
      <c r="AW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  <c r="BO1032" s="54"/>
      <c r="BP1032" s="54"/>
      <c r="BQ1032" s="54"/>
      <c r="BR1032" s="54"/>
      <c r="BS1032" s="54"/>
      <c r="BT1032" s="54"/>
      <c r="BU1032" s="54"/>
      <c r="BV1032" s="54"/>
      <c r="BW1032" s="54"/>
      <c r="BX1032" s="54"/>
      <c r="BY1032" s="54"/>
      <c r="BZ1032" s="54"/>
      <c r="CG1032" s="348" t="e">
        <f>((CG1023+CG1024)*CG1025-CG1022-CG1026*CG1025/CG1028)*EXP(-CG1028*CG1027)</f>
        <v>#VALUE!</v>
      </c>
      <c r="CH1032" s="348" t="e">
        <f t="shared" ref="CH1032:CV1032" si="783">((CH1023+CH1024)*CH1025-CH1022-CH1026*CH1025/CH1028)*EXP(-CH1028*CH1027)</f>
        <v>#VALUE!</v>
      </c>
      <c r="CI1032" s="348" t="e">
        <f t="shared" si="783"/>
        <v>#VALUE!</v>
      </c>
      <c r="CJ1032" s="348" t="e">
        <f t="shared" si="783"/>
        <v>#VALUE!</v>
      </c>
      <c r="CK1032" s="348" t="e">
        <f t="shared" si="783"/>
        <v>#VALUE!</v>
      </c>
      <c r="CL1032" s="348" t="e">
        <f t="shared" si="783"/>
        <v>#VALUE!</v>
      </c>
      <c r="CM1032" s="348" t="e">
        <f t="shared" si="783"/>
        <v>#VALUE!</v>
      </c>
      <c r="CN1032" s="348" t="e">
        <f t="shared" si="783"/>
        <v>#VALUE!</v>
      </c>
      <c r="CO1032" s="348" t="e">
        <f t="shared" si="783"/>
        <v>#VALUE!</v>
      </c>
      <c r="CP1032" s="348" t="e">
        <f t="shared" si="783"/>
        <v>#VALUE!</v>
      </c>
      <c r="CQ1032" s="348" t="e">
        <f t="shared" si="783"/>
        <v>#VALUE!</v>
      </c>
      <c r="CR1032" s="348" t="e">
        <f t="shared" si="783"/>
        <v>#VALUE!</v>
      </c>
      <c r="CS1032" s="348" t="e">
        <f t="shared" si="783"/>
        <v>#VALUE!</v>
      </c>
      <c r="CT1032" s="348" t="e">
        <f t="shared" si="783"/>
        <v>#VALUE!</v>
      </c>
      <c r="CU1032" s="348" t="e">
        <f t="shared" si="783"/>
        <v>#VALUE!</v>
      </c>
      <c r="CV1032" s="348" t="e">
        <f t="shared" si="783"/>
        <v>#VALUE!</v>
      </c>
    </row>
    <row r="1033" spans="1:118" ht="13.5">
      <c r="A1033" s="54"/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54"/>
      <c r="AO1033" s="54"/>
      <c r="AP1033" s="54"/>
      <c r="AQ1033" s="54"/>
      <c r="AR1033" s="54"/>
      <c r="AS1033" s="54"/>
      <c r="AT1033" s="54"/>
      <c r="AU1033" s="54"/>
      <c r="AV1033" s="54"/>
      <c r="AW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  <c r="BO1033" s="54"/>
      <c r="BP1033" s="54"/>
      <c r="BQ1033" s="54"/>
      <c r="BR1033" s="54"/>
      <c r="BS1033" s="54"/>
      <c r="BT1033" s="54"/>
      <c r="BU1033" s="54"/>
      <c r="BV1033" s="54"/>
      <c r="BW1033" s="54"/>
      <c r="BX1033" s="54"/>
      <c r="BY1033" s="54"/>
      <c r="BZ1033" s="54"/>
      <c r="CG1033" s="349" t="e">
        <f>CG1030+CG1031-CG1032</f>
        <v>#VALUE!</v>
      </c>
      <c r="CH1033" s="349" t="e">
        <f t="shared" ref="CH1033:CV1033" si="784">CH1030+CH1031-CH1032</f>
        <v>#VALUE!</v>
      </c>
      <c r="CI1033" s="349" t="e">
        <f t="shared" si="784"/>
        <v>#VALUE!</v>
      </c>
      <c r="CJ1033" s="349" t="e">
        <f t="shared" si="784"/>
        <v>#VALUE!</v>
      </c>
      <c r="CK1033" s="349" t="e">
        <f t="shared" si="784"/>
        <v>#VALUE!</v>
      </c>
      <c r="CL1033" s="349" t="e">
        <f t="shared" si="784"/>
        <v>#VALUE!</v>
      </c>
      <c r="CM1033" s="349" t="e">
        <f t="shared" si="784"/>
        <v>#VALUE!</v>
      </c>
      <c r="CN1033" s="349" t="e">
        <f t="shared" si="784"/>
        <v>#VALUE!</v>
      </c>
      <c r="CO1033" s="349" t="e">
        <f t="shared" si="784"/>
        <v>#VALUE!</v>
      </c>
      <c r="CP1033" s="349" t="e">
        <f t="shared" si="784"/>
        <v>#VALUE!</v>
      </c>
      <c r="CQ1033" s="349" t="e">
        <f t="shared" si="784"/>
        <v>#VALUE!</v>
      </c>
      <c r="CR1033" s="349" t="e">
        <f t="shared" si="784"/>
        <v>#VALUE!</v>
      </c>
      <c r="CS1033" s="349" t="e">
        <f t="shared" si="784"/>
        <v>#VALUE!</v>
      </c>
      <c r="CT1033" s="349" t="e">
        <f t="shared" si="784"/>
        <v>#VALUE!</v>
      </c>
      <c r="CU1033" s="349" t="e">
        <f t="shared" si="784"/>
        <v>#VALUE!</v>
      </c>
      <c r="CV1033" s="349" t="e">
        <f t="shared" si="784"/>
        <v>#VALUE!</v>
      </c>
    </row>
    <row r="1034" spans="1:118" ht="13.5">
      <c r="A1034" s="54"/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54"/>
      <c r="AO1034" s="54"/>
      <c r="AP1034" s="54"/>
      <c r="AQ1034" s="54"/>
      <c r="AR1034" s="54"/>
      <c r="AS1034" s="54"/>
      <c r="AT1034" s="54"/>
      <c r="AU1034" s="54"/>
      <c r="AV1034" s="54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  <c r="BP1034" s="54"/>
      <c r="BQ1034" s="54"/>
      <c r="BR1034" s="54"/>
      <c r="BS1034" s="54"/>
      <c r="BT1034" s="54"/>
      <c r="BU1034" s="54"/>
      <c r="BV1034" s="54"/>
      <c r="BW1034" s="54"/>
      <c r="BX1034" s="54"/>
      <c r="BY1034" s="54"/>
      <c r="BZ1034" s="54"/>
      <c r="CG1034" s="350" t="s">
        <v>390</v>
      </c>
      <c r="CH1034" s="351" t="s">
        <v>333</v>
      </c>
      <c r="CI1034" s="351" t="s">
        <v>334</v>
      </c>
      <c r="CJ1034" s="351" t="s">
        <v>335</v>
      </c>
      <c r="CK1034" s="351" t="s">
        <v>336</v>
      </c>
      <c r="CL1034" s="351" t="s">
        <v>337</v>
      </c>
      <c r="CM1034" s="351" t="s">
        <v>338</v>
      </c>
      <c r="CN1034" s="351" t="s">
        <v>339</v>
      </c>
      <c r="CO1034" s="351" t="s">
        <v>340</v>
      </c>
      <c r="CP1034" s="351" t="s">
        <v>341</v>
      </c>
      <c r="CQ1034" s="351" t="s">
        <v>342</v>
      </c>
      <c r="CR1034" s="351" t="s">
        <v>343</v>
      </c>
      <c r="CS1034" s="351" t="s">
        <v>344</v>
      </c>
      <c r="CT1034" s="351" t="s">
        <v>345</v>
      </c>
      <c r="CU1034" s="351" t="s">
        <v>346</v>
      </c>
      <c r="CV1034" s="351" t="s">
        <v>347</v>
      </c>
      <c r="CY1034" s="54" t="s">
        <v>390</v>
      </c>
      <c r="CZ1034" s="54" t="s">
        <v>333</v>
      </c>
      <c r="DA1034" s="54" t="s">
        <v>334</v>
      </c>
      <c r="DB1034" s="54" t="s">
        <v>335</v>
      </c>
      <c r="DC1034" s="54" t="s">
        <v>336</v>
      </c>
      <c r="DD1034" s="54" t="s">
        <v>337</v>
      </c>
      <c r="DE1034" s="54" t="s">
        <v>338</v>
      </c>
      <c r="DF1034" s="54" t="s">
        <v>339</v>
      </c>
      <c r="DG1034" s="54" t="s">
        <v>340</v>
      </c>
      <c r="DH1034" s="54" t="s">
        <v>341</v>
      </c>
      <c r="DI1034" s="54" t="s">
        <v>342</v>
      </c>
      <c r="DJ1034" s="54" t="s">
        <v>343</v>
      </c>
      <c r="DK1034" s="54" t="s">
        <v>344</v>
      </c>
      <c r="DL1034" s="54" t="s">
        <v>345</v>
      </c>
      <c r="DM1034" s="54" t="s">
        <v>346</v>
      </c>
      <c r="DN1034" s="54" t="s">
        <v>347</v>
      </c>
    </row>
    <row r="1035" spans="1:118" ht="13.5">
      <c r="A1035" s="54"/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54"/>
      <c r="AO1035" s="54"/>
      <c r="AP1035" s="54"/>
      <c r="AQ1035" s="54"/>
      <c r="AR1035" s="54"/>
      <c r="AS1035" s="54"/>
      <c r="AT1035" s="54"/>
      <c r="AU1035" s="54"/>
      <c r="AV1035" s="54"/>
      <c r="AW1035" s="54"/>
      <c r="AX1035" s="54"/>
      <c r="AY1035" s="54"/>
      <c r="AZ1035" s="54"/>
      <c r="BA1035" s="54"/>
      <c r="BB1035" s="54"/>
      <c r="BC1035" s="54"/>
      <c r="BD1035" s="54"/>
      <c r="BE1035" s="54"/>
      <c r="BF1035" s="54"/>
      <c r="BG1035" s="54"/>
      <c r="BH1035" s="54"/>
      <c r="BI1035" s="54"/>
      <c r="BJ1035" s="54"/>
      <c r="BK1035" s="54"/>
      <c r="BL1035" s="54"/>
      <c r="BM1035" s="54"/>
      <c r="BN1035" s="54"/>
      <c r="BO1035" s="54"/>
      <c r="BP1035" s="54"/>
      <c r="BQ1035" s="54"/>
      <c r="BR1035" s="54"/>
      <c r="BS1035" s="54"/>
      <c r="BT1035" s="54"/>
      <c r="BU1035" s="54"/>
      <c r="BV1035" s="54"/>
      <c r="BW1035" s="54"/>
      <c r="BX1035" s="54"/>
      <c r="BY1035" s="54"/>
      <c r="BZ1035" s="54"/>
      <c r="CF1035" s="54" t="s">
        <v>391</v>
      </c>
      <c r="CG1035" s="352" t="e">
        <f>ROUND((CG1023+CG1024)*CG1025+CG1026*CG1025*(CG1027-1/CG1028)-((CG1023+CG1024)*CG1025-CG1022-CG1026*CG1025/CG1028)*EXP(-CG1028*CG1027),5)</f>
        <v>#VALUE!</v>
      </c>
      <c r="CH1035" s="352" t="e">
        <f t="shared" ref="CH1035:CV1035" si="785">ROUND((CH1023+CH1024)*CH1025+CH1026*CH1025*(CH1027-1/CH1028)-((CH1023+CH1024)*CH1025-CH1022-CH1026*CH1025/CH1028)*EXP(-CH1028*CH1027),5)</f>
        <v>#VALUE!</v>
      </c>
      <c r="CI1035" s="352" t="e">
        <f t="shared" si="785"/>
        <v>#VALUE!</v>
      </c>
      <c r="CJ1035" s="352" t="e">
        <f t="shared" si="785"/>
        <v>#VALUE!</v>
      </c>
      <c r="CK1035" s="352" t="e">
        <f t="shared" si="785"/>
        <v>#VALUE!</v>
      </c>
      <c r="CL1035" s="352" t="e">
        <f t="shared" si="785"/>
        <v>#VALUE!</v>
      </c>
      <c r="CM1035" s="352" t="e">
        <f t="shared" si="785"/>
        <v>#VALUE!</v>
      </c>
      <c r="CN1035" s="352" t="e">
        <f t="shared" si="785"/>
        <v>#VALUE!</v>
      </c>
      <c r="CO1035" s="352" t="e">
        <f t="shared" si="785"/>
        <v>#VALUE!</v>
      </c>
      <c r="CP1035" s="352" t="e">
        <f t="shared" si="785"/>
        <v>#VALUE!</v>
      </c>
      <c r="CQ1035" s="352" t="e">
        <f t="shared" si="785"/>
        <v>#VALUE!</v>
      </c>
      <c r="CR1035" s="352" t="e">
        <f t="shared" si="785"/>
        <v>#VALUE!</v>
      </c>
      <c r="CS1035" s="352" t="e">
        <f t="shared" si="785"/>
        <v>#VALUE!</v>
      </c>
      <c r="CT1035" s="352" t="e">
        <f t="shared" si="785"/>
        <v>#VALUE!</v>
      </c>
      <c r="CU1035" s="352" t="e">
        <f t="shared" si="785"/>
        <v>#VALUE!</v>
      </c>
      <c r="CV1035" s="352" t="e">
        <f t="shared" si="785"/>
        <v>#VALUE!</v>
      </c>
      <c r="CX1035" s="54" t="s">
        <v>412</v>
      </c>
      <c r="CY1035" s="362">
        <f>(CY1027+CY1028)/CY1026+CY1025</f>
        <v>295.99579239870923</v>
      </c>
      <c r="CZ1035" s="362">
        <f t="shared" ref="CZ1035:DN1035" si="786">(CZ1027+CZ1028)/CZ1026+CZ1025</f>
        <v>253.99617592876882</v>
      </c>
      <c r="DA1035" s="362">
        <f t="shared" si="786"/>
        <v>224.99578814732763</v>
      </c>
      <c r="DB1035" s="362">
        <f t="shared" si="786"/>
        <v>202.99552076677315</v>
      </c>
      <c r="DC1035" s="362">
        <f t="shared" si="786"/>
        <v>190.00217425547623</v>
      </c>
      <c r="DD1035" s="362">
        <f t="shared" si="786"/>
        <v>174.99791344557741</v>
      </c>
      <c r="DE1035" s="362">
        <f t="shared" si="786"/>
        <v>164.99559634188427</v>
      </c>
      <c r="DF1035" s="362">
        <f t="shared" si="786"/>
        <v>157.00280920314253</v>
      </c>
      <c r="DG1035" s="362">
        <f t="shared" si="786"/>
        <v>151.99654993400793</v>
      </c>
      <c r="DH1035" s="362">
        <f t="shared" si="786"/>
        <v>145.99700693992628</v>
      </c>
      <c r="DI1035" s="362">
        <f t="shared" si="786"/>
        <v>141.99730722180493</v>
      </c>
      <c r="DJ1035" s="362">
        <f t="shared" si="786"/>
        <v>138.99904711262363</v>
      </c>
      <c r="DK1035" s="362">
        <f t="shared" si="786"/>
        <v>133.99871805423658</v>
      </c>
      <c r="DL1035" s="362">
        <f t="shared" si="786"/>
        <v>131.99796563285832</v>
      </c>
      <c r="DM1035" s="362">
        <f t="shared" si="786"/>
        <v>129.00495001041449</v>
      </c>
      <c r="DN1035" s="362">
        <f t="shared" si="786"/>
        <v>127.00491577747849</v>
      </c>
    </row>
    <row r="1036" spans="1:118" ht="13.5">
      <c r="A1036" s="54"/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54"/>
      <c r="AO1036" s="54"/>
      <c r="AP1036" s="54"/>
      <c r="AQ1036" s="54"/>
      <c r="AR1036" s="54"/>
      <c r="AS1036" s="54"/>
      <c r="AT1036" s="54"/>
      <c r="AU1036" s="54"/>
      <c r="AV1036" s="54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4"/>
      <c r="BW1036" s="54"/>
      <c r="BX1036" s="54"/>
      <c r="BY1036" s="54"/>
      <c r="BZ1036" s="54"/>
      <c r="CA1036" s="319" t="str">
        <f>IF(CB1036="","",CC1036)</f>
        <v/>
      </c>
      <c r="CB1036" s="363" t="str">
        <f>IF(COUNTIF(CY1036:DN1036,"×")=0,"","浮上できません")</f>
        <v/>
      </c>
      <c r="CC1036" s="316">
        <v>12</v>
      </c>
      <c r="CG1036" s="369"/>
      <c r="CH1036" s="369"/>
      <c r="CI1036" s="369"/>
      <c r="CJ1036" s="369"/>
      <c r="CK1036" s="369"/>
      <c r="CL1036" s="369"/>
      <c r="CM1036" s="369"/>
      <c r="CN1036" s="369"/>
      <c r="CO1036" s="369"/>
      <c r="CP1036" s="369"/>
      <c r="CQ1036" s="369"/>
      <c r="CR1036" s="369"/>
      <c r="CS1036" s="369"/>
      <c r="CT1036" s="369"/>
      <c r="CU1036" s="369"/>
      <c r="CV1036" s="369"/>
      <c r="CY1036" s="364" t="e">
        <f t="shared" ref="CY1036:DN1036" si="787">IF(CY1035-CG1035&gt;0,"","×")</f>
        <v>#VALUE!</v>
      </c>
      <c r="CZ1036" s="364" t="e">
        <f t="shared" si="787"/>
        <v>#VALUE!</v>
      </c>
      <c r="DA1036" s="364" t="e">
        <f t="shared" si="787"/>
        <v>#VALUE!</v>
      </c>
      <c r="DB1036" s="364" t="e">
        <f t="shared" si="787"/>
        <v>#VALUE!</v>
      </c>
      <c r="DC1036" s="364" t="e">
        <f t="shared" si="787"/>
        <v>#VALUE!</v>
      </c>
      <c r="DD1036" s="364" t="e">
        <f t="shared" si="787"/>
        <v>#VALUE!</v>
      </c>
      <c r="DE1036" s="364" t="e">
        <f t="shared" si="787"/>
        <v>#VALUE!</v>
      </c>
      <c r="DF1036" s="364" t="e">
        <f t="shared" si="787"/>
        <v>#VALUE!</v>
      </c>
      <c r="DG1036" s="364" t="e">
        <f t="shared" si="787"/>
        <v>#VALUE!</v>
      </c>
      <c r="DH1036" s="364" t="e">
        <f t="shared" si="787"/>
        <v>#VALUE!</v>
      </c>
      <c r="DI1036" s="364" t="e">
        <f t="shared" si="787"/>
        <v>#VALUE!</v>
      </c>
      <c r="DJ1036" s="364" t="e">
        <f t="shared" si="787"/>
        <v>#VALUE!</v>
      </c>
      <c r="DK1036" s="364" t="e">
        <f t="shared" si="787"/>
        <v>#VALUE!</v>
      </c>
      <c r="DL1036" s="364" t="e">
        <f t="shared" si="787"/>
        <v>#VALUE!</v>
      </c>
      <c r="DM1036" s="364" t="e">
        <f t="shared" si="787"/>
        <v>#VALUE!</v>
      </c>
      <c r="DN1036" s="364" t="e">
        <f t="shared" si="787"/>
        <v>#VALUE!</v>
      </c>
    </row>
    <row r="1037" spans="1:118" ht="13.5">
      <c r="A1037" s="54"/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54"/>
      <c r="AO1037" s="54"/>
      <c r="AP1037" s="54"/>
      <c r="AQ1037" s="54"/>
      <c r="AR1037" s="54"/>
      <c r="AS1037" s="54"/>
      <c r="AT1037" s="54"/>
      <c r="AU1037" s="54"/>
      <c r="AV1037" s="54"/>
      <c r="AW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  <c r="BO1037" s="54"/>
      <c r="BP1037" s="54"/>
      <c r="BQ1037" s="54"/>
      <c r="BR1037" s="54"/>
      <c r="BS1037" s="54"/>
      <c r="BT1037" s="54"/>
      <c r="BU1037" s="54"/>
      <c r="BV1037" s="54"/>
      <c r="BW1037" s="54"/>
      <c r="BX1037" s="54"/>
      <c r="BY1037" s="54"/>
      <c r="BZ1037" s="54"/>
      <c r="CF1037" s="339">
        <v>58</v>
      </c>
      <c r="CG1037" s="339" t="s">
        <v>601</v>
      </c>
      <c r="CH1037" s="339"/>
      <c r="CI1037" s="339"/>
      <c r="CJ1037" s="339"/>
      <c r="CK1037" s="339"/>
      <c r="CL1037" s="339"/>
      <c r="CM1037" s="339"/>
      <c r="CN1037" s="339"/>
      <c r="CO1037" s="339"/>
      <c r="CP1037" s="339"/>
      <c r="CQ1037" s="338"/>
      <c r="CR1037" s="338"/>
      <c r="CS1037" s="338"/>
      <c r="CT1037" s="338"/>
      <c r="CU1037" s="338"/>
      <c r="CV1037" s="338"/>
      <c r="CW1037" s="338"/>
    </row>
    <row r="1039" spans="1:118" ht="13.5">
      <c r="A1039" s="54"/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  <c r="AN1039" s="54"/>
      <c r="AO1039" s="54"/>
      <c r="AP1039" s="54"/>
      <c r="AQ1039" s="54"/>
      <c r="AR1039" s="54"/>
      <c r="AS1039" s="54"/>
      <c r="AT1039" s="54"/>
      <c r="AU1039" s="54"/>
      <c r="AV1039" s="54"/>
      <c r="AW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  <c r="BO1039" s="54"/>
      <c r="BP1039" s="54"/>
      <c r="BQ1039" s="54"/>
      <c r="BR1039" s="54"/>
      <c r="BS1039" s="54"/>
      <c r="BT1039" s="54"/>
      <c r="BU1039" s="54"/>
      <c r="BV1039" s="54"/>
      <c r="BW1039" s="54"/>
      <c r="BX1039" s="54"/>
      <c r="BY1039" s="54"/>
      <c r="BZ1039" s="54"/>
      <c r="CF1039" s="340" t="s">
        <v>401</v>
      </c>
      <c r="CG1039" s="353" t="e">
        <f t="shared" ref="CG1039:CV1039" si="788">CG1035</f>
        <v>#VALUE!</v>
      </c>
      <c r="CH1039" s="353" t="e">
        <f t="shared" si="788"/>
        <v>#VALUE!</v>
      </c>
      <c r="CI1039" s="353" t="e">
        <f t="shared" si="788"/>
        <v>#VALUE!</v>
      </c>
      <c r="CJ1039" s="353" t="e">
        <f t="shared" si="788"/>
        <v>#VALUE!</v>
      </c>
      <c r="CK1039" s="353" t="e">
        <f t="shared" si="788"/>
        <v>#VALUE!</v>
      </c>
      <c r="CL1039" s="353" t="e">
        <f t="shared" si="788"/>
        <v>#VALUE!</v>
      </c>
      <c r="CM1039" s="353" t="e">
        <f t="shared" si="788"/>
        <v>#VALUE!</v>
      </c>
      <c r="CN1039" s="353" t="e">
        <f t="shared" si="788"/>
        <v>#VALUE!</v>
      </c>
      <c r="CO1039" s="353" t="e">
        <f t="shared" si="788"/>
        <v>#VALUE!</v>
      </c>
      <c r="CP1039" s="353" t="e">
        <f t="shared" si="788"/>
        <v>#VALUE!</v>
      </c>
      <c r="CQ1039" s="353" t="e">
        <f t="shared" si="788"/>
        <v>#VALUE!</v>
      </c>
      <c r="CR1039" s="353" t="e">
        <f t="shared" si="788"/>
        <v>#VALUE!</v>
      </c>
      <c r="CS1039" s="353" t="e">
        <f t="shared" si="788"/>
        <v>#VALUE!</v>
      </c>
      <c r="CT1039" s="353" t="e">
        <f t="shared" si="788"/>
        <v>#VALUE!</v>
      </c>
      <c r="CU1039" s="353" t="e">
        <f t="shared" si="788"/>
        <v>#VALUE!</v>
      </c>
      <c r="CV1039" s="353" t="e">
        <f t="shared" si="788"/>
        <v>#VALUE!</v>
      </c>
    </row>
    <row r="1040" spans="1:118" ht="13.5">
      <c r="A1040" s="54"/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  <c r="AN1040" s="54"/>
      <c r="AO1040" s="54"/>
      <c r="AP1040" s="54"/>
      <c r="AQ1040" s="54"/>
      <c r="AR1040" s="54"/>
      <c r="AS1040" s="54"/>
      <c r="AT1040" s="54"/>
      <c r="AU1040" s="54"/>
      <c r="AV1040" s="54"/>
      <c r="AW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  <c r="BO1040" s="54"/>
      <c r="BP1040" s="54"/>
      <c r="BQ1040" s="54"/>
      <c r="BR1040" s="54"/>
      <c r="BS1040" s="54"/>
      <c r="BT1040" s="54"/>
      <c r="BU1040" s="54"/>
      <c r="BV1040" s="54"/>
      <c r="BW1040" s="54"/>
      <c r="BX1040" s="54"/>
      <c r="BY1040" s="54"/>
      <c r="BZ1040" s="54"/>
      <c r="CF1040" s="54" t="s">
        <v>395</v>
      </c>
      <c r="CG1040" s="54">
        <v>100</v>
      </c>
      <c r="CH1040" s="54">
        <f>$CG1040</f>
        <v>100</v>
      </c>
      <c r="CI1040" s="54">
        <f t="shared" ref="CI1040:CV1044" si="789">$CG1040</f>
        <v>100</v>
      </c>
      <c r="CJ1040" s="54">
        <f t="shared" si="789"/>
        <v>100</v>
      </c>
      <c r="CK1040" s="54">
        <f t="shared" si="789"/>
        <v>100</v>
      </c>
      <c r="CL1040" s="54">
        <f t="shared" si="789"/>
        <v>100</v>
      </c>
      <c r="CM1040" s="54">
        <f t="shared" si="789"/>
        <v>100</v>
      </c>
      <c r="CN1040" s="54">
        <f t="shared" si="789"/>
        <v>100</v>
      </c>
      <c r="CO1040" s="54">
        <f t="shared" si="789"/>
        <v>100</v>
      </c>
      <c r="CP1040" s="54">
        <f t="shared" si="789"/>
        <v>100</v>
      </c>
      <c r="CQ1040" s="54">
        <f t="shared" si="789"/>
        <v>100</v>
      </c>
      <c r="CR1040" s="54">
        <f t="shared" si="789"/>
        <v>100</v>
      </c>
      <c r="CS1040" s="54">
        <f t="shared" si="789"/>
        <v>100</v>
      </c>
      <c r="CT1040" s="54">
        <f t="shared" si="789"/>
        <v>100</v>
      </c>
      <c r="CU1040" s="54">
        <f t="shared" si="789"/>
        <v>100</v>
      </c>
      <c r="CV1040" s="54">
        <f t="shared" si="789"/>
        <v>100</v>
      </c>
      <c r="CX1040" s="339" t="s">
        <v>476</v>
      </c>
      <c r="CY1040" s="339"/>
      <c r="CZ1040" s="339"/>
      <c r="DA1040" s="339"/>
      <c r="DB1040" s="339"/>
      <c r="DC1040" s="339"/>
      <c r="DD1040" s="339"/>
      <c r="DE1040" s="339"/>
      <c r="DF1040" s="339"/>
      <c r="DG1040" s="339"/>
      <c r="DH1040" s="339"/>
      <c r="DI1040" s="339"/>
      <c r="DJ1040" s="339"/>
      <c r="DK1040" s="339"/>
      <c r="DL1040" s="339"/>
      <c r="DM1040" s="339"/>
      <c r="DN1040" s="339"/>
    </row>
    <row r="1041" spans="1:118" ht="13.5">
      <c r="A1041" s="54"/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  <c r="AN1041" s="54"/>
      <c r="AO1041" s="54"/>
      <c r="AP1041" s="54"/>
      <c r="AQ1041" s="54"/>
      <c r="AR1041" s="54"/>
      <c r="AS1041" s="54"/>
      <c r="AT1041" s="54"/>
      <c r="AU1041" s="54"/>
      <c r="AV1041" s="54"/>
      <c r="AW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  <c r="BO1041" s="54"/>
      <c r="BP1041" s="54"/>
      <c r="BQ1041" s="54"/>
      <c r="BR1041" s="54"/>
      <c r="BS1041" s="54"/>
      <c r="BT1041" s="54"/>
      <c r="BU1041" s="54"/>
      <c r="BV1041" s="54"/>
      <c r="BW1041" s="54"/>
      <c r="BX1041" s="54"/>
      <c r="BY1041" s="54"/>
      <c r="BZ1041" s="54"/>
      <c r="CB1041" s="64" t="s">
        <v>372</v>
      </c>
      <c r="CC1041" s="345">
        <v>-10</v>
      </c>
      <c r="CD1041" s="66" t="s">
        <v>477</v>
      </c>
      <c r="CE1041" s="66">
        <f>ROUND(CC1041*$CG$82*9.80665/1000,0)</f>
        <v>-101</v>
      </c>
      <c r="CF1041" s="54" t="s">
        <v>602</v>
      </c>
      <c r="CG1041" s="341">
        <f>CE1042</f>
        <v>0</v>
      </c>
      <c r="CH1041" s="54">
        <f>$CG1041</f>
        <v>0</v>
      </c>
      <c r="CI1041" s="54">
        <f t="shared" si="789"/>
        <v>0</v>
      </c>
      <c r="CJ1041" s="54">
        <f t="shared" si="789"/>
        <v>0</v>
      </c>
      <c r="CK1041" s="54">
        <f t="shared" si="789"/>
        <v>0</v>
      </c>
      <c r="CL1041" s="54">
        <f t="shared" si="789"/>
        <v>0</v>
      </c>
      <c r="CM1041" s="54">
        <f t="shared" si="789"/>
        <v>0</v>
      </c>
      <c r="CN1041" s="54">
        <f t="shared" si="789"/>
        <v>0</v>
      </c>
      <c r="CO1041" s="54">
        <f t="shared" si="789"/>
        <v>0</v>
      </c>
      <c r="CP1041" s="54">
        <f t="shared" si="789"/>
        <v>0</v>
      </c>
      <c r="CQ1041" s="54">
        <f t="shared" si="789"/>
        <v>0</v>
      </c>
      <c r="CR1041" s="54">
        <f t="shared" si="789"/>
        <v>0</v>
      </c>
      <c r="CS1041" s="54">
        <f t="shared" si="789"/>
        <v>0</v>
      </c>
      <c r="CT1041" s="54">
        <f t="shared" si="789"/>
        <v>0</v>
      </c>
      <c r="CU1041" s="54">
        <f t="shared" si="789"/>
        <v>0</v>
      </c>
      <c r="CV1041" s="54">
        <f t="shared" si="789"/>
        <v>0</v>
      </c>
    </row>
    <row r="1042" spans="1:118" ht="13.5">
      <c r="A1042" s="54"/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  <c r="AN1042" s="54"/>
      <c r="AO1042" s="54"/>
      <c r="AP1042" s="54"/>
      <c r="AQ1042" s="54"/>
      <c r="AR1042" s="54"/>
      <c r="AS1042" s="54"/>
      <c r="AT1042" s="54"/>
      <c r="AU1042" s="54"/>
      <c r="AV1042" s="54"/>
      <c r="AW1042" s="54"/>
      <c r="AX1042" s="54"/>
      <c r="AY1042" s="54"/>
      <c r="AZ1042" s="54"/>
      <c r="BA1042" s="54"/>
      <c r="BB1042" s="54"/>
      <c r="BC1042" s="54"/>
      <c r="BD1042" s="54"/>
      <c r="BE1042" s="54"/>
      <c r="BF1042" s="54"/>
      <c r="BG1042" s="54"/>
      <c r="BH1042" s="54"/>
      <c r="BI1042" s="54"/>
      <c r="BJ1042" s="54"/>
      <c r="BK1042" s="54"/>
      <c r="BL1042" s="54"/>
      <c r="BM1042" s="54"/>
      <c r="BN1042" s="54"/>
      <c r="BO1042" s="54"/>
      <c r="BP1042" s="54"/>
      <c r="BQ1042" s="54"/>
      <c r="BR1042" s="54"/>
      <c r="BS1042" s="54"/>
      <c r="BT1042" s="54"/>
      <c r="BU1042" s="54"/>
      <c r="BV1042" s="54"/>
      <c r="BW1042" s="54"/>
      <c r="BX1042" s="54"/>
      <c r="BY1042" s="54"/>
      <c r="BZ1042" s="54"/>
      <c r="CB1042" s="354" t="s">
        <v>376</v>
      </c>
      <c r="CC1042" s="355">
        <f>CC1026</f>
        <v>0</v>
      </c>
      <c r="CD1042" s="346" t="s">
        <v>479</v>
      </c>
      <c r="CE1042" s="66">
        <f>CC1042*$CG$82*9.80665/1000</f>
        <v>0</v>
      </c>
      <c r="CF1042" s="54" t="s">
        <v>480</v>
      </c>
      <c r="CG1042" s="54">
        <v>0.79</v>
      </c>
      <c r="CH1042" s="54">
        <f>$CG1042</f>
        <v>0.79</v>
      </c>
      <c r="CI1042" s="54">
        <f t="shared" si="789"/>
        <v>0.79</v>
      </c>
      <c r="CJ1042" s="54">
        <f t="shared" si="789"/>
        <v>0.79</v>
      </c>
      <c r="CK1042" s="54">
        <f t="shared" si="789"/>
        <v>0.79</v>
      </c>
      <c r="CL1042" s="54">
        <f t="shared" si="789"/>
        <v>0.79</v>
      </c>
      <c r="CM1042" s="54">
        <f t="shared" si="789"/>
        <v>0.79</v>
      </c>
      <c r="CN1042" s="54">
        <f t="shared" si="789"/>
        <v>0.79</v>
      </c>
      <c r="CO1042" s="54">
        <f t="shared" si="789"/>
        <v>0.79</v>
      </c>
      <c r="CP1042" s="54">
        <f t="shared" si="789"/>
        <v>0.79</v>
      </c>
      <c r="CQ1042" s="54">
        <f t="shared" si="789"/>
        <v>0.79</v>
      </c>
      <c r="CR1042" s="54">
        <f t="shared" si="789"/>
        <v>0.79</v>
      </c>
      <c r="CS1042" s="54">
        <f t="shared" si="789"/>
        <v>0.79</v>
      </c>
      <c r="CT1042" s="54">
        <f t="shared" si="789"/>
        <v>0.79</v>
      </c>
      <c r="CU1042" s="54">
        <f t="shared" si="789"/>
        <v>0.79</v>
      </c>
      <c r="CV1042" s="54">
        <f t="shared" si="789"/>
        <v>0.79</v>
      </c>
      <c r="CX1042" s="358" t="s">
        <v>603</v>
      </c>
      <c r="CY1042" s="54">
        <f t="shared" ref="CY1042:DN1042" si="790">CG$79</f>
        <v>126.88500000000001</v>
      </c>
      <c r="CZ1042" s="54">
        <f t="shared" si="790"/>
        <v>109.185</v>
      </c>
      <c r="DA1042" s="54">
        <f t="shared" si="790"/>
        <v>94.381</v>
      </c>
      <c r="DB1042" s="54">
        <f t="shared" si="790"/>
        <v>82.445999999999998</v>
      </c>
      <c r="DC1042" s="54">
        <f t="shared" si="790"/>
        <v>73.918000000000006</v>
      </c>
      <c r="DD1042" s="54">
        <f t="shared" si="790"/>
        <v>63.152999999999999</v>
      </c>
      <c r="DE1042" s="54">
        <f t="shared" si="790"/>
        <v>56.482999999999997</v>
      </c>
      <c r="DF1042" s="54">
        <f t="shared" si="790"/>
        <v>51.133000000000003</v>
      </c>
      <c r="DG1042" s="54">
        <f t="shared" si="790"/>
        <v>48.246000000000002</v>
      </c>
      <c r="DH1042" s="54">
        <f t="shared" si="790"/>
        <v>43.709000000000003</v>
      </c>
      <c r="DI1042" s="54">
        <f t="shared" si="790"/>
        <v>40.774000000000001</v>
      </c>
      <c r="DJ1042" s="54">
        <f t="shared" si="790"/>
        <v>38.68</v>
      </c>
      <c r="DK1042" s="54">
        <f t="shared" si="790"/>
        <v>34.463000000000001</v>
      </c>
      <c r="DL1042" s="54">
        <f t="shared" si="790"/>
        <v>33.161000000000001</v>
      </c>
      <c r="DM1042" s="54">
        <f t="shared" si="790"/>
        <v>30.765000000000001</v>
      </c>
      <c r="DN1042" s="54">
        <f t="shared" si="790"/>
        <v>29.283999999999999</v>
      </c>
    </row>
    <row r="1043" spans="1:118" ht="13.5">
      <c r="A1043" s="54"/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  <c r="AN1043" s="54"/>
      <c r="AO1043" s="54"/>
      <c r="AP1043" s="54"/>
      <c r="AQ1043" s="54"/>
      <c r="AR1043" s="54"/>
      <c r="AS1043" s="54"/>
      <c r="AT1043" s="54"/>
      <c r="AU1043" s="54"/>
      <c r="AV1043" s="54"/>
      <c r="AW1043" s="54"/>
      <c r="AX1043" s="54"/>
      <c r="AY1043" s="54"/>
      <c r="AZ1043" s="54"/>
      <c r="BA1043" s="54"/>
      <c r="BB1043" s="54"/>
      <c r="BC1043" s="54"/>
      <c r="BD1043" s="54"/>
      <c r="BE1043" s="54"/>
      <c r="BF1043" s="54"/>
      <c r="BG1043" s="54"/>
      <c r="BH1043" s="54"/>
      <c r="BI1043" s="54"/>
      <c r="BJ1043" s="54"/>
      <c r="BK1043" s="54"/>
      <c r="BL1043" s="54"/>
      <c r="BM1043" s="54"/>
      <c r="BN1043" s="54"/>
      <c r="BO1043" s="54"/>
      <c r="BP1043" s="54"/>
      <c r="BQ1043" s="54"/>
      <c r="BR1043" s="54"/>
      <c r="BS1043" s="54"/>
      <c r="BT1043" s="54"/>
      <c r="BU1043" s="54"/>
      <c r="BV1043" s="54"/>
      <c r="BW1043" s="54"/>
      <c r="BX1043" s="54"/>
      <c r="BY1043" s="54"/>
      <c r="BZ1043" s="54"/>
      <c r="CB1043" s="64" t="s">
        <v>380</v>
      </c>
      <c r="CC1043" s="356">
        <f>-BN142</f>
        <v>0</v>
      </c>
      <c r="CD1043" s="346" t="s">
        <v>479</v>
      </c>
      <c r="CE1043" s="66">
        <f>CC1043*$CG$82*9.80665/1000</f>
        <v>0</v>
      </c>
      <c r="CF1043" s="54" t="s">
        <v>481</v>
      </c>
      <c r="CG1043" s="341">
        <f>CE1041</f>
        <v>-101</v>
      </c>
      <c r="CH1043" s="54">
        <f>$CG1043</f>
        <v>-101</v>
      </c>
      <c r="CI1043" s="54">
        <f t="shared" si="789"/>
        <v>-101</v>
      </c>
      <c r="CJ1043" s="54">
        <f t="shared" si="789"/>
        <v>-101</v>
      </c>
      <c r="CK1043" s="54">
        <f t="shared" si="789"/>
        <v>-101</v>
      </c>
      <c r="CL1043" s="54">
        <f t="shared" si="789"/>
        <v>-101</v>
      </c>
      <c r="CM1043" s="54">
        <f t="shared" si="789"/>
        <v>-101</v>
      </c>
      <c r="CN1043" s="54">
        <f t="shared" si="789"/>
        <v>-101</v>
      </c>
      <c r="CO1043" s="54">
        <f t="shared" si="789"/>
        <v>-101</v>
      </c>
      <c r="CP1043" s="54">
        <f t="shared" si="789"/>
        <v>-101</v>
      </c>
      <c r="CQ1043" s="54">
        <f t="shared" si="789"/>
        <v>-101</v>
      </c>
      <c r="CR1043" s="54">
        <f t="shared" si="789"/>
        <v>-101</v>
      </c>
      <c r="CS1043" s="54">
        <f t="shared" si="789"/>
        <v>-101</v>
      </c>
      <c r="CT1043" s="54">
        <f t="shared" si="789"/>
        <v>-101</v>
      </c>
      <c r="CU1043" s="54">
        <f t="shared" si="789"/>
        <v>-101</v>
      </c>
      <c r="CV1043" s="54">
        <f t="shared" si="789"/>
        <v>-101</v>
      </c>
      <c r="CX1043" s="54" t="s">
        <v>482</v>
      </c>
      <c r="CY1043" s="54">
        <f t="shared" ref="CY1043:DN1043" si="791">CG$80</f>
        <v>0.55779999999999996</v>
      </c>
      <c r="CZ1043" s="54">
        <f t="shared" si="791"/>
        <v>0.65139999999999998</v>
      </c>
      <c r="DA1043" s="54">
        <f t="shared" si="791"/>
        <v>0.72219999999999995</v>
      </c>
      <c r="DB1043" s="54">
        <f t="shared" si="791"/>
        <v>0.78249999999999997</v>
      </c>
      <c r="DC1043" s="54">
        <f t="shared" si="791"/>
        <v>0.81259999999999999</v>
      </c>
      <c r="DD1043" s="54">
        <f t="shared" si="791"/>
        <v>0.84340000000000004</v>
      </c>
      <c r="DE1043" s="54">
        <f t="shared" si="791"/>
        <v>0.86929999999999996</v>
      </c>
      <c r="DF1043" s="54">
        <f t="shared" si="791"/>
        <v>0.89100000000000001</v>
      </c>
      <c r="DG1043" s="54">
        <f t="shared" si="791"/>
        <v>0.90920000000000001</v>
      </c>
      <c r="DH1043" s="54">
        <f t="shared" si="791"/>
        <v>0.92220000000000002</v>
      </c>
      <c r="DI1043" s="54">
        <f t="shared" si="791"/>
        <v>0.93189999999999995</v>
      </c>
      <c r="DJ1043" s="54">
        <f t="shared" si="791"/>
        <v>0.94030000000000002</v>
      </c>
      <c r="DK1043" s="54">
        <f t="shared" si="791"/>
        <v>0.94769999999999999</v>
      </c>
      <c r="DL1043" s="54">
        <f t="shared" si="791"/>
        <v>0.95440000000000003</v>
      </c>
      <c r="DM1043" s="54">
        <f t="shared" si="791"/>
        <v>0.96020000000000005</v>
      </c>
      <c r="DN1043" s="54">
        <f t="shared" si="791"/>
        <v>0.96530000000000005</v>
      </c>
    </row>
    <row r="1044" spans="1:118" ht="14.25" thickBot="1">
      <c r="A1044" s="54"/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  <c r="AN1044" s="54"/>
      <c r="AO1044" s="54"/>
      <c r="AP1044" s="54"/>
      <c r="AQ1044" s="54"/>
      <c r="AR1044" s="54"/>
      <c r="AS1044" s="54"/>
      <c r="AT1044" s="54"/>
      <c r="AU1044" s="54"/>
      <c r="AV1044" s="54"/>
      <c r="AW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  <c r="BO1044" s="54"/>
      <c r="BP1044" s="54"/>
      <c r="BQ1044" s="54"/>
      <c r="BR1044" s="54"/>
      <c r="BS1044" s="54"/>
      <c r="BT1044" s="54"/>
      <c r="BU1044" s="54"/>
      <c r="BV1044" s="54"/>
      <c r="BW1044" s="54"/>
      <c r="BX1044" s="54"/>
      <c r="BY1044" s="54"/>
      <c r="BZ1044" s="54"/>
      <c r="CB1044" s="64" t="s">
        <v>384</v>
      </c>
      <c r="CC1044" s="345">
        <f>(BM888-BM887)/0.000694444444444444</f>
        <v>0</v>
      </c>
      <c r="CD1044" s="66" t="s">
        <v>65</v>
      </c>
      <c r="CE1044" s="66">
        <f>IF(CC1041=0,IF(CC1024&gt;0,CC1044+CE1027,CC1044),(CC1044-((CC1043-CC1042)/CC1041)))</f>
        <v>0</v>
      </c>
      <c r="CF1044" s="54" t="s">
        <v>604</v>
      </c>
      <c r="CG1044" s="341">
        <f>ABS(CE1044)</f>
        <v>0</v>
      </c>
      <c r="CH1044" s="54">
        <f>$CG1044</f>
        <v>0</v>
      </c>
      <c r="CI1044" s="54">
        <f t="shared" si="789"/>
        <v>0</v>
      </c>
      <c r="CJ1044" s="54">
        <f t="shared" si="789"/>
        <v>0</v>
      </c>
      <c r="CK1044" s="54">
        <f t="shared" si="789"/>
        <v>0</v>
      </c>
      <c r="CL1044" s="54">
        <f t="shared" si="789"/>
        <v>0</v>
      </c>
      <c r="CM1044" s="54">
        <f t="shared" si="789"/>
        <v>0</v>
      </c>
      <c r="CN1044" s="54">
        <f t="shared" si="789"/>
        <v>0</v>
      </c>
      <c r="CO1044" s="54">
        <f t="shared" si="789"/>
        <v>0</v>
      </c>
      <c r="CP1044" s="54">
        <f t="shared" si="789"/>
        <v>0</v>
      </c>
      <c r="CQ1044" s="54">
        <f t="shared" si="789"/>
        <v>0</v>
      </c>
      <c r="CR1044" s="54">
        <f t="shared" si="789"/>
        <v>0</v>
      </c>
      <c r="CS1044" s="54">
        <f t="shared" si="789"/>
        <v>0</v>
      </c>
      <c r="CT1044" s="54">
        <f t="shared" si="789"/>
        <v>0</v>
      </c>
      <c r="CU1044" s="54">
        <f t="shared" si="789"/>
        <v>0</v>
      </c>
      <c r="CV1044" s="54">
        <f t="shared" si="789"/>
        <v>0</v>
      </c>
      <c r="CX1044" s="54" t="s">
        <v>407</v>
      </c>
      <c r="CY1044" s="54">
        <f>100-$CG$83</f>
        <v>94.33</v>
      </c>
      <c r="CZ1044" s="54">
        <f t="shared" ref="CZ1044:DN1044" si="792">100-$CG$83</f>
        <v>94.33</v>
      </c>
      <c r="DA1044" s="54">
        <f t="shared" si="792"/>
        <v>94.33</v>
      </c>
      <c r="DB1044" s="54">
        <f t="shared" si="792"/>
        <v>94.33</v>
      </c>
      <c r="DC1044" s="54">
        <f t="shared" si="792"/>
        <v>94.33</v>
      </c>
      <c r="DD1044" s="54">
        <f t="shared" si="792"/>
        <v>94.33</v>
      </c>
      <c r="DE1044" s="54">
        <f t="shared" si="792"/>
        <v>94.33</v>
      </c>
      <c r="DF1044" s="54">
        <f t="shared" si="792"/>
        <v>94.33</v>
      </c>
      <c r="DG1044" s="54">
        <f t="shared" si="792"/>
        <v>94.33</v>
      </c>
      <c r="DH1044" s="54">
        <f t="shared" si="792"/>
        <v>94.33</v>
      </c>
      <c r="DI1044" s="54">
        <f t="shared" si="792"/>
        <v>94.33</v>
      </c>
      <c r="DJ1044" s="54">
        <f t="shared" si="792"/>
        <v>94.33</v>
      </c>
      <c r="DK1044" s="54">
        <f t="shared" si="792"/>
        <v>94.33</v>
      </c>
      <c r="DL1044" s="54">
        <f t="shared" si="792"/>
        <v>94.33</v>
      </c>
      <c r="DM1044" s="54">
        <f t="shared" si="792"/>
        <v>94.33</v>
      </c>
      <c r="DN1044" s="54">
        <f t="shared" si="792"/>
        <v>94.33</v>
      </c>
    </row>
    <row r="1045" spans="1:118" ht="14.25" thickBot="1">
      <c r="A1045" s="54"/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  <c r="AN1045" s="54"/>
      <c r="AO1045" s="54"/>
      <c r="AP1045" s="54"/>
      <c r="AQ1045" s="54"/>
      <c r="AR1045" s="54"/>
      <c r="AS1045" s="54"/>
      <c r="AT1045" s="54"/>
      <c r="AU1045" s="54"/>
      <c r="AV1045" s="54"/>
      <c r="AW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  <c r="BO1045" s="54"/>
      <c r="BP1045" s="54"/>
      <c r="BQ1045" s="54"/>
      <c r="BR1045" s="54"/>
      <c r="BS1045" s="54"/>
      <c r="BT1045" s="54"/>
      <c r="BU1045" s="54"/>
      <c r="BV1045" s="54"/>
      <c r="BW1045" s="54"/>
      <c r="BX1045" s="54"/>
      <c r="BY1045" s="54"/>
      <c r="BZ1045" s="54"/>
      <c r="CB1045" s="359"/>
      <c r="CC1045" s="360"/>
      <c r="CF1045" s="54" t="s">
        <v>605</v>
      </c>
      <c r="CG1045" s="347">
        <f>LN(2)/CG$78</f>
        <v>0.13862943611198905</v>
      </c>
      <c r="CH1045" s="347">
        <f t="shared" ref="CH1045:CV1045" si="793">LN(2)/CH$78</f>
        <v>8.6643397569993161E-2</v>
      </c>
      <c r="CI1045" s="347">
        <f t="shared" si="793"/>
        <v>5.5451774444795626E-2</v>
      </c>
      <c r="CJ1045" s="347">
        <f t="shared" si="793"/>
        <v>3.7467415165402446E-2</v>
      </c>
      <c r="CK1045" s="347">
        <f t="shared" si="793"/>
        <v>2.5672117798516494E-2</v>
      </c>
      <c r="CL1045" s="347">
        <f t="shared" si="793"/>
        <v>1.8097837612531208E-2</v>
      </c>
      <c r="CM1045" s="347">
        <f t="shared" si="793"/>
        <v>1.2765141446776157E-2</v>
      </c>
      <c r="CN1045" s="347">
        <f t="shared" si="793"/>
        <v>9.001911435843446E-3</v>
      </c>
      <c r="CO1045" s="347">
        <f t="shared" si="793"/>
        <v>6.3591484455040852E-3</v>
      </c>
      <c r="CP1045" s="347">
        <f t="shared" si="793"/>
        <v>4.7475834284927756E-3</v>
      </c>
      <c r="CQ1045" s="347">
        <f t="shared" si="793"/>
        <v>3.7066694147590657E-3</v>
      </c>
      <c r="CR1045" s="347">
        <f t="shared" si="793"/>
        <v>2.9001974082006081E-3</v>
      </c>
      <c r="CS1045" s="347">
        <f t="shared" si="793"/>
        <v>2.272613706753919E-3</v>
      </c>
      <c r="CT1045" s="347">
        <f t="shared" si="793"/>
        <v>1.7773004629742187E-3</v>
      </c>
      <c r="CU1045" s="347">
        <f t="shared" si="793"/>
        <v>1.3918618083533039E-3</v>
      </c>
      <c r="CV1045" s="347">
        <f t="shared" si="793"/>
        <v>1.0915703630865281E-3</v>
      </c>
      <c r="CX1045" s="54" t="s">
        <v>606</v>
      </c>
      <c r="CY1045" s="361">
        <f>CE1043</f>
        <v>0</v>
      </c>
      <c r="CZ1045" s="54">
        <f>$CY1045</f>
        <v>0</v>
      </c>
      <c r="DA1045" s="54">
        <f t="shared" ref="DA1045:DN1045" si="794">$CY1045</f>
        <v>0</v>
      </c>
      <c r="DB1045" s="54">
        <f t="shared" si="794"/>
        <v>0</v>
      </c>
      <c r="DC1045" s="54">
        <f t="shared" si="794"/>
        <v>0</v>
      </c>
      <c r="DD1045" s="54">
        <f t="shared" si="794"/>
        <v>0</v>
      </c>
      <c r="DE1045" s="54">
        <f t="shared" si="794"/>
        <v>0</v>
      </c>
      <c r="DF1045" s="54">
        <f t="shared" si="794"/>
        <v>0</v>
      </c>
      <c r="DG1045" s="54">
        <f t="shared" si="794"/>
        <v>0</v>
      </c>
      <c r="DH1045" s="54">
        <f t="shared" si="794"/>
        <v>0</v>
      </c>
      <c r="DI1045" s="54">
        <f t="shared" si="794"/>
        <v>0</v>
      </c>
      <c r="DJ1045" s="54">
        <f t="shared" si="794"/>
        <v>0</v>
      </c>
      <c r="DK1045" s="54">
        <f t="shared" si="794"/>
        <v>0</v>
      </c>
      <c r="DL1045" s="54">
        <f t="shared" si="794"/>
        <v>0</v>
      </c>
      <c r="DM1045" s="54">
        <f t="shared" si="794"/>
        <v>0</v>
      </c>
      <c r="DN1045" s="54">
        <f t="shared" si="794"/>
        <v>0</v>
      </c>
    </row>
    <row r="1047" spans="1:118" ht="13.5">
      <c r="A1047" s="54"/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  <c r="AN1047" s="54"/>
      <c r="AO1047" s="54"/>
      <c r="AP1047" s="54"/>
      <c r="AQ1047" s="54"/>
      <c r="AR1047" s="54"/>
      <c r="AS1047" s="54"/>
      <c r="AT1047" s="54"/>
      <c r="AU1047" s="54"/>
      <c r="AV1047" s="54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4"/>
      <c r="BW1047" s="54"/>
      <c r="BX1047" s="54"/>
      <c r="BY1047" s="54"/>
      <c r="BZ1047" s="54"/>
      <c r="CG1047" s="348">
        <f>(CG1040+CG1041)*CG1042</f>
        <v>79</v>
      </c>
      <c r="CH1047" s="348">
        <f t="shared" ref="CH1047:CV1047" si="795">(CH1040+CH1041)*CH1042</f>
        <v>79</v>
      </c>
      <c r="CI1047" s="348">
        <f t="shared" si="795"/>
        <v>79</v>
      </c>
      <c r="CJ1047" s="348">
        <f t="shared" si="795"/>
        <v>79</v>
      </c>
      <c r="CK1047" s="348">
        <f t="shared" si="795"/>
        <v>79</v>
      </c>
      <c r="CL1047" s="348">
        <f t="shared" si="795"/>
        <v>79</v>
      </c>
      <c r="CM1047" s="348">
        <f t="shared" si="795"/>
        <v>79</v>
      </c>
      <c r="CN1047" s="348">
        <f t="shared" si="795"/>
        <v>79</v>
      </c>
      <c r="CO1047" s="348">
        <f t="shared" si="795"/>
        <v>79</v>
      </c>
      <c r="CP1047" s="348">
        <f t="shared" si="795"/>
        <v>79</v>
      </c>
      <c r="CQ1047" s="348">
        <f t="shared" si="795"/>
        <v>79</v>
      </c>
      <c r="CR1047" s="348">
        <f t="shared" si="795"/>
        <v>79</v>
      </c>
      <c r="CS1047" s="348">
        <f t="shared" si="795"/>
        <v>79</v>
      </c>
      <c r="CT1047" s="348">
        <f t="shared" si="795"/>
        <v>79</v>
      </c>
      <c r="CU1047" s="348">
        <f t="shared" si="795"/>
        <v>79</v>
      </c>
      <c r="CV1047" s="348">
        <f t="shared" si="795"/>
        <v>79</v>
      </c>
    </row>
    <row r="1048" spans="1:118" ht="13.5">
      <c r="A1048" s="54"/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  <c r="AN1048" s="54"/>
      <c r="AO1048" s="54"/>
      <c r="AP1048" s="54"/>
      <c r="AQ1048" s="54"/>
      <c r="AR1048" s="54"/>
      <c r="AS1048" s="54"/>
      <c r="AT1048" s="54"/>
      <c r="AU1048" s="54"/>
      <c r="AV1048" s="54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4"/>
      <c r="BW1048" s="54"/>
      <c r="BX1048" s="54"/>
      <c r="BY1048" s="54"/>
      <c r="BZ1048" s="54"/>
      <c r="CG1048" s="348">
        <f>CG1043*CG1042*(CG1044-1/CG1045)</f>
        <v>575.56318656265205</v>
      </c>
      <c r="CH1048" s="348">
        <f t="shared" ref="CH1048:CV1048" si="796">CH1043*CH1042*(CH1044-1/CH1045)</f>
        <v>920.90109850024317</v>
      </c>
      <c r="CI1048" s="348">
        <f t="shared" si="796"/>
        <v>1438.9079664066298</v>
      </c>
      <c r="CJ1048" s="348">
        <f t="shared" si="796"/>
        <v>2129.5837902818125</v>
      </c>
      <c r="CK1048" s="348">
        <f t="shared" si="796"/>
        <v>3108.0412074383207</v>
      </c>
      <c r="CL1048" s="348">
        <f t="shared" si="796"/>
        <v>4408.8140090699144</v>
      </c>
      <c r="CM1048" s="348">
        <f t="shared" si="796"/>
        <v>6250.6162060704</v>
      </c>
      <c r="CN1048" s="348">
        <f t="shared" si="796"/>
        <v>8863.6730730648396</v>
      </c>
      <c r="CO1048" s="348">
        <f t="shared" si="796"/>
        <v>12547.277467065815</v>
      </c>
      <c r="CP1048" s="348">
        <f t="shared" si="796"/>
        <v>16806.445047629441</v>
      </c>
      <c r="CQ1048" s="348">
        <f t="shared" si="796"/>
        <v>21526.063177443186</v>
      </c>
      <c r="CR1048" s="348">
        <f t="shared" si="796"/>
        <v>27511.920317694763</v>
      </c>
      <c r="CS1048" s="348">
        <f t="shared" si="796"/>
        <v>35109.354380321776</v>
      </c>
      <c r="CT1048" s="348">
        <f t="shared" si="796"/>
        <v>44893.928551886856</v>
      </c>
      <c r="CU1048" s="348">
        <f t="shared" si="796"/>
        <v>57326.093381640138</v>
      </c>
      <c r="CV1048" s="348">
        <f t="shared" si="796"/>
        <v>73096.524693456799</v>
      </c>
    </row>
    <row r="1049" spans="1:118" ht="13.5">
      <c r="A1049" s="54"/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  <c r="AN1049" s="54"/>
      <c r="AO1049" s="54"/>
      <c r="AP1049" s="54"/>
      <c r="AQ1049" s="54"/>
      <c r="AR1049" s="54"/>
      <c r="AS1049" s="54"/>
      <c r="AT1049" s="54"/>
      <c r="AU1049" s="54"/>
      <c r="AV1049" s="54"/>
      <c r="AW1049" s="54"/>
      <c r="AX1049" s="54"/>
      <c r="AY1049" s="54"/>
      <c r="AZ1049" s="54"/>
      <c r="BA1049" s="54"/>
      <c r="BB1049" s="54"/>
      <c r="BC1049" s="54"/>
      <c r="BD1049" s="54"/>
      <c r="BE1049" s="54"/>
      <c r="BF1049" s="54"/>
      <c r="BG1049" s="54"/>
      <c r="BH1049" s="54"/>
      <c r="BI1049" s="54"/>
      <c r="BJ1049" s="54"/>
      <c r="BK1049" s="54"/>
      <c r="BL1049" s="54"/>
      <c r="BM1049" s="54"/>
      <c r="BN1049" s="54"/>
      <c r="BO1049" s="54"/>
      <c r="BP1049" s="54"/>
      <c r="BQ1049" s="54"/>
      <c r="BR1049" s="54"/>
      <c r="BS1049" s="54"/>
      <c r="BT1049" s="54"/>
      <c r="BU1049" s="54"/>
      <c r="BV1049" s="54"/>
      <c r="BW1049" s="54"/>
      <c r="BX1049" s="54"/>
      <c r="BY1049" s="54"/>
      <c r="BZ1049" s="54"/>
      <c r="CG1049" s="348" t="e">
        <f>((CG1040+CG1041)*CG1042-CG1039-CG1043*CG1042/CG1045)*EXP(-CG1045*CG1044)</f>
        <v>#VALUE!</v>
      </c>
      <c r="CH1049" s="348" t="e">
        <f t="shared" ref="CH1049:CV1049" si="797">((CH1040+CH1041)*CH1042-CH1039-CH1043*CH1042/CH1045)*EXP(-CH1045*CH1044)</f>
        <v>#VALUE!</v>
      </c>
      <c r="CI1049" s="348" t="e">
        <f t="shared" si="797"/>
        <v>#VALUE!</v>
      </c>
      <c r="CJ1049" s="348" t="e">
        <f t="shared" si="797"/>
        <v>#VALUE!</v>
      </c>
      <c r="CK1049" s="348" t="e">
        <f t="shared" si="797"/>
        <v>#VALUE!</v>
      </c>
      <c r="CL1049" s="348" t="e">
        <f t="shared" si="797"/>
        <v>#VALUE!</v>
      </c>
      <c r="CM1049" s="348" t="e">
        <f t="shared" si="797"/>
        <v>#VALUE!</v>
      </c>
      <c r="CN1049" s="348" t="e">
        <f t="shared" si="797"/>
        <v>#VALUE!</v>
      </c>
      <c r="CO1049" s="348" t="e">
        <f t="shared" si="797"/>
        <v>#VALUE!</v>
      </c>
      <c r="CP1049" s="348" t="e">
        <f t="shared" si="797"/>
        <v>#VALUE!</v>
      </c>
      <c r="CQ1049" s="348" t="e">
        <f t="shared" si="797"/>
        <v>#VALUE!</v>
      </c>
      <c r="CR1049" s="348" t="e">
        <f t="shared" si="797"/>
        <v>#VALUE!</v>
      </c>
      <c r="CS1049" s="348" t="e">
        <f t="shared" si="797"/>
        <v>#VALUE!</v>
      </c>
      <c r="CT1049" s="348" t="e">
        <f t="shared" si="797"/>
        <v>#VALUE!</v>
      </c>
      <c r="CU1049" s="348" t="e">
        <f t="shared" si="797"/>
        <v>#VALUE!</v>
      </c>
      <c r="CV1049" s="348" t="e">
        <f t="shared" si="797"/>
        <v>#VALUE!</v>
      </c>
    </row>
    <row r="1050" spans="1:118" ht="13.5">
      <c r="A1050" s="54"/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  <c r="AN1050" s="54"/>
      <c r="AO1050" s="54"/>
      <c r="AP1050" s="54"/>
      <c r="AQ1050" s="54"/>
      <c r="AR1050" s="54"/>
      <c r="AS1050" s="54"/>
      <c r="AT1050" s="54"/>
      <c r="AU1050" s="54"/>
      <c r="AV1050" s="54"/>
      <c r="AW1050" s="54"/>
      <c r="AX1050" s="54"/>
      <c r="AY1050" s="54"/>
      <c r="AZ1050" s="54"/>
      <c r="BA1050" s="54"/>
      <c r="BB1050" s="54"/>
      <c r="BC1050" s="54"/>
      <c r="BD1050" s="54"/>
      <c r="BE1050" s="54"/>
      <c r="BF1050" s="54"/>
      <c r="BG1050" s="54"/>
      <c r="BH1050" s="54"/>
      <c r="BI1050" s="54"/>
      <c r="BJ1050" s="54"/>
      <c r="BK1050" s="54"/>
      <c r="BL1050" s="54"/>
      <c r="BM1050" s="54"/>
      <c r="BN1050" s="54"/>
      <c r="BO1050" s="54"/>
      <c r="BP1050" s="54"/>
      <c r="BQ1050" s="54"/>
      <c r="BR1050" s="54"/>
      <c r="BS1050" s="54"/>
      <c r="BT1050" s="54"/>
      <c r="BU1050" s="54"/>
      <c r="BV1050" s="54"/>
      <c r="BW1050" s="54"/>
      <c r="BX1050" s="54"/>
      <c r="BY1050" s="54"/>
      <c r="BZ1050" s="54"/>
      <c r="CG1050" s="349" t="e">
        <f>CG1047+CG1048-CG1049</f>
        <v>#VALUE!</v>
      </c>
      <c r="CH1050" s="349" t="e">
        <f t="shared" ref="CH1050:CV1050" si="798">CH1047+CH1048-CH1049</f>
        <v>#VALUE!</v>
      </c>
      <c r="CI1050" s="349" t="e">
        <f t="shared" si="798"/>
        <v>#VALUE!</v>
      </c>
      <c r="CJ1050" s="349" t="e">
        <f t="shared" si="798"/>
        <v>#VALUE!</v>
      </c>
      <c r="CK1050" s="349" t="e">
        <f t="shared" si="798"/>
        <v>#VALUE!</v>
      </c>
      <c r="CL1050" s="349" t="e">
        <f t="shared" si="798"/>
        <v>#VALUE!</v>
      </c>
      <c r="CM1050" s="349" t="e">
        <f t="shared" si="798"/>
        <v>#VALUE!</v>
      </c>
      <c r="CN1050" s="349" t="e">
        <f t="shared" si="798"/>
        <v>#VALUE!</v>
      </c>
      <c r="CO1050" s="349" t="e">
        <f t="shared" si="798"/>
        <v>#VALUE!</v>
      </c>
      <c r="CP1050" s="349" t="e">
        <f t="shared" si="798"/>
        <v>#VALUE!</v>
      </c>
      <c r="CQ1050" s="349" t="e">
        <f t="shared" si="798"/>
        <v>#VALUE!</v>
      </c>
      <c r="CR1050" s="349" t="e">
        <f t="shared" si="798"/>
        <v>#VALUE!</v>
      </c>
      <c r="CS1050" s="349" t="e">
        <f t="shared" si="798"/>
        <v>#VALUE!</v>
      </c>
      <c r="CT1050" s="349" t="e">
        <f t="shared" si="798"/>
        <v>#VALUE!</v>
      </c>
      <c r="CU1050" s="349" t="e">
        <f t="shared" si="798"/>
        <v>#VALUE!</v>
      </c>
      <c r="CV1050" s="349" t="e">
        <f t="shared" si="798"/>
        <v>#VALUE!</v>
      </c>
    </row>
    <row r="1051" spans="1:118" ht="13.5">
      <c r="A1051" s="54"/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  <c r="AN1051" s="54"/>
      <c r="AO1051" s="54"/>
      <c r="AP1051" s="54"/>
      <c r="AQ1051" s="54"/>
      <c r="AR1051" s="54"/>
      <c r="AS1051" s="54"/>
      <c r="AT1051" s="54"/>
      <c r="AU1051" s="54"/>
      <c r="AV1051" s="54"/>
      <c r="AW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  <c r="BO1051" s="54"/>
      <c r="BP1051" s="54"/>
      <c r="BQ1051" s="54"/>
      <c r="BR1051" s="54"/>
      <c r="BS1051" s="54"/>
      <c r="BT1051" s="54"/>
      <c r="BU1051" s="54"/>
      <c r="BV1051" s="54"/>
      <c r="BW1051" s="54"/>
      <c r="BX1051" s="54"/>
      <c r="BY1051" s="54"/>
      <c r="BZ1051" s="54"/>
      <c r="CG1051" s="350" t="s">
        <v>390</v>
      </c>
      <c r="CH1051" s="351" t="s">
        <v>333</v>
      </c>
      <c r="CI1051" s="351" t="s">
        <v>334</v>
      </c>
      <c r="CJ1051" s="351" t="s">
        <v>335</v>
      </c>
      <c r="CK1051" s="351" t="s">
        <v>336</v>
      </c>
      <c r="CL1051" s="351" t="s">
        <v>337</v>
      </c>
      <c r="CM1051" s="351" t="s">
        <v>338</v>
      </c>
      <c r="CN1051" s="351" t="s">
        <v>339</v>
      </c>
      <c r="CO1051" s="351" t="s">
        <v>340</v>
      </c>
      <c r="CP1051" s="351" t="s">
        <v>341</v>
      </c>
      <c r="CQ1051" s="351" t="s">
        <v>342</v>
      </c>
      <c r="CR1051" s="351" t="s">
        <v>343</v>
      </c>
      <c r="CS1051" s="351" t="s">
        <v>344</v>
      </c>
      <c r="CT1051" s="351" t="s">
        <v>345</v>
      </c>
      <c r="CU1051" s="351" t="s">
        <v>346</v>
      </c>
      <c r="CV1051" s="351" t="s">
        <v>347</v>
      </c>
      <c r="CY1051" s="54" t="s">
        <v>390</v>
      </c>
      <c r="CZ1051" s="54" t="s">
        <v>333</v>
      </c>
      <c r="DA1051" s="54" t="s">
        <v>334</v>
      </c>
      <c r="DB1051" s="54" t="s">
        <v>335</v>
      </c>
      <c r="DC1051" s="54" t="s">
        <v>336</v>
      </c>
      <c r="DD1051" s="54" t="s">
        <v>337</v>
      </c>
      <c r="DE1051" s="54" t="s">
        <v>338</v>
      </c>
      <c r="DF1051" s="54" t="s">
        <v>339</v>
      </c>
      <c r="DG1051" s="54" t="s">
        <v>340</v>
      </c>
      <c r="DH1051" s="54" t="s">
        <v>341</v>
      </c>
      <c r="DI1051" s="54" t="s">
        <v>342</v>
      </c>
      <c r="DJ1051" s="54" t="s">
        <v>343</v>
      </c>
      <c r="DK1051" s="54" t="s">
        <v>344</v>
      </c>
      <c r="DL1051" s="54" t="s">
        <v>345</v>
      </c>
      <c r="DM1051" s="54" t="s">
        <v>346</v>
      </c>
      <c r="DN1051" s="54" t="s">
        <v>347</v>
      </c>
    </row>
    <row r="1052" spans="1:118" ht="13.5">
      <c r="A1052" s="54"/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  <c r="AN1052" s="54"/>
      <c r="AO1052" s="54"/>
      <c r="AP1052" s="54"/>
      <c r="AQ1052" s="54"/>
      <c r="AR1052" s="54"/>
      <c r="AS1052" s="54"/>
      <c r="AT1052" s="54"/>
      <c r="AU1052" s="54"/>
      <c r="AV1052" s="54"/>
      <c r="AW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  <c r="BO1052" s="54"/>
      <c r="BP1052" s="54"/>
      <c r="BQ1052" s="54"/>
      <c r="BR1052" s="54"/>
      <c r="BS1052" s="54"/>
      <c r="BT1052" s="54"/>
      <c r="BU1052" s="54"/>
      <c r="BV1052" s="54"/>
      <c r="BW1052" s="54"/>
      <c r="BX1052" s="54"/>
      <c r="BY1052" s="54"/>
      <c r="BZ1052" s="54"/>
      <c r="CF1052" s="54" t="s">
        <v>391</v>
      </c>
      <c r="CG1052" s="352" t="e">
        <f>ROUND((CG1040+CG1041)*CG1042+CG1043*CG1042*(CG1044-1/CG1045)-((CG1040+CG1041)*CG1042-CG1039-CG1043*CG1042/CG1045)*EXP(-CG1045*CG1044),5)</f>
        <v>#VALUE!</v>
      </c>
      <c r="CH1052" s="352" t="e">
        <f t="shared" ref="CH1052:CV1052" si="799">ROUND((CH1040+CH1041)*CH1042+CH1043*CH1042*(CH1044-1/CH1045)-((CH1040+CH1041)*CH1042-CH1039-CH1043*CH1042/CH1045)*EXP(-CH1045*CH1044),5)</f>
        <v>#VALUE!</v>
      </c>
      <c r="CI1052" s="352" t="e">
        <f t="shared" si="799"/>
        <v>#VALUE!</v>
      </c>
      <c r="CJ1052" s="352" t="e">
        <f t="shared" si="799"/>
        <v>#VALUE!</v>
      </c>
      <c r="CK1052" s="352" t="e">
        <f t="shared" si="799"/>
        <v>#VALUE!</v>
      </c>
      <c r="CL1052" s="352" t="e">
        <f t="shared" si="799"/>
        <v>#VALUE!</v>
      </c>
      <c r="CM1052" s="352" t="e">
        <f t="shared" si="799"/>
        <v>#VALUE!</v>
      </c>
      <c r="CN1052" s="352" t="e">
        <f t="shared" si="799"/>
        <v>#VALUE!</v>
      </c>
      <c r="CO1052" s="352" t="e">
        <f t="shared" si="799"/>
        <v>#VALUE!</v>
      </c>
      <c r="CP1052" s="352" t="e">
        <f t="shared" si="799"/>
        <v>#VALUE!</v>
      </c>
      <c r="CQ1052" s="352" t="e">
        <f t="shared" si="799"/>
        <v>#VALUE!</v>
      </c>
      <c r="CR1052" s="352" t="e">
        <f t="shared" si="799"/>
        <v>#VALUE!</v>
      </c>
      <c r="CS1052" s="352" t="e">
        <f t="shared" si="799"/>
        <v>#VALUE!</v>
      </c>
      <c r="CT1052" s="352" t="e">
        <f t="shared" si="799"/>
        <v>#VALUE!</v>
      </c>
      <c r="CU1052" s="352" t="e">
        <f t="shared" si="799"/>
        <v>#VALUE!</v>
      </c>
      <c r="CV1052" s="352" t="e">
        <f t="shared" si="799"/>
        <v>#VALUE!</v>
      </c>
      <c r="CX1052" s="54" t="s">
        <v>412</v>
      </c>
      <c r="CY1052" s="362">
        <f>(CY1044+CY1045)/CY1043+CY1042</f>
        <v>295.99579239870923</v>
      </c>
      <c r="CZ1052" s="362">
        <f t="shared" ref="CZ1052:DN1052" si="800">(CZ1044+CZ1045)/CZ1043+CZ1042</f>
        <v>253.99617592876882</v>
      </c>
      <c r="DA1052" s="362">
        <f t="shared" si="800"/>
        <v>224.99578814732763</v>
      </c>
      <c r="DB1052" s="362">
        <f t="shared" si="800"/>
        <v>202.99552076677315</v>
      </c>
      <c r="DC1052" s="362">
        <f t="shared" si="800"/>
        <v>190.00217425547623</v>
      </c>
      <c r="DD1052" s="362">
        <f t="shared" si="800"/>
        <v>174.99791344557741</v>
      </c>
      <c r="DE1052" s="362">
        <f t="shared" si="800"/>
        <v>164.99559634188427</v>
      </c>
      <c r="DF1052" s="362">
        <f t="shared" si="800"/>
        <v>157.00280920314253</v>
      </c>
      <c r="DG1052" s="362">
        <f t="shared" si="800"/>
        <v>151.99654993400793</v>
      </c>
      <c r="DH1052" s="362">
        <f t="shared" si="800"/>
        <v>145.99700693992628</v>
      </c>
      <c r="DI1052" s="362">
        <f t="shared" si="800"/>
        <v>141.99730722180493</v>
      </c>
      <c r="DJ1052" s="362">
        <f t="shared" si="800"/>
        <v>138.99904711262363</v>
      </c>
      <c r="DK1052" s="362">
        <f t="shared" si="800"/>
        <v>133.99871805423658</v>
      </c>
      <c r="DL1052" s="362">
        <f t="shared" si="800"/>
        <v>131.99796563285832</v>
      </c>
      <c r="DM1052" s="362">
        <f t="shared" si="800"/>
        <v>129.00495001041449</v>
      </c>
      <c r="DN1052" s="362">
        <f t="shared" si="800"/>
        <v>127.00491577747849</v>
      </c>
    </row>
    <row r="1053" spans="1:118" ht="13.5">
      <c r="A1053" s="54"/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  <c r="AN1053" s="54"/>
      <c r="AO1053" s="54"/>
      <c r="AP1053" s="54"/>
      <c r="AQ1053" s="54"/>
      <c r="AR1053" s="54"/>
      <c r="AS1053" s="54"/>
      <c r="AT1053" s="54"/>
      <c r="AU1053" s="54"/>
      <c r="AV1053" s="54"/>
      <c r="AW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  <c r="BO1053" s="54"/>
      <c r="BP1053" s="54"/>
      <c r="BQ1053" s="54"/>
      <c r="BR1053" s="54"/>
      <c r="BS1053" s="54"/>
      <c r="BT1053" s="54"/>
      <c r="BU1053" s="54"/>
      <c r="BV1053" s="54"/>
      <c r="BW1053" s="54"/>
      <c r="BX1053" s="54"/>
      <c r="BY1053" s="54"/>
      <c r="BZ1053" s="54"/>
      <c r="CA1053" s="319" t="str">
        <f>IF(CB1053="","",CC1053)</f>
        <v/>
      </c>
      <c r="CB1053" s="363" t="str">
        <f>IF(COUNTIF(CY1053:DN1053,"×")=0,"","浮上できません")</f>
        <v/>
      </c>
      <c r="CC1053" s="316">
        <v>12</v>
      </c>
      <c r="CG1053" s="369"/>
      <c r="CH1053" s="369"/>
      <c r="CI1053" s="369"/>
      <c r="CJ1053" s="369"/>
      <c r="CK1053" s="369"/>
      <c r="CL1053" s="369"/>
      <c r="CM1053" s="369"/>
      <c r="CN1053" s="369"/>
      <c r="CO1053" s="369"/>
      <c r="CP1053" s="369"/>
      <c r="CQ1053" s="369"/>
      <c r="CR1053" s="369"/>
      <c r="CS1053" s="369"/>
      <c r="CT1053" s="369"/>
      <c r="CU1053" s="369"/>
      <c r="CV1053" s="369"/>
      <c r="CY1053" s="364" t="e">
        <f t="shared" ref="CY1053:DN1053" si="801">IF(CY1052-CG1052&gt;0,"","×")</f>
        <v>#VALUE!</v>
      </c>
      <c r="CZ1053" s="364" t="e">
        <f t="shared" si="801"/>
        <v>#VALUE!</v>
      </c>
      <c r="DA1053" s="364" t="e">
        <f t="shared" si="801"/>
        <v>#VALUE!</v>
      </c>
      <c r="DB1053" s="364" t="e">
        <f t="shared" si="801"/>
        <v>#VALUE!</v>
      </c>
      <c r="DC1053" s="364" t="e">
        <f t="shared" si="801"/>
        <v>#VALUE!</v>
      </c>
      <c r="DD1053" s="364" t="e">
        <f t="shared" si="801"/>
        <v>#VALUE!</v>
      </c>
      <c r="DE1053" s="364" t="e">
        <f t="shared" si="801"/>
        <v>#VALUE!</v>
      </c>
      <c r="DF1053" s="364" t="e">
        <f t="shared" si="801"/>
        <v>#VALUE!</v>
      </c>
      <c r="DG1053" s="364" t="e">
        <f t="shared" si="801"/>
        <v>#VALUE!</v>
      </c>
      <c r="DH1053" s="364" t="e">
        <f t="shared" si="801"/>
        <v>#VALUE!</v>
      </c>
      <c r="DI1053" s="364" t="e">
        <f t="shared" si="801"/>
        <v>#VALUE!</v>
      </c>
      <c r="DJ1053" s="364" t="e">
        <f t="shared" si="801"/>
        <v>#VALUE!</v>
      </c>
      <c r="DK1053" s="364" t="e">
        <f t="shared" si="801"/>
        <v>#VALUE!</v>
      </c>
      <c r="DL1053" s="364" t="e">
        <f t="shared" si="801"/>
        <v>#VALUE!</v>
      </c>
      <c r="DM1053" s="364" t="e">
        <f t="shared" si="801"/>
        <v>#VALUE!</v>
      </c>
      <c r="DN1053" s="364" t="e">
        <f t="shared" si="801"/>
        <v>#VALUE!</v>
      </c>
    </row>
    <row r="1054" spans="1:118" ht="13.5">
      <c r="A1054" s="54"/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  <c r="AN1054" s="54"/>
      <c r="AO1054" s="54"/>
      <c r="AP1054" s="54"/>
      <c r="AQ1054" s="54"/>
      <c r="AR1054" s="54"/>
      <c r="AS1054" s="54"/>
      <c r="AT1054" s="54"/>
      <c r="AU1054" s="54"/>
      <c r="AV1054" s="54"/>
      <c r="AW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  <c r="BO1054" s="54"/>
      <c r="BP1054" s="54"/>
      <c r="BQ1054" s="54"/>
      <c r="BR1054" s="54"/>
      <c r="BS1054" s="54"/>
      <c r="BT1054" s="54"/>
      <c r="BU1054" s="54"/>
      <c r="BV1054" s="54"/>
      <c r="BW1054" s="54"/>
      <c r="BX1054" s="54"/>
      <c r="BY1054" s="54"/>
      <c r="BZ1054" s="54"/>
      <c r="CF1054" s="338">
        <v>59</v>
      </c>
      <c r="CG1054" s="338" t="s">
        <v>607</v>
      </c>
      <c r="CH1054" s="338"/>
      <c r="CI1054" s="338"/>
      <c r="CJ1054" s="338"/>
      <c r="CK1054" s="338"/>
      <c r="CL1054" s="338"/>
      <c r="CM1054" s="338"/>
      <c r="CN1054" s="338"/>
      <c r="CO1054" s="338"/>
      <c r="CP1054" s="338"/>
      <c r="CQ1054" s="338"/>
      <c r="CR1054" s="338"/>
      <c r="CS1054" s="338"/>
      <c r="CT1054" s="338"/>
      <c r="CU1054" s="338"/>
      <c r="CV1054" s="338"/>
      <c r="CW1054" s="338"/>
    </row>
    <row r="1056" spans="1:118" ht="16.5" customHeight="1">
      <c r="A1056" s="54"/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  <c r="AN1056" s="54"/>
      <c r="AO1056" s="54"/>
      <c r="AP1056" s="54"/>
      <c r="AQ1056" s="54"/>
      <c r="AR1056" s="54"/>
      <c r="AS1056" s="54"/>
      <c r="AT1056" s="54"/>
      <c r="AU1056" s="54"/>
      <c r="AV1056" s="54"/>
      <c r="AW1056" s="54"/>
      <c r="AX1056" s="54"/>
      <c r="AY1056" s="54"/>
      <c r="AZ1056" s="54"/>
      <c r="BA1056" s="54"/>
      <c r="BB1056" s="54"/>
      <c r="BC1056" s="54"/>
      <c r="BD1056" s="54"/>
      <c r="BE1056" s="54"/>
      <c r="BF1056" s="54"/>
      <c r="BG1056" s="54"/>
      <c r="BH1056" s="54"/>
      <c r="BI1056" s="54"/>
      <c r="BJ1056" s="54"/>
      <c r="BK1056" s="54"/>
      <c r="BL1056" s="54"/>
      <c r="BM1056" s="54"/>
      <c r="BN1056" s="54"/>
      <c r="BO1056" s="54"/>
      <c r="BP1056" s="54"/>
      <c r="BQ1056" s="54"/>
      <c r="BR1056" s="54"/>
      <c r="BS1056" s="54"/>
      <c r="BT1056" s="54"/>
      <c r="BU1056" s="54"/>
      <c r="BV1056" s="54"/>
      <c r="BW1056" s="54"/>
      <c r="BX1056" s="54"/>
      <c r="BY1056" s="54"/>
      <c r="BZ1056" s="54"/>
      <c r="CF1056" s="340" t="s">
        <v>608</v>
      </c>
      <c r="CG1056" s="353" t="e">
        <f>CG1052</f>
        <v>#VALUE!</v>
      </c>
      <c r="CH1056" s="353" t="e">
        <f t="shared" ref="CH1056:CV1056" si="802">CH1052</f>
        <v>#VALUE!</v>
      </c>
      <c r="CI1056" s="353" t="e">
        <f t="shared" si="802"/>
        <v>#VALUE!</v>
      </c>
      <c r="CJ1056" s="353" t="e">
        <f t="shared" si="802"/>
        <v>#VALUE!</v>
      </c>
      <c r="CK1056" s="353" t="e">
        <f t="shared" si="802"/>
        <v>#VALUE!</v>
      </c>
      <c r="CL1056" s="353" t="e">
        <f t="shared" si="802"/>
        <v>#VALUE!</v>
      </c>
      <c r="CM1056" s="353" t="e">
        <f t="shared" si="802"/>
        <v>#VALUE!</v>
      </c>
      <c r="CN1056" s="353" t="e">
        <f t="shared" si="802"/>
        <v>#VALUE!</v>
      </c>
      <c r="CO1056" s="353" t="e">
        <f t="shared" si="802"/>
        <v>#VALUE!</v>
      </c>
      <c r="CP1056" s="353" t="e">
        <f t="shared" si="802"/>
        <v>#VALUE!</v>
      </c>
      <c r="CQ1056" s="353" t="e">
        <f t="shared" si="802"/>
        <v>#VALUE!</v>
      </c>
      <c r="CR1056" s="353" t="e">
        <f t="shared" si="802"/>
        <v>#VALUE!</v>
      </c>
      <c r="CS1056" s="353" t="e">
        <f t="shared" si="802"/>
        <v>#VALUE!</v>
      </c>
      <c r="CT1056" s="353" t="e">
        <f t="shared" si="802"/>
        <v>#VALUE!</v>
      </c>
      <c r="CU1056" s="353" t="e">
        <f t="shared" si="802"/>
        <v>#VALUE!</v>
      </c>
      <c r="CV1056" s="353" t="e">
        <f t="shared" si="802"/>
        <v>#VALUE!</v>
      </c>
    </row>
    <row r="1057" spans="1:118" ht="13.5">
      <c r="A1057" s="54"/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  <c r="AN1057" s="54"/>
      <c r="AO1057" s="54"/>
      <c r="AP1057" s="54"/>
      <c r="AQ1057" s="54"/>
      <c r="AR1057" s="54"/>
      <c r="AS1057" s="54"/>
      <c r="AT1057" s="54"/>
      <c r="AU1057" s="54"/>
      <c r="AV1057" s="54"/>
      <c r="AW1057" s="54"/>
      <c r="AX1057" s="54"/>
      <c r="AY1057" s="54"/>
      <c r="AZ1057" s="54"/>
      <c r="BA1057" s="54"/>
      <c r="BB1057" s="54"/>
      <c r="BC1057" s="54"/>
      <c r="BD1057" s="54"/>
      <c r="BE1057" s="54"/>
      <c r="BF1057" s="54"/>
      <c r="BG1057" s="54"/>
      <c r="BH1057" s="54"/>
      <c r="BI1057" s="54"/>
      <c r="BJ1057" s="54"/>
      <c r="BK1057" s="54"/>
      <c r="BL1057" s="54"/>
      <c r="BM1057" s="54"/>
      <c r="BN1057" s="54"/>
      <c r="BO1057" s="54"/>
      <c r="BP1057" s="54"/>
      <c r="BQ1057" s="54"/>
      <c r="BR1057" s="54"/>
      <c r="BS1057" s="54"/>
      <c r="BT1057" s="54"/>
      <c r="BU1057" s="54"/>
      <c r="BV1057" s="54"/>
      <c r="BW1057" s="54"/>
      <c r="BX1057" s="54"/>
      <c r="BY1057" s="54"/>
      <c r="BZ1057" s="54"/>
      <c r="CF1057" s="54" t="s">
        <v>609</v>
      </c>
      <c r="CG1057" s="54">
        <v>100</v>
      </c>
      <c r="CH1057" s="54">
        <f>$CG1057</f>
        <v>100</v>
      </c>
      <c r="CI1057" s="54">
        <f t="shared" ref="CI1057:CV1061" si="803">$CG1057</f>
        <v>100</v>
      </c>
      <c r="CJ1057" s="54">
        <f t="shared" si="803"/>
        <v>100</v>
      </c>
      <c r="CK1057" s="54">
        <f t="shared" si="803"/>
        <v>100</v>
      </c>
      <c r="CL1057" s="54">
        <f t="shared" si="803"/>
        <v>100</v>
      </c>
      <c r="CM1057" s="54">
        <f t="shared" si="803"/>
        <v>100</v>
      </c>
      <c r="CN1057" s="54">
        <f t="shared" si="803"/>
        <v>100</v>
      </c>
      <c r="CO1057" s="54">
        <f t="shared" si="803"/>
        <v>100</v>
      </c>
      <c r="CP1057" s="54">
        <f t="shared" si="803"/>
        <v>100</v>
      </c>
      <c r="CQ1057" s="54">
        <f t="shared" si="803"/>
        <v>100</v>
      </c>
      <c r="CR1057" s="54">
        <f t="shared" si="803"/>
        <v>100</v>
      </c>
      <c r="CS1057" s="54">
        <f t="shared" si="803"/>
        <v>100</v>
      </c>
      <c r="CT1057" s="54">
        <f t="shared" si="803"/>
        <v>100</v>
      </c>
      <c r="CU1057" s="54">
        <f t="shared" si="803"/>
        <v>100</v>
      </c>
      <c r="CV1057" s="54">
        <f t="shared" si="803"/>
        <v>100</v>
      </c>
      <c r="CX1057" s="339" t="s">
        <v>476</v>
      </c>
      <c r="CY1057" s="339"/>
      <c r="CZ1057" s="339"/>
      <c r="DA1057" s="339"/>
      <c r="DB1057" s="339"/>
      <c r="DC1057" s="339"/>
      <c r="DD1057" s="339"/>
      <c r="DE1057" s="339"/>
      <c r="DF1057" s="339"/>
      <c r="DG1057" s="339"/>
      <c r="DH1057" s="339"/>
      <c r="DI1057" s="339"/>
      <c r="DJ1057" s="339"/>
      <c r="DK1057" s="339"/>
      <c r="DL1057" s="339"/>
      <c r="DM1057" s="339"/>
      <c r="DN1057" s="339"/>
    </row>
    <row r="1058" spans="1:118" ht="13.5">
      <c r="A1058" s="54"/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  <c r="AN1058" s="54"/>
      <c r="AO1058" s="54"/>
      <c r="AP1058" s="54"/>
      <c r="AQ1058" s="54"/>
      <c r="AR1058" s="54"/>
      <c r="AS1058" s="54"/>
      <c r="AT1058" s="54"/>
      <c r="AU1058" s="54"/>
      <c r="AV1058" s="54"/>
      <c r="AW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  <c r="BO1058" s="54"/>
      <c r="BP1058" s="54"/>
      <c r="BQ1058" s="54"/>
      <c r="BR1058" s="54"/>
      <c r="BS1058" s="54"/>
      <c r="BT1058" s="54"/>
      <c r="BU1058" s="54"/>
      <c r="BV1058" s="54"/>
      <c r="BW1058" s="54"/>
      <c r="BX1058" s="54"/>
      <c r="BY1058" s="54"/>
      <c r="BZ1058" s="54"/>
      <c r="CB1058" s="64" t="s">
        <v>372</v>
      </c>
      <c r="CC1058" s="345">
        <v>0</v>
      </c>
      <c r="CD1058" s="66" t="s">
        <v>373</v>
      </c>
      <c r="CE1058" s="66">
        <f>ROUND(CC1058*$CG$82*9.80665/1000,0)</f>
        <v>0</v>
      </c>
      <c r="CF1058" s="54" t="s">
        <v>602</v>
      </c>
      <c r="CG1058" s="341">
        <f>CE1059</f>
        <v>0</v>
      </c>
      <c r="CH1058" s="54">
        <f>$CG1058</f>
        <v>0</v>
      </c>
      <c r="CI1058" s="54">
        <f t="shared" si="803"/>
        <v>0</v>
      </c>
      <c r="CJ1058" s="54">
        <f t="shared" si="803"/>
        <v>0</v>
      </c>
      <c r="CK1058" s="54">
        <f t="shared" si="803"/>
        <v>0</v>
      </c>
      <c r="CL1058" s="54">
        <f t="shared" si="803"/>
        <v>0</v>
      </c>
      <c r="CM1058" s="54">
        <f t="shared" si="803"/>
        <v>0</v>
      </c>
      <c r="CN1058" s="54">
        <f t="shared" si="803"/>
        <v>0</v>
      </c>
      <c r="CO1058" s="54">
        <f t="shared" si="803"/>
        <v>0</v>
      </c>
      <c r="CP1058" s="54">
        <f t="shared" si="803"/>
        <v>0</v>
      </c>
      <c r="CQ1058" s="54">
        <f t="shared" si="803"/>
        <v>0</v>
      </c>
      <c r="CR1058" s="54">
        <f t="shared" si="803"/>
        <v>0</v>
      </c>
      <c r="CS1058" s="54">
        <f t="shared" si="803"/>
        <v>0</v>
      </c>
      <c r="CT1058" s="54">
        <f t="shared" si="803"/>
        <v>0</v>
      </c>
      <c r="CU1058" s="54">
        <f t="shared" si="803"/>
        <v>0</v>
      </c>
      <c r="CV1058" s="54">
        <f t="shared" si="803"/>
        <v>0</v>
      </c>
    </row>
    <row r="1059" spans="1:118" ht="13.5">
      <c r="A1059" s="54"/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  <c r="AN1059" s="54"/>
      <c r="AO1059" s="54"/>
      <c r="AP1059" s="54"/>
      <c r="AQ1059" s="54"/>
      <c r="AR1059" s="54"/>
      <c r="AS1059" s="54"/>
      <c r="AT1059" s="54"/>
      <c r="AU1059" s="54"/>
      <c r="AV1059" s="54"/>
      <c r="AW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  <c r="BO1059" s="54"/>
      <c r="BP1059" s="54"/>
      <c r="BQ1059" s="54"/>
      <c r="BR1059" s="54"/>
      <c r="BS1059" s="54"/>
      <c r="BT1059" s="54"/>
      <c r="BU1059" s="54"/>
      <c r="BV1059" s="54"/>
      <c r="BW1059" s="54"/>
      <c r="BX1059" s="54"/>
      <c r="BY1059" s="54"/>
      <c r="BZ1059" s="54"/>
      <c r="CB1059" s="354" t="s">
        <v>376</v>
      </c>
      <c r="CC1059" s="355">
        <f>CC1043</f>
        <v>0</v>
      </c>
      <c r="CD1059" s="346" t="s">
        <v>381</v>
      </c>
      <c r="CE1059" s="66">
        <f>CC1059*$CG$82*9.80665/1000</f>
        <v>0</v>
      </c>
      <c r="CF1059" s="54" t="s">
        <v>396</v>
      </c>
      <c r="CG1059" s="54">
        <v>0.79</v>
      </c>
      <c r="CH1059" s="54">
        <f>$CG1059</f>
        <v>0.79</v>
      </c>
      <c r="CI1059" s="54">
        <f t="shared" si="803"/>
        <v>0.79</v>
      </c>
      <c r="CJ1059" s="54">
        <f t="shared" si="803"/>
        <v>0.79</v>
      </c>
      <c r="CK1059" s="54">
        <f t="shared" si="803"/>
        <v>0.79</v>
      </c>
      <c r="CL1059" s="54">
        <f t="shared" si="803"/>
        <v>0.79</v>
      </c>
      <c r="CM1059" s="54">
        <f t="shared" si="803"/>
        <v>0.79</v>
      </c>
      <c r="CN1059" s="54">
        <f t="shared" si="803"/>
        <v>0.79</v>
      </c>
      <c r="CO1059" s="54">
        <f t="shared" si="803"/>
        <v>0.79</v>
      </c>
      <c r="CP1059" s="54">
        <f t="shared" si="803"/>
        <v>0.79</v>
      </c>
      <c r="CQ1059" s="54">
        <f t="shared" si="803"/>
        <v>0.79</v>
      </c>
      <c r="CR1059" s="54">
        <f t="shared" si="803"/>
        <v>0.79</v>
      </c>
      <c r="CS1059" s="54">
        <f t="shared" si="803"/>
        <v>0.79</v>
      </c>
      <c r="CT1059" s="54">
        <f t="shared" si="803"/>
        <v>0.79</v>
      </c>
      <c r="CU1059" s="54">
        <f t="shared" si="803"/>
        <v>0.79</v>
      </c>
      <c r="CV1059" s="54">
        <f t="shared" si="803"/>
        <v>0.79</v>
      </c>
      <c r="CX1059" s="358" t="s">
        <v>603</v>
      </c>
      <c r="CY1059" s="54">
        <f t="shared" ref="CY1059:DN1059" si="804">CG$79</f>
        <v>126.88500000000001</v>
      </c>
      <c r="CZ1059" s="54">
        <f t="shared" si="804"/>
        <v>109.185</v>
      </c>
      <c r="DA1059" s="54">
        <f t="shared" si="804"/>
        <v>94.381</v>
      </c>
      <c r="DB1059" s="54">
        <f t="shared" si="804"/>
        <v>82.445999999999998</v>
      </c>
      <c r="DC1059" s="54">
        <f t="shared" si="804"/>
        <v>73.918000000000006</v>
      </c>
      <c r="DD1059" s="54">
        <f t="shared" si="804"/>
        <v>63.152999999999999</v>
      </c>
      <c r="DE1059" s="54">
        <f t="shared" si="804"/>
        <v>56.482999999999997</v>
      </c>
      <c r="DF1059" s="54">
        <f t="shared" si="804"/>
        <v>51.133000000000003</v>
      </c>
      <c r="DG1059" s="54">
        <f t="shared" si="804"/>
        <v>48.246000000000002</v>
      </c>
      <c r="DH1059" s="54">
        <f t="shared" si="804"/>
        <v>43.709000000000003</v>
      </c>
      <c r="DI1059" s="54">
        <f t="shared" si="804"/>
        <v>40.774000000000001</v>
      </c>
      <c r="DJ1059" s="54">
        <f t="shared" si="804"/>
        <v>38.68</v>
      </c>
      <c r="DK1059" s="54">
        <f t="shared" si="804"/>
        <v>34.463000000000001</v>
      </c>
      <c r="DL1059" s="54">
        <f t="shared" si="804"/>
        <v>33.161000000000001</v>
      </c>
      <c r="DM1059" s="54">
        <f t="shared" si="804"/>
        <v>30.765000000000001</v>
      </c>
      <c r="DN1059" s="54">
        <f t="shared" si="804"/>
        <v>29.283999999999999</v>
      </c>
    </row>
    <row r="1060" spans="1:118" ht="13.5">
      <c r="A1060" s="54"/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  <c r="AN1060" s="54"/>
      <c r="AO1060" s="54"/>
      <c r="AP1060" s="54"/>
      <c r="AQ1060" s="54"/>
      <c r="AR1060" s="54"/>
      <c r="AS1060" s="54"/>
      <c r="AT1060" s="54"/>
      <c r="AU1060" s="54"/>
      <c r="AV1060" s="54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4"/>
      <c r="BW1060" s="54"/>
      <c r="BX1060" s="54"/>
      <c r="BY1060" s="54"/>
      <c r="BZ1060" s="54"/>
      <c r="CB1060" s="64" t="s">
        <v>380</v>
      </c>
      <c r="CC1060" s="345">
        <f>-BN143</f>
        <v>0</v>
      </c>
      <c r="CD1060" s="346" t="s">
        <v>479</v>
      </c>
      <c r="CE1060" s="66">
        <f>CC1060*$CG$82*9.80665/1000</f>
        <v>0</v>
      </c>
      <c r="CF1060" s="54" t="s">
        <v>481</v>
      </c>
      <c r="CG1060" s="341">
        <f>CE1058</f>
        <v>0</v>
      </c>
      <c r="CH1060" s="54">
        <f>$CG1060</f>
        <v>0</v>
      </c>
      <c r="CI1060" s="54">
        <f t="shared" si="803"/>
        <v>0</v>
      </c>
      <c r="CJ1060" s="54">
        <f t="shared" si="803"/>
        <v>0</v>
      </c>
      <c r="CK1060" s="54">
        <f t="shared" si="803"/>
        <v>0</v>
      </c>
      <c r="CL1060" s="54">
        <f t="shared" si="803"/>
        <v>0</v>
      </c>
      <c r="CM1060" s="54">
        <f t="shared" si="803"/>
        <v>0</v>
      </c>
      <c r="CN1060" s="54">
        <f t="shared" si="803"/>
        <v>0</v>
      </c>
      <c r="CO1060" s="54">
        <f t="shared" si="803"/>
        <v>0</v>
      </c>
      <c r="CP1060" s="54">
        <f t="shared" si="803"/>
        <v>0</v>
      </c>
      <c r="CQ1060" s="54">
        <f t="shared" si="803"/>
        <v>0</v>
      </c>
      <c r="CR1060" s="54">
        <f t="shared" si="803"/>
        <v>0</v>
      </c>
      <c r="CS1060" s="54">
        <f t="shared" si="803"/>
        <v>0</v>
      </c>
      <c r="CT1060" s="54">
        <f t="shared" si="803"/>
        <v>0</v>
      </c>
      <c r="CU1060" s="54">
        <f t="shared" si="803"/>
        <v>0</v>
      </c>
      <c r="CV1060" s="54">
        <f t="shared" si="803"/>
        <v>0</v>
      </c>
      <c r="CX1060" s="54" t="s">
        <v>418</v>
      </c>
      <c r="CY1060" s="54">
        <f t="shared" ref="CY1060:DN1060" si="805">CG$80</f>
        <v>0.55779999999999996</v>
      </c>
      <c r="CZ1060" s="54">
        <f t="shared" si="805"/>
        <v>0.65139999999999998</v>
      </c>
      <c r="DA1060" s="54">
        <f t="shared" si="805"/>
        <v>0.72219999999999995</v>
      </c>
      <c r="DB1060" s="54">
        <f t="shared" si="805"/>
        <v>0.78249999999999997</v>
      </c>
      <c r="DC1060" s="54">
        <f t="shared" si="805"/>
        <v>0.81259999999999999</v>
      </c>
      <c r="DD1060" s="54">
        <f t="shared" si="805"/>
        <v>0.84340000000000004</v>
      </c>
      <c r="DE1060" s="54">
        <f t="shared" si="805"/>
        <v>0.86929999999999996</v>
      </c>
      <c r="DF1060" s="54">
        <f t="shared" si="805"/>
        <v>0.89100000000000001</v>
      </c>
      <c r="DG1060" s="54">
        <f t="shared" si="805"/>
        <v>0.90920000000000001</v>
      </c>
      <c r="DH1060" s="54">
        <f t="shared" si="805"/>
        <v>0.92220000000000002</v>
      </c>
      <c r="DI1060" s="54">
        <f t="shared" si="805"/>
        <v>0.93189999999999995</v>
      </c>
      <c r="DJ1060" s="54">
        <f t="shared" si="805"/>
        <v>0.94030000000000002</v>
      </c>
      <c r="DK1060" s="54">
        <f t="shared" si="805"/>
        <v>0.94769999999999999</v>
      </c>
      <c r="DL1060" s="54">
        <f t="shared" si="805"/>
        <v>0.95440000000000003</v>
      </c>
      <c r="DM1060" s="54">
        <f t="shared" si="805"/>
        <v>0.96020000000000005</v>
      </c>
      <c r="DN1060" s="54">
        <f t="shared" si="805"/>
        <v>0.96530000000000005</v>
      </c>
    </row>
    <row r="1061" spans="1:118" ht="14.25" thickBot="1">
      <c r="A1061" s="54"/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  <c r="AN1061" s="54"/>
      <c r="AO1061" s="54"/>
      <c r="AP1061" s="54"/>
      <c r="AQ1061" s="54"/>
      <c r="AR1061" s="54"/>
      <c r="AS1061" s="54"/>
      <c r="AT1061" s="54"/>
      <c r="AU1061" s="54"/>
      <c r="AV1061" s="54"/>
      <c r="AW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  <c r="BO1061" s="54"/>
      <c r="BP1061" s="54"/>
      <c r="BQ1061" s="54"/>
      <c r="BR1061" s="54"/>
      <c r="BS1061" s="54"/>
      <c r="BT1061" s="54"/>
      <c r="BU1061" s="54"/>
      <c r="BV1061" s="54"/>
      <c r="BW1061" s="54"/>
      <c r="BX1061" s="54"/>
      <c r="BY1061" s="54"/>
      <c r="BZ1061" s="54"/>
      <c r="CB1061" s="64" t="s">
        <v>384</v>
      </c>
      <c r="CC1061" s="345" t="e">
        <f>(BM143-BM142)/0.000694444444444444</f>
        <v>#VALUE!</v>
      </c>
      <c r="CD1061" s="66" t="s">
        <v>65</v>
      </c>
      <c r="CE1061" s="66" t="e">
        <f>IF(CC1058=0,IF(CC1041&gt;0,CC1061+CE1044,CC1061),(CC1061-((CC1060-CC1059)/CC1058)))</f>
        <v>#VALUE!</v>
      </c>
      <c r="CF1061" s="54" t="s">
        <v>406</v>
      </c>
      <c r="CG1061" s="341" t="e">
        <f>ABS(CE1061)</f>
        <v>#VALUE!</v>
      </c>
      <c r="CH1061" s="54" t="e">
        <f>$CG1061</f>
        <v>#VALUE!</v>
      </c>
      <c r="CI1061" s="54" t="e">
        <f t="shared" si="803"/>
        <v>#VALUE!</v>
      </c>
      <c r="CJ1061" s="54" t="e">
        <f t="shared" si="803"/>
        <v>#VALUE!</v>
      </c>
      <c r="CK1061" s="54" t="e">
        <f t="shared" si="803"/>
        <v>#VALUE!</v>
      </c>
      <c r="CL1061" s="54" t="e">
        <f t="shared" si="803"/>
        <v>#VALUE!</v>
      </c>
      <c r="CM1061" s="54" t="e">
        <f t="shared" si="803"/>
        <v>#VALUE!</v>
      </c>
      <c r="CN1061" s="54" t="e">
        <f t="shared" si="803"/>
        <v>#VALUE!</v>
      </c>
      <c r="CO1061" s="54" t="e">
        <f t="shared" si="803"/>
        <v>#VALUE!</v>
      </c>
      <c r="CP1061" s="54" t="e">
        <f t="shared" si="803"/>
        <v>#VALUE!</v>
      </c>
      <c r="CQ1061" s="54" t="e">
        <f t="shared" si="803"/>
        <v>#VALUE!</v>
      </c>
      <c r="CR1061" s="54" t="e">
        <f t="shared" si="803"/>
        <v>#VALUE!</v>
      </c>
      <c r="CS1061" s="54" t="e">
        <f t="shared" si="803"/>
        <v>#VALUE!</v>
      </c>
      <c r="CT1061" s="54" t="e">
        <f t="shared" si="803"/>
        <v>#VALUE!</v>
      </c>
      <c r="CU1061" s="54" t="e">
        <f t="shared" si="803"/>
        <v>#VALUE!</v>
      </c>
      <c r="CV1061" s="54" t="e">
        <f t="shared" si="803"/>
        <v>#VALUE!</v>
      </c>
      <c r="CX1061" s="54" t="s">
        <v>407</v>
      </c>
      <c r="CY1061" s="54">
        <f>100-$CG$83</f>
        <v>94.33</v>
      </c>
      <c r="CZ1061" s="54">
        <f t="shared" ref="CZ1061:DN1061" si="806">100-$CG$83</f>
        <v>94.33</v>
      </c>
      <c r="DA1061" s="54">
        <f t="shared" si="806"/>
        <v>94.33</v>
      </c>
      <c r="DB1061" s="54">
        <f t="shared" si="806"/>
        <v>94.33</v>
      </c>
      <c r="DC1061" s="54">
        <f t="shared" si="806"/>
        <v>94.33</v>
      </c>
      <c r="DD1061" s="54">
        <f t="shared" si="806"/>
        <v>94.33</v>
      </c>
      <c r="DE1061" s="54">
        <f t="shared" si="806"/>
        <v>94.33</v>
      </c>
      <c r="DF1061" s="54">
        <f t="shared" si="806"/>
        <v>94.33</v>
      </c>
      <c r="DG1061" s="54">
        <f t="shared" si="806"/>
        <v>94.33</v>
      </c>
      <c r="DH1061" s="54">
        <f t="shared" si="806"/>
        <v>94.33</v>
      </c>
      <c r="DI1061" s="54">
        <f t="shared" si="806"/>
        <v>94.33</v>
      </c>
      <c r="DJ1061" s="54">
        <f t="shared" si="806"/>
        <v>94.33</v>
      </c>
      <c r="DK1061" s="54">
        <f t="shared" si="806"/>
        <v>94.33</v>
      </c>
      <c r="DL1061" s="54">
        <f t="shared" si="806"/>
        <v>94.33</v>
      </c>
      <c r="DM1061" s="54">
        <f t="shared" si="806"/>
        <v>94.33</v>
      </c>
      <c r="DN1061" s="54">
        <f t="shared" si="806"/>
        <v>94.33</v>
      </c>
    </row>
    <row r="1062" spans="1:118" ht="14.25" thickBot="1">
      <c r="A1062" s="54"/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  <c r="AN1062" s="54"/>
      <c r="AO1062" s="54"/>
      <c r="AP1062" s="54"/>
      <c r="AQ1062" s="54"/>
      <c r="AR1062" s="54"/>
      <c r="AS1062" s="54"/>
      <c r="AT1062" s="54"/>
      <c r="AU1062" s="54"/>
      <c r="AV1062" s="54"/>
      <c r="AW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  <c r="BO1062" s="54"/>
      <c r="BP1062" s="54"/>
      <c r="BQ1062" s="54"/>
      <c r="BR1062" s="54"/>
      <c r="BS1062" s="54"/>
      <c r="BT1062" s="54"/>
      <c r="BU1062" s="54"/>
      <c r="BV1062" s="54"/>
      <c r="BW1062" s="54"/>
      <c r="BX1062" s="54"/>
      <c r="BY1062" s="54"/>
      <c r="BZ1062" s="54"/>
      <c r="CB1062" s="359"/>
      <c r="CC1062" s="360"/>
      <c r="CF1062" s="54" t="s">
        <v>408</v>
      </c>
      <c r="CG1062" s="347">
        <f>LN(2)/CG$78</f>
        <v>0.13862943611198905</v>
      </c>
      <c r="CH1062" s="347">
        <f t="shared" ref="CH1062:CV1062" si="807">LN(2)/CH$78</f>
        <v>8.6643397569993161E-2</v>
      </c>
      <c r="CI1062" s="347">
        <f t="shared" si="807"/>
        <v>5.5451774444795626E-2</v>
      </c>
      <c r="CJ1062" s="347">
        <f t="shared" si="807"/>
        <v>3.7467415165402446E-2</v>
      </c>
      <c r="CK1062" s="347">
        <f t="shared" si="807"/>
        <v>2.5672117798516494E-2</v>
      </c>
      <c r="CL1062" s="347">
        <f t="shared" si="807"/>
        <v>1.8097837612531208E-2</v>
      </c>
      <c r="CM1062" s="347">
        <f t="shared" si="807"/>
        <v>1.2765141446776157E-2</v>
      </c>
      <c r="CN1062" s="347">
        <f t="shared" si="807"/>
        <v>9.001911435843446E-3</v>
      </c>
      <c r="CO1062" s="347">
        <f t="shared" si="807"/>
        <v>6.3591484455040852E-3</v>
      </c>
      <c r="CP1062" s="347">
        <f t="shared" si="807"/>
        <v>4.7475834284927756E-3</v>
      </c>
      <c r="CQ1062" s="347">
        <f t="shared" si="807"/>
        <v>3.7066694147590657E-3</v>
      </c>
      <c r="CR1062" s="347">
        <f t="shared" si="807"/>
        <v>2.9001974082006081E-3</v>
      </c>
      <c r="CS1062" s="347">
        <f t="shared" si="807"/>
        <v>2.272613706753919E-3</v>
      </c>
      <c r="CT1062" s="347">
        <f t="shared" si="807"/>
        <v>1.7773004629742187E-3</v>
      </c>
      <c r="CU1062" s="347">
        <f t="shared" si="807"/>
        <v>1.3918618083533039E-3</v>
      </c>
      <c r="CV1062" s="347">
        <f t="shared" si="807"/>
        <v>1.0915703630865281E-3</v>
      </c>
      <c r="CX1062" s="54" t="s">
        <v>409</v>
      </c>
      <c r="CY1062" s="361">
        <f>CE1060</f>
        <v>0</v>
      </c>
      <c r="CZ1062" s="54">
        <f>$CY1062</f>
        <v>0</v>
      </c>
      <c r="DA1062" s="54">
        <f t="shared" ref="DA1062:DN1062" si="808">$CY1062</f>
        <v>0</v>
      </c>
      <c r="DB1062" s="54">
        <f t="shared" si="808"/>
        <v>0</v>
      </c>
      <c r="DC1062" s="54">
        <f t="shared" si="808"/>
        <v>0</v>
      </c>
      <c r="DD1062" s="54">
        <f t="shared" si="808"/>
        <v>0</v>
      </c>
      <c r="DE1062" s="54">
        <f t="shared" si="808"/>
        <v>0</v>
      </c>
      <c r="DF1062" s="54">
        <f t="shared" si="808"/>
        <v>0</v>
      </c>
      <c r="DG1062" s="54">
        <f t="shared" si="808"/>
        <v>0</v>
      </c>
      <c r="DH1062" s="54">
        <f t="shared" si="808"/>
        <v>0</v>
      </c>
      <c r="DI1062" s="54">
        <f t="shared" si="808"/>
        <v>0</v>
      </c>
      <c r="DJ1062" s="54">
        <f t="shared" si="808"/>
        <v>0</v>
      </c>
      <c r="DK1062" s="54">
        <f t="shared" si="808"/>
        <v>0</v>
      </c>
      <c r="DL1062" s="54">
        <f t="shared" si="808"/>
        <v>0</v>
      </c>
      <c r="DM1062" s="54">
        <f t="shared" si="808"/>
        <v>0</v>
      </c>
      <c r="DN1062" s="54">
        <f t="shared" si="808"/>
        <v>0</v>
      </c>
    </row>
    <row r="1064" spans="1:118" ht="13.5">
      <c r="A1064" s="54"/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  <c r="AN1064" s="54"/>
      <c r="AO1064" s="54"/>
      <c r="AP1064" s="54"/>
      <c r="AQ1064" s="54"/>
      <c r="AR1064" s="54"/>
      <c r="AS1064" s="54"/>
      <c r="AT1064" s="54"/>
      <c r="AU1064" s="54"/>
      <c r="AV1064" s="54"/>
      <c r="AW1064" s="54"/>
      <c r="AX1064" s="54"/>
      <c r="AY1064" s="54"/>
      <c r="AZ1064" s="54"/>
      <c r="BA1064" s="54"/>
      <c r="BB1064" s="54"/>
      <c r="BC1064" s="54"/>
      <c r="BD1064" s="54"/>
      <c r="BE1064" s="54"/>
      <c r="BF1064" s="54"/>
      <c r="BG1064" s="54"/>
      <c r="BH1064" s="54"/>
      <c r="BI1064" s="54"/>
      <c r="BJ1064" s="54"/>
      <c r="BK1064" s="54"/>
      <c r="BL1064" s="54"/>
      <c r="BM1064" s="54"/>
      <c r="BN1064" s="54"/>
      <c r="BO1064" s="54"/>
      <c r="BP1064" s="54"/>
      <c r="BQ1064" s="54"/>
      <c r="BR1064" s="54"/>
      <c r="BS1064" s="54"/>
      <c r="BT1064" s="54"/>
      <c r="BU1064" s="54"/>
      <c r="BV1064" s="54"/>
      <c r="BW1064" s="54"/>
      <c r="BX1064" s="54"/>
      <c r="BY1064" s="54"/>
      <c r="BZ1064" s="54"/>
      <c r="CG1064" s="348">
        <f>(CG1057+CG1058)*CG1059</f>
        <v>79</v>
      </c>
      <c r="CH1064" s="348">
        <f t="shared" ref="CH1064:CV1064" si="809">(CH1057+CH1058)*CH1059</f>
        <v>79</v>
      </c>
      <c r="CI1064" s="348">
        <f t="shared" si="809"/>
        <v>79</v>
      </c>
      <c r="CJ1064" s="348">
        <f t="shared" si="809"/>
        <v>79</v>
      </c>
      <c r="CK1064" s="348">
        <f t="shared" si="809"/>
        <v>79</v>
      </c>
      <c r="CL1064" s="348">
        <f t="shared" si="809"/>
        <v>79</v>
      </c>
      <c r="CM1064" s="348">
        <f t="shared" si="809"/>
        <v>79</v>
      </c>
      <c r="CN1064" s="348">
        <f t="shared" si="809"/>
        <v>79</v>
      </c>
      <c r="CO1064" s="348">
        <f t="shared" si="809"/>
        <v>79</v>
      </c>
      <c r="CP1064" s="348">
        <f t="shared" si="809"/>
        <v>79</v>
      </c>
      <c r="CQ1064" s="348">
        <f t="shared" si="809"/>
        <v>79</v>
      </c>
      <c r="CR1064" s="348">
        <f t="shared" si="809"/>
        <v>79</v>
      </c>
      <c r="CS1064" s="348">
        <f t="shared" si="809"/>
        <v>79</v>
      </c>
      <c r="CT1064" s="348">
        <f t="shared" si="809"/>
        <v>79</v>
      </c>
      <c r="CU1064" s="348">
        <f t="shared" si="809"/>
        <v>79</v>
      </c>
      <c r="CV1064" s="348">
        <f t="shared" si="809"/>
        <v>79</v>
      </c>
    </row>
    <row r="1065" spans="1:118" ht="13.5">
      <c r="A1065" s="54"/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  <c r="AN1065" s="54"/>
      <c r="AO1065" s="54"/>
      <c r="AP1065" s="54"/>
      <c r="AQ1065" s="54"/>
      <c r="AR1065" s="54"/>
      <c r="AS1065" s="54"/>
      <c r="AT1065" s="54"/>
      <c r="AU1065" s="54"/>
      <c r="AV1065" s="54"/>
      <c r="AW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  <c r="BO1065" s="54"/>
      <c r="BP1065" s="54"/>
      <c r="BQ1065" s="54"/>
      <c r="BR1065" s="54"/>
      <c r="BS1065" s="54"/>
      <c r="BT1065" s="54"/>
      <c r="BU1065" s="54"/>
      <c r="BV1065" s="54"/>
      <c r="BW1065" s="54"/>
      <c r="BX1065" s="54"/>
      <c r="BY1065" s="54"/>
      <c r="BZ1065" s="54"/>
      <c r="CG1065" s="348" t="e">
        <f>CG1060*CG1059*(CG1061-1/CG1062)</f>
        <v>#VALUE!</v>
      </c>
      <c r="CH1065" s="348" t="e">
        <f t="shared" ref="CH1065:CV1065" si="810">CH1060*CH1059*(CH1061-1/CH1062)</f>
        <v>#VALUE!</v>
      </c>
      <c r="CI1065" s="348" t="e">
        <f t="shared" si="810"/>
        <v>#VALUE!</v>
      </c>
      <c r="CJ1065" s="348" t="e">
        <f t="shared" si="810"/>
        <v>#VALUE!</v>
      </c>
      <c r="CK1065" s="348" t="e">
        <f t="shared" si="810"/>
        <v>#VALUE!</v>
      </c>
      <c r="CL1065" s="348" t="e">
        <f t="shared" si="810"/>
        <v>#VALUE!</v>
      </c>
      <c r="CM1065" s="348" t="e">
        <f t="shared" si="810"/>
        <v>#VALUE!</v>
      </c>
      <c r="CN1065" s="348" t="e">
        <f t="shared" si="810"/>
        <v>#VALUE!</v>
      </c>
      <c r="CO1065" s="348" t="e">
        <f t="shared" si="810"/>
        <v>#VALUE!</v>
      </c>
      <c r="CP1065" s="348" t="e">
        <f t="shared" si="810"/>
        <v>#VALUE!</v>
      </c>
      <c r="CQ1065" s="348" t="e">
        <f t="shared" si="810"/>
        <v>#VALUE!</v>
      </c>
      <c r="CR1065" s="348" t="e">
        <f t="shared" si="810"/>
        <v>#VALUE!</v>
      </c>
      <c r="CS1065" s="348" t="e">
        <f t="shared" si="810"/>
        <v>#VALUE!</v>
      </c>
      <c r="CT1065" s="348" t="e">
        <f t="shared" si="810"/>
        <v>#VALUE!</v>
      </c>
      <c r="CU1065" s="348" t="e">
        <f t="shared" si="810"/>
        <v>#VALUE!</v>
      </c>
      <c r="CV1065" s="348" t="e">
        <f t="shared" si="810"/>
        <v>#VALUE!</v>
      </c>
    </row>
    <row r="1066" spans="1:118" ht="13.5">
      <c r="A1066" s="54"/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  <c r="AN1066" s="54"/>
      <c r="AO1066" s="54"/>
      <c r="AP1066" s="54"/>
      <c r="AQ1066" s="54"/>
      <c r="AR1066" s="54"/>
      <c r="AS1066" s="54"/>
      <c r="AT1066" s="54"/>
      <c r="AU1066" s="54"/>
      <c r="AV1066" s="54"/>
      <c r="AW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  <c r="BO1066" s="54"/>
      <c r="BP1066" s="54"/>
      <c r="BQ1066" s="54"/>
      <c r="BR1066" s="54"/>
      <c r="BS1066" s="54"/>
      <c r="BT1066" s="54"/>
      <c r="BU1066" s="54"/>
      <c r="BV1066" s="54"/>
      <c r="BW1066" s="54"/>
      <c r="BX1066" s="54"/>
      <c r="BY1066" s="54"/>
      <c r="BZ1066" s="54"/>
      <c r="CG1066" s="348" t="e">
        <f>((CG1057+CG1058)*CG1059-CG1056-CG1060*CG1059/CG1062)*EXP(-CG1062*CG1061)</f>
        <v>#VALUE!</v>
      </c>
      <c r="CH1066" s="348" t="e">
        <f t="shared" ref="CH1066:CV1066" si="811">((CH1057+CH1058)*CH1059-CH1056-CH1060*CH1059/CH1062)*EXP(-CH1062*CH1061)</f>
        <v>#VALUE!</v>
      </c>
      <c r="CI1066" s="348" t="e">
        <f t="shared" si="811"/>
        <v>#VALUE!</v>
      </c>
      <c r="CJ1066" s="348" t="e">
        <f t="shared" si="811"/>
        <v>#VALUE!</v>
      </c>
      <c r="CK1066" s="348" t="e">
        <f t="shared" si="811"/>
        <v>#VALUE!</v>
      </c>
      <c r="CL1066" s="348" t="e">
        <f t="shared" si="811"/>
        <v>#VALUE!</v>
      </c>
      <c r="CM1066" s="348" t="e">
        <f t="shared" si="811"/>
        <v>#VALUE!</v>
      </c>
      <c r="CN1066" s="348" t="e">
        <f t="shared" si="811"/>
        <v>#VALUE!</v>
      </c>
      <c r="CO1066" s="348" t="e">
        <f t="shared" si="811"/>
        <v>#VALUE!</v>
      </c>
      <c r="CP1066" s="348" t="e">
        <f t="shared" si="811"/>
        <v>#VALUE!</v>
      </c>
      <c r="CQ1066" s="348" t="e">
        <f t="shared" si="811"/>
        <v>#VALUE!</v>
      </c>
      <c r="CR1066" s="348" t="e">
        <f t="shared" si="811"/>
        <v>#VALUE!</v>
      </c>
      <c r="CS1066" s="348" t="e">
        <f t="shared" si="811"/>
        <v>#VALUE!</v>
      </c>
      <c r="CT1066" s="348" t="e">
        <f t="shared" si="811"/>
        <v>#VALUE!</v>
      </c>
      <c r="CU1066" s="348" t="e">
        <f t="shared" si="811"/>
        <v>#VALUE!</v>
      </c>
      <c r="CV1066" s="348" t="e">
        <f t="shared" si="811"/>
        <v>#VALUE!</v>
      </c>
    </row>
    <row r="1067" spans="1:118" ht="13.5">
      <c r="A1067" s="54"/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  <c r="AL1067" s="54"/>
      <c r="AM1067" s="54"/>
      <c r="AN1067" s="54"/>
      <c r="AO1067" s="54"/>
      <c r="AP1067" s="54"/>
      <c r="AQ1067" s="54"/>
      <c r="AR1067" s="54"/>
      <c r="AS1067" s="54"/>
      <c r="AT1067" s="54"/>
      <c r="AU1067" s="54"/>
      <c r="AV1067" s="54"/>
      <c r="AW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  <c r="BO1067" s="54"/>
      <c r="BP1067" s="54"/>
      <c r="BQ1067" s="54"/>
      <c r="BR1067" s="54"/>
      <c r="BS1067" s="54"/>
      <c r="BT1067" s="54"/>
      <c r="BU1067" s="54"/>
      <c r="BV1067" s="54"/>
      <c r="BW1067" s="54"/>
      <c r="BX1067" s="54"/>
      <c r="BY1067" s="54"/>
      <c r="BZ1067" s="54"/>
      <c r="CG1067" s="349" t="e">
        <f>CG1064+CG1065-CG1066</f>
        <v>#VALUE!</v>
      </c>
      <c r="CH1067" s="349" t="e">
        <f t="shared" ref="CH1067:CV1067" si="812">CH1064+CH1065-CH1066</f>
        <v>#VALUE!</v>
      </c>
      <c r="CI1067" s="349" t="e">
        <f t="shared" si="812"/>
        <v>#VALUE!</v>
      </c>
      <c r="CJ1067" s="349" t="e">
        <f t="shared" si="812"/>
        <v>#VALUE!</v>
      </c>
      <c r="CK1067" s="349" t="e">
        <f t="shared" si="812"/>
        <v>#VALUE!</v>
      </c>
      <c r="CL1067" s="349" t="e">
        <f t="shared" si="812"/>
        <v>#VALUE!</v>
      </c>
      <c r="CM1067" s="349" t="e">
        <f t="shared" si="812"/>
        <v>#VALUE!</v>
      </c>
      <c r="CN1067" s="349" t="e">
        <f t="shared" si="812"/>
        <v>#VALUE!</v>
      </c>
      <c r="CO1067" s="349" t="e">
        <f t="shared" si="812"/>
        <v>#VALUE!</v>
      </c>
      <c r="CP1067" s="349" t="e">
        <f t="shared" si="812"/>
        <v>#VALUE!</v>
      </c>
      <c r="CQ1067" s="349" t="e">
        <f t="shared" si="812"/>
        <v>#VALUE!</v>
      </c>
      <c r="CR1067" s="349" t="e">
        <f t="shared" si="812"/>
        <v>#VALUE!</v>
      </c>
      <c r="CS1067" s="349" t="e">
        <f t="shared" si="812"/>
        <v>#VALUE!</v>
      </c>
      <c r="CT1067" s="349" t="e">
        <f t="shared" si="812"/>
        <v>#VALUE!</v>
      </c>
      <c r="CU1067" s="349" t="e">
        <f t="shared" si="812"/>
        <v>#VALUE!</v>
      </c>
      <c r="CV1067" s="349" t="e">
        <f t="shared" si="812"/>
        <v>#VALUE!</v>
      </c>
    </row>
    <row r="1068" spans="1:118" ht="13.5">
      <c r="A1068" s="54"/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  <c r="AL1068" s="54"/>
      <c r="AM1068" s="54"/>
      <c r="AN1068" s="54"/>
      <c r="AO1068" s="54"/>
      <c r="AP1068" s="54"/>
      <c r="AQ1068" s="54"/>
      <c r="AR1068" s="54"/>
      <c r="AS1068" s="54"/>
      <c r="AT1068" s="54"/>
      <c r="AU1068" s="54"/>
      <c r="AV1068" s="54"/>
      <c r="AW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  <c r="BO1068" s="54"/>
      <c r="BP1068" s="54"/>
      <c r="BQ1068" s="54"/>
      <c r="BR1068" s="54"/>
      <c r="BS1068" s="54"/>
      <c r="BT1068" s="54"/>
      <c r="BU1068" s="54"/>
      <c r="BV1068" s="54"/>
      <c r="BW1068" s="54"/>
      <c r="BX1068" s="54"/>
      <c r="BY1068" s="54"/>
      <c r="BZ1068" s="54"/>
      <c r="CG1068" s="350" t="s">
        <v>390</v>
      </c>
      <c r="CH1068" s="351" t="s">
        <v>333</v>
      </c>
      <c r="CI1068" s="351" t="s">
        <v>334</v>
      </c>
      <c r="CJ1068" s="351" t="s">
        <v>335</v>
      </c>
      <c r="CK1068" s="351" t="s">
        <v>336</v>
      </c>
      <c r="CL1068" s="351" t="s">
        <v>337</v>
      </c>
      <c r="CM1068" s="351" t="s">
        <v>338</v>
      </c>
      <c r="CN1068" s="351" t="s">
        <v>339</v>
      </c>
      <c r="CO1068" s="351" t="s">
        <v>340</v>
      </c>
      <c r="CP1068" s="351" t="s">
        <v>341</v>
      </c>
      <c r="CQ1068" s="351" t="s">
        <v>342</v>
      </c>
      <c r="CR1068" s="351" t="s">
        <v>343</v>
      </c>
      <c r="CS1068" s="351" t="s">
        <v>344</v>
      </c>
      <c r="CT1068" s="351" t="s">
        <v>345</v>
      </c>
      <c r="CU1068" s="351" t="s">
        <v>346</v>
      </c>
      <c r="CV1068" s="351" t="s">
        <v>347</v>
      </c>
      <c r="CY1068" s="54" t="s">
        <v>390</v>
      </c>
      <c r="CZ1068" s="54" t="s">
        <v>333</v>
      </c>
      <c r="DA1068" s="54" t="s">
        <v>334</v>
      </c>
      <c r="DB1068" s="54" t="s">
        <v>335</v>
      </c>
      <c r="DC1068" s="54" t="s">
        <v>336</v>
      </c>
      <c r="DD1068" s="54" t="s">
        <v>337</v>
      </c>
      <c r="DE1068" s="54" t="s">
        <v>338</v>
      </c>
      <c r="DF1068" s="54" t="s">
        <v>339</v>
      </c>
      <c r="DG1068" s="54" t="s">
        <v>340</v>
      </c>
      <c r="DH1068" s="54" t="s">
        <v>341</v>
      </c>
      <c r="DI1068" s="54" t="s">
        <v>342</v>
      </c>
      <c r="DJ1068" s="54" t="s">
        <v>343</v>
      </c>
      <c r="DK1068" s="54" t="s">
        <v>344</v>
      </c>
      <c r="DL1068" s="54" t="s">
        <v>345</v>
      </c>
      <c r="DM1068" s="54" t="s">
        <v>346</v>
      </c>
      <c r="DN1068" s="54" t="s">
        <v>347</v>
      </c>
    </row>
    <row r="1069" spans="1:118" ht="13.5">
      <c r="A1069" s="54"/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  <c r="AL1069" s="54"/>
      <c r="AM1069" s="54"/>
      <c r="AN1069" s="54"/>
      <c r="AO1069" s="54"/>
      <c r="AP1069" s="54"/>
      <c r="AQ1069" s="54"/>
      <c r="AR1069" s="54"/>
      <c r="AS1069" s="54"/>
      <c r="AT1069" s="54"/>
      <c r="AU1069" s="54"/>
      <c r="AV1069" s="54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4"/>
      <c r="BW1069" s="54"/>
      <c r="BX1069" s="54"/>
      <c r="BY1069" s="54"/>
      <c r="BZ1069" s="54"/>
      <c r="CF1069" s="54" t="s">
        <v>391</v>
      </c>
      <c r="CG1069" s="352" t="e">
        <f>ROUND((CG1057+CG1058)*CG1059+CG1060*CG1059*(CG1061-1/CG1062)-((CG1057+CG1058)*CG1059-CG1056-CG1060*CG1059/CG1062)*EXP(-CG1062*CG1061),5)</f>
        <v>#VALUE!</v>
      </c>
      <c r="CH1069" s="352" t="e">
        <f t="shared" ref="CH1069:CV1069" si="813">ROUND((CH1057+CH1058)*CH1059+CH1060*CH1059*(CH1061-1/CH1062)-((CH1057+CH1058)*CH1059-CH1056-CH1060*CH1059/CH1062)*EXP(-CH1062*CH1061),5)</f>
        <v>#VALUE!</v>
      </c>
      <c r="CI1069" s="352" t="e">
        <f t="shared" si="813"/>
        <v>#VALUE!</v>
      </c>
      <c r="CJ1069" s="352" t="e">
        <f t="shared" si="813"/>
        <v>#VALUE!</v>
      </c>
      <c r="CK1069" s="352" t="e">
        <f t="shared" si="813"/>
        <v>#VALUE!</v>
      </c>
      <c r="CL1069" s="352" t="e">
        <f t="shared" si="813"/>
        <v>#VALUE!</v>
      </c>
      <c r="CM1069" s="352" t="e">
        <f t="shared" si="813"/>
        <v>#VALUE!</v>
      </c>
      <c r="CN1069" s="352" t="e">
        <f t="shared" si="813"/>
        <v>#VALUE!</v>
      </c>
      <c r="CO1069" s="352" t="e">
        <f t="shared" si="813"/>
        <v>#VALUE!</v>
      </c>
      <c r="CP1069" s="352" t="e">
        <f t="shared" si="813"/>
        <v>#VALUE!</v>
      </c>
      <c r="CQ1069" s="352" t="e">
        <f t="shared" si="813"/>
        <v>#VALUE!</v>
      </c>
      <c r="CR1069" s="352" t="e">
        <f t="shared" si="813"/>
        <v>#VALUE!</v>
      </c>
      <c r="CS1069" s="352" t="e">
        <f t="shared" si="813"/>
        <v>#VALUE!</v>
      </c>
      <c r="CT1069" s="352" t="e">
        <f t="shared" si="813"/>
        <v>#VALUE!</v>
      </c>
      <c r="CU1069" s="352" t="e">
        <f t="shared" si="813"/>
        <v>#VALUE!</v>
      </c>
      <c r="CV1069" s="352" t="e">
        <f t="shared" si="813"/>
        <v>#VALUE!</v>
      </c>
      <c r="CX1069" s="54" t="s">
        <v>412</v>
      </c>
      <c r="CY1069" s="362">
        <f>(CY1061+CY1062)/CY1060+CY1059</f>
        <v>295.99579239870923</v>
      </c>
      <c r="CZ1069" s="362">
        <f t="shared" ref="CZ1069:DN1069" si="814">(CZ1061+CZ1062)/CZ1060+CZ1059</f>
        <v>253.99617592876882</v>
      </c>
      <c r="DA1069" s="362">
        <f t="shared" si="814"/>
        <v>224.99578814732763</v>
      </c>
      <c r="DB1069" s="362">
        <f t="shared" si="814"/>
        <v>202.99552076677315</v>
      </c>
      <c r="DC1069" s="362">
        <f t="shared" si="814"/>
        <v>190.00217425547623</v>
      </c>
      <c r="DD1069" s="362">
        <f t="shared" si="814"/>
        <v>174.99791344557741</v>
      </c>
      <c r="DE1069" s="362">
        <f t="shared" si="814"/>
        <v>164.99559634188427</v>
      </c>
      <c r="DF1069" s="362">
        <f t="shared" si="814"/>
        <v>157.00280920314253</v>
      </c>
      <c r="DG1069" s="362">
        <f t="shared" si="814"/>
        <v>151.99654993400793</v>
      </c>
      <c r="DH1069" s="362">
        <f t="shared" si="814"/>
        <v>145.99700693992628</v>
      </c>
      <c r="DI1069" s="362">
        <f t="shared" si="814"/>
        <v>141.99730722180493</v>
      </c>
      <c r="DJ1069" s="362">
        <f t="shared" si="814"/>
        <v>138.99904711262363</v>
      </c>
      <c r="DK1069" s="362">
        <f t="shared" si="814"/>
        <v>133.99871805423658</v>
      </c>
      <c r="DL1069" s="362">
        <f t="shared" si="814"/>
        <v>131.99796563285832</v>
      </c>
      <c r="DM1069" s="362">
        <f t="shared" si="814"/>
        <v>129.00495001041449</v>
      </c>
      <c r="DN1069" s="362">
        <f t="shared" si="814"/>
        <v>127.00491577747849</v>
      </c>
    </row>
    <row r="1070" spans="1:118" ht="13.5">
      <c r="A1070" s="54"/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  <c r="AL1070" s="54"/>
      <c r="AM1070" s="54"/>
      <c r="AN1070" s="54"/>
      <c r="AO1070" s="54"/>
      <c r="AP1070" s="54"/>
      <c r="AQ1070" s="54"/>
      <c r="AR1070" s="54"/>
      <c r="AS1070" s="54"/>
      <c r="AT1070" s="54"/>
      <c r="AU1070" s="54"/>
      <c r="AV1070" s="54"/>
      <c r="AW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  <c r="BO1070" s="54"/>
      <c r="BP1070" s="54"/>
      <c r="BQ1070" s="54"/>
      <c r="BR1070" s="54"/>
      <c r="BS1070" s="54"/>
      <c r="BT1070" s="54"/>
      <c r="BU1070" s="54"/>
      <c r="BV1070" s="54"/>
      <c r="BW1070" s="54"/>
      <c r="BX1070" s="54"/>
      <c r="BY1070" s="54"/>
      <c r="BZ1070" s="54"/>
      <c r="CA1070" s="319" t="str">
        <f>IF(CB1070="","",CC1070)</f>
        <v/>
      </c>
      <c r="CB1070" s="363" t="str">
        <f>IF(COUNTIF(CY1070:DN1070,"×")=0,"","浮上できません")</f>
        <v/>
      </c>
      <c r="CC1070" s="316">
        <v>9</v>
      </c>
      <c r="CG1070" s="369"/>
      <c r="CH1070" s="369"/>
      <c r="CI1070" s="369"/>
      <c r="CJ1070" s="369"/>
      <c r="CK1070" s="369"/>
      <c r="CL1070" s="369"/>
      <c r="CM1070" s="369"/>
      <c r="CN1070" s="369"/>
      <c r="CO1070" s="369"/>
      <c r="CP1070" s="369"/>
      <c r="CQ1070" s="369"/>
      <c r="CR1070" s="369"/>
      <c r="CS1070" s="369"/>
      <c r="CT1070" s="369"/>
      <c r="CU1070" s="369"/>
      <c r="CV1070" s="369"/>
      <c r="CY1070" s="364" t="e">
        <f t="shared" ref="CY1070:DN1070" si="815">IF(CY1069-CG1069&gt;0,"","×")</f>
        <v>#VALUE!</v>
      </c>
      <c r="CZ1070" s="364" t="e">
        <f t="shared" si="815"/>
        <v>#VALUE!</v>
      </c>
      <c r="DA1070" s="364" t="e">
        <f t="shared" si="815"/>
        <v>#VALUE!</v>
      </c>
      <c r="DB1070" s="364" t="e">
        <f t="shared" si="815"/>
        <v>#VALUE!</v>
      </c>
      <c r="DC1070" s="364" t="e">
        <f t="shared" si="815"/>
        <v>#VALUE!</v>
      </c>
      <c r="DD1070" s="364" t="e">
        <f t="shared" si="815"/>
        <v>#VALUE!</v>
      </c>
      <c r="DE1070" s="364" t="e">
        <f t="shared" si="815"/>
        <v>#VALUE!</v>
      </c>
      <c r="DF1070" s="364" t="e">
        <f t="shared" si="815"/>
        <v>#VALUE!</v>
      </c>
      <c r="DG1070" s="364" t="e">
        <f t="shared" si="815"/>
        <v>#VALUE!</v>
      </c>
      <c r="DH1070" s="364" t="e">
        <f t="shared" si="815"/>
        <v>#VALUE!</v>
      </c>
      <c r="DI1070" s="364" t="e">
        <f t="shared" si="815"/>
        <v>#VALUE!</v>
      </c>
      <c r="DJ1070" s="364" t="e">
        <f t="shared" si="815"/>
        <v>#VALUE!</v>
      </c>
      <c r="DK1070" s="364" t="e">
        <f t="shared" si="815"/>
        <v>#VALUE!</v>
      </c>
      <c r="DL1070" s="364" t="e">
        <f t="shared" si="815"/>
        <v>#VALUE!</v>
      </c>
      <c r="DM1070" s="364" t="e">
        <f t="shared" si="815"/>
        <v>#VALUE!</v>
      </c>
      <c r="DN1070" s="364" t="e">
        <f t="shared" si="815"/>
        <v>#VALUE!</v>
      </c>
    </row>
    <row r="1071" spans="1:118" ht="13.5">
      <c r="A1071" s="54"/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54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  <c r="AL1071" s="54"/>
      <c r="AM1071" s="54"/>
      <c r="AN1071" s="54"/>
      <c r="AO1071" s="54"/>
      <c r="AP1071" s="54"/>
      <c r="AQ1071" s="54"/>
      <c r="AR1071" s="54"/>
      <c r="AS1071" s="54"/>
      <c r="AT1071" s="54"/>
      <c r="AU1071" s="54"/>
      <c r="AV1071" s="54"/>
      <c r="AW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  <c r="BO1071" s="54"/>
      <c r="BP1071" s="54"/>
      <c r="BQ1071" s="54"/>
      <c r="BR1071" s="54"/>
      <c r="BS1071" s="54"/>
      <c r="BT1071" s="54"/>
      <c r="BU1071" s="54"/>
      <c r="BV1071" s="54"/>
      <c r="BW1071" s="54"/>
      <c r="BX1071" s="54"/>
      <c r="BY1071" s="54"/>
      <c r="BZ1071" s="54"/>
      <c r="CF1071" s="339">
        <v>60</v>
      </c>
      <c r="CG1071" s="339" t="s">
        <v>610</v>
      </c>
      <c r="CH1071" s="339"/>
      <c r="CI1071" s="339"/>
      <c r="CJ1071" s="339"/>
      <c r="CK1071" s="339"/>
      <c r="CL1071" s="339"/>
      <c r="CM1071" s="339"/>
      <c r="CN1071" s="339"/>
      <c r="CO1071" s="339"/>
      <c r="CP1071" s="339"/>
      <c r="CQ1071" s="338"/>
      <c r="CR1071" s="338"/>
      <c r="CS1071" s="338"/>
      <c r="CT1071" s="338"/>
      <c r="CU1071" s="338"/>
      <c r="CV1071" s="338"/>
      <c r="CW1071" s="338"/>
    </row>
    <row r="1073" spans="1:118" ht="13.5">
      <c r="A1073" s="54"/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  <c r="AL1073" s="54"/>
      <c r="AM1073" s="54"/>
      <c r="AN1073" s="54"/>
      <c r="AO1073" s="54"/>
      <c r="AP1073" s="54"/>
      <c r="AQ1073" s="54"/>
      <c r="AR1073" s="54"/>
      <c r="AS1073" s="54"/>
      <c r="AT1073" s="54"/>
      <c r="AU1073" s="54"/>
      <c r="AV1073" s="54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4"/>
      <c r="BW1073" s="54"/>
      <c r="BX1073" s="54"/>
      <c r="BY1073" s="54"/>
      <c r="BZ1073" s="54"/>
      <c r="CF1073" s="340" t="s">
        <v>401</v>
      </c>
      <c r="CG1073" s="353" t="e">
        <f>CG1069</f>
        <v>#VALUE!</v>
      </c>
      <c r="CH1073" s="353" t="e">
        <f t="shared" ref="CH1073:CV1073" si="816">CH1069</f>
        <v>#VALUE!</v>
      </c>
      <c r="CI1073" s="353" t="e">
        <f t="shared" si="816"/>
        <v>#VALUE!</v>
      </c>
      <c r="CJ1073" s="353" t="e">
        <f t="shared" si="816"/>
        <v>#VALUE!</v>
      </c>
      <c r="CK1073" s="353" t="e">
        <f t="shared" si="816"/>
        <v>#VALUE!</v>
      </c>
      <c r="CL1073" s="353" t="e">
        <f t="shared" si="816"/>
        <v>#VALUE!</v>
      </c>
      <c r="CM1073" s="353" t="e">
        <f t="shared" si="816"/>
        <v>#VALUE!</v>
      </c>
      <c r="CN1073" s="353" t="e">
        <f t="shared" si="816"/>
        <v>#VALUE!</v>
      </c>
      <c r="CO1073" s="353" t="e">
        <f t="shared" si="816"/>
        <v>#VALUE!</v>
      </c>
      <c r="CP1073" s="353" t="e">
        <f t="shared" si="816"/>
        <v>#VALUE!</v>
      </c>
      <c r="CQ1073" s="353" t="e">
        <f t="shared" si="816"/>
        <v>#VALUE!</v>
      </c>
      <c r="CR1073" s="353" t="e">
        <f t="shared" si="816"/>
        <v>#VALUE!</v>
      </c>
      <c r="CS1073" s="353" t="e">
        <f t="shared" si="816"/>
        <v>#VALUE!</v>
      </c>
      <c r="CT1073" s="353" t="e">
        <f t="shared" si="816"/>
        <v>#VALUE!</v>
      </c>
      <c r="CU1073" s="353" t="e">
        <f t="shared" si="816"/>
        <v>#VALUE!</v>
      </c>
      <c r="CV1073" s="353" t="e">
        <f t="shared" si="816"/>
        <v>#VALUE!</v>
      </c>
    </row>
    <row r="1074" spans="1:118" ht="13.5">
      <c r="A1074" s="54"/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  <c r="AL1074" s="54"/>
      <c r="AM1074" s="54"/>
      <c r="AN1074" s="54"/>
      <c r="AO1074" s="54"/>
      <c r="AP1074" s="54"/>
      <c r="AQ1074" s="54"/>
      <c r="AR1074" s="54"/>
      <c r="AS1074" s="54"/>
      <c r="AT1074" s="54"/>
      <c r="AU1074" s="54"/>
      <c r="AV1074" s="54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4"/>
      <c r="BW1074" s="54"/>
      <c r="BX1074" s="54"/>
      <c r="BY1074" s="54"/>
      <c r="BZ1074" s="54"/>
      <c r="CF1074" s="54" t="s">
        <v>395</v>
      </c>
      <c r="CG1074" s="54">
        <v>100</v>
      </c>
      <c r="CH1074" s="54">
        <f>$CG1074</f>
        <v>100</v>
      </c>
      <c r="CI1074" s="54">
        <f t="shared" ref="CI1074:CV1078" si="817">$CG1074</f>
        <v>100</v>
      </c>
      <c r="CJ1074" s="54">
        <f t="shared" si="817"/>
        <v>100</v>
      </c>
      <c r="CK1074" s="54">
        <f t="shared" si="817"/>
        <v>100</v>
      </c>
      <c r="CL1074" s="54">
        <f t="shared" si="817"/>
        <v>100</v>
      </c>
      <c r="CM1074" s="54">
        <f t="shared" si="817"/>
        <v>100</v>
      </c>
      <c r="CN1074" s="54">
        <f t="shared" si="817"/>
        <v>100</v>
      </c>
      <c r="CO1074" s="54">
        <f t="shared" si="817"/>
        <v>100</v>
      </c>
      <c r="CP1074" s="54">
        <f t="shared" si="817"/>
        <v>100</v>
      </c>
      <c r="CQ1074" s="54">
        <f t="shared" si="817"/>
        <v>100</v>
      </c>
      <c r="CR1074" s="54">
        <f t="shared" si="817"/>
        <v>100</v>
      </c>
      <c r="CS1074" s="54">
        <f t="shared" si="817"/>
        <v>100</v>
      </c>
      <c r="CT1074" s="54">
        <f t="shared" si="817"/>
        <v>100</v>
      </c>
      <c r="CU1074" s="54">
        <f t="shared" si="817"/>
        <v>100</v>
      </c>
      <c r="CV1074" s="54">
        <f t="shared" si="817"/>
        <v>100</v>
      </c>
      <c r="CX1074" s="339" t="s">
        <v>611</v>
      </c>
      <c r="CY1074" s="339"/>
      <c r="CZ1074" s="339"/>
      <c r="DA1074" s="339"/>
      <c r="DB1074" s="339"/>
      <c r="DC1074" s="339"/>
      <c r="DD1074" s="339"/>
      <c r="DE1074" s="339"/>
      <c r="DF1074" s="339"/>
      <c r="DG1074" s="339"/>
      <c r="DH1074" s="339"/>
      <c r="DI1074" s="339"/>
      <c r="DJ1074" s="339"/>
      <c r="DK1074" s="339"/>
      <c r="DL1074" s="339"/>
      <c r="DM1074" s="339"/>
      <c r="DN1074" s="339"/>
    </row>
    <row r="1075" spans="1:118" ht="13.5">
      <c r="A1075" s="54"/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  <c r="AL1075" s="54"/>
      <c r="AM1075" s="54"/>
      <c r="AN1075" s="54"/>
      <c r="AO1075" s="54"/>
      <c r="AP1075" s="54"/>
      <c r="AQ1075" s="54"/>
      <c r="AR1075" s="54"/>
      <c r="AS1075" s="54"/>
      <c r="AT1075" s="54"/>
      <c r="AU1075" s="54"/>
      <c r="AV1075" s="54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4"/>
      <c r="BW1075" s="54"/>
      <c r="BX1075" s="54"/>
      <c r="BY1075" s="54"/>
      <c r="BZ1075" s="54"/>
      <c r="CB1075" s="64" t="s">
        <v>372</v>
      </c>
      <c r="CC1075" s="345">
        <v>-10</v>
      </c>
      <c r="CD1075" s="66" t="s">
        <v>373</v>
      </c>
      <c r="CE1075" s="66">
        <f>ROUND(CC1075*$CG$82*9.80665/1000,0)</f>
        <v>-101</v>
      </c>
      <c r="CF1075" s="54" t="s">
        <v>374</v>
      </c>
      <c r="CG1075" s="341">
        <f>CE1076</f>
        <v>0</v>
      </c>
      <c r="CH1075" s="54">
        <f>$CG1075</f>
        <v>0</v>
      </c>
      <c r="CI1075" s="54">
        <f t="shared" si="817"/>
        <v>0</v>
      </c>
      <c r="CJ1075" s="54">
        <f t="shared" si="817"/>
        <v>0</v>
      </c>
      <c r="CK1075" s="54">
        <f t="shared" si="817"/>
        <v>0</v>
      </c>
      <c r="CL1075" s="54">
        <f t="shared" si="817"/>
        <v>0</v>
      </c>
      <c r="CM1075" s="54">
        <f t="shared" si="817"/>
        <v>0</v>
      </c>
      <c r="CN1075" s="54">
        <f t="shared" si="817"/>
        <v>0</v>
      </c>
      <c r="CO1075" s="54">
        <f t="shared" si="817"/>
        <v>0</v>
      </c>
      <c r="CP1075" s="54">
        <f t="shared" si="817"/>
        <v>0</v>
      </c>
      <c r="CQ1075" s="54">
        <f t="shared" si="817"/>
        <v>0</v>
      </c>
      <c r="CR1075" s="54">
        <f t="shared" si="817"/>
        <v>0</v>
      </c>
      <c r="CS1075" s="54">
        <f t="shared" si="817"/>
        <v>0</v>
      </c>
      <c r="CT1075" s="54">
        <f t="shared" si="817"/>
        <v>0</v>
      </c>
      <c r="CU1075" s="54">
        <f t="shared" si="817"/>
        <v>0</v>
      </c>
      <c r="CV1075" s="54">
        <f t="shared" si="817"/>
        <v>0</v>
      </c>
    </row>
    <row r="1076" spans="1:118" ht="13.5">
      <c r="A1076" s="54"/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  <c r="AL1076" s="54"/>
      <c r="AM1076" s="54"/>
      <c r="AN1076" s="54"/>
      <c r="AO1076" s="54"/>
      <c r="AP1076" s="54"/>
      <c r="AQ1076" s="54"/>
      <c r="AR1076" s="54"/>
      <c r="AS1076" s="54"/>
      <c r="AT1076" s="54"/>
      <c r="AU1076" s="54"/>
      <c r="AV1076" s="54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4"/>
      <c r="BW1076" s="54"/>
      <c r="BX1076" s="54"/>
      <c r="BY1076" s="54"/>
      <c r="BZ1076" s="54"/>
      <c r="CB1076" s="354" t="s">
        <v>376</v>
      </c>
      <c r="CC1076" s="355">
        <f>CC1060</f>
        <v>0</v>
      </c>
      <c r="CD1076" s="346" t="s">
        <v>381</v>
      </c>
      <c r="CE1076" s="66">
        <f>CC1076*$CG$82*9.80665/1000</f>
        <v>0</v>
      </c>
      <c r="CF1076" s="54" t="s">
        <v>396</v>
      </c>
      <c r="CG1076" s="54">
        <v>0.79</v>
      </c>
      <c r="CH1076" s="54">
        <f>$CG1076</f>
        <v>0.79</v>
      </c>
      <c r="CI1076" s="54">
        <f t="shared" si="817"/>
        <v>0.79</v>
      </c>
      <c r="CJ1076" s="54">
        <f t="shared" si="817"/>
        <v>0.79</v>
      </c>
      <c r="CK1076" s="54">
        <f t="shared" si="817"/>
        <v>0.79</v>
      </c>
      <c r="CL1076" s="54">
        <f t="shared" si="817"/>
        <v>0.79</v>
      </c>
      <c r="CM1076" s="54">
        <f t="shared" si="817"/>
        <v>0.79</v>
      </c>
      <c r="CN1076" s="54">
        <f t="shared" si="817"/>
        <v>0.79</v>
      </c>
      <c r="CO1076" s="54">
        <f t="shared" si="817"/>
        <v>0.79</v>
      </c>
      <c r="CP1076" s="54">
        <f t="shared" si="817"/>
        <v>0.79</v>
      </c>
      <c r="CQ1076" s="54">
        <f t="shared" si="817"/>
        <v>0.79</v>
      </c>
      <c r="CR1076" s="54">
        <f t="shared" si="817"/>
        <v>0.79</v>
      </c>
      <c r="CS1076" s="54">
        <f t="shared" si="817"/>
        <v>0.79</v>
      </c>
      <c r="CT1076" s="54">
        <f t="shared" si="817"/>
        <v>0.79</v>
      </c>
      <c r="CU1076" s="54">
        <f t="shared" si="817"/>
        <v>0.79</v>
      </c>
      <c r="CV1076" s="54">
        <f t="shared" si="817"/>
        <v>0.79</v>
      </c>
      <c r="CX1076" s="358" t="s">
        <v>404</v>
      </c>
      <c r="CY1076" s="54">
        <f t="shared" ref="CY1076:DN1076" si="818">CG$79</f>
        <v>126.88500000000001</v>
      </c>
      <c r="CZ1076" s="54">
        <f t="shared" si="818"/>
        <v>109.185</v>
      </c>
      <c r="DA1076" s="54">
        <f t="shared" si="818"/>
        <v>94.381</v>
      </c>
      <c r="DB1076" s="54">
        <f t="shared" si="818"/>
        <v>82.445999999999998</v>
      </c>
      <c r="DC1076" s="54">
        <f t="shared" si="818"/>
        <v>73.918000000000006</v>
      </c>
      <c r="DD1076" s="54">
        <f t="shared" si="818"/>
        <v>63.152999999999999</v>
      </c>
      <c r="DE1076" s="54">
        <f t="shared" si="818"/>
        <v>56.482999999999997</v>
      </c>
      <c r="DF1076" s="54">
        <f t="shared" si="818"/>
        <v>51.133000000000003</v>
      </c>
      <c r="DG1076" s="54">
        <f t="shared" si="818"/>
        <v>48.246000000000002</v>
      </c>
      <c r="DH1076" s="54">
        <f t="shared" si="818"/>
        <v>43.709000000000003</v>
      </c>
      <c r="DI1076" s="54">
        <f t="shared" si="818"/>
        <v>40.774000000000001</v>
      </c>
      <c r="DJ1076" s="54">
        <f t="shared" si="818"/>
        <v>38.68</v>
      </c>
      <c r="DK1076" s="54">
        <f t="shared" si="818"/>
        <v>34.463000000000001</v>
      </c>
      <c r="DL1076" s="54">
        <f t="shared" si="818"/>
        <v>33.161000000000001</v>
      </c>
      <c r="DM1076" s="54">
        <f t="shared" si="818"/>
        <v>30.765000000000001</v>
      </c>
      <c r="DN1076" s="54">
        <f t="shared" si="818"/>
        <v>29.283999999999999</v>
      </c>
    </row>
    <row r="1077" spans="1:118" ht="13.5">
      <c r="A1077" s="54"/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54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  <c r="AL1077" s="54"/>
      <c r="AM1077" s="54"/>
      <c r="AN1077" s="54"/>
      <c r="AO1077" s="54"/>
      <c r="AP1077" s="54"/>
      <c r="AQ1077" s="54"/>
      <c r="AR1077" s="54"/>
      <c r="AS1077" s="54"/>
      <c r="AT1077" s="54"/>
      <c r="AU1077" s="54"/>
      <c r="AV1077" s="54"/>
      <c r="AW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  <c r="BO1077" s="54"/>
      <c r="BP1077" s="54"/>
      <c r="BQ1077" s="54"/>
      <c r="BR1077" s="54"/>
      <c r="BS1077" s="54"/>
      <c r="BT1077" s="54"/>
      <c r="BU1077" s="54"/>
      <c r="BV1077" s="54"/>
      <c r="BW1077" s="54"/>
      <c r="BX1077" s="54"/>
      <c r="BY1077" s="54"/>
      <c r="BZ1077" s="54"/>
      <c r="CB1077" s="64" t="s">
        <v>380</v>
      </c>
      <c r="CC1077" s="345">
        <f>-BN144</f>
        <v>0</v>
      </c>
      <c r="CD1077" s="346" t="s">
        <v>381</v>
      </c>
      <c r="CE1077" s="66">
        <f>CC1077*$CG$82*9.80665/1000</f>
        <v>0</v>
      </c>
      <c r="CF1077" s="54" t="s">
        <v>382</v>
      </c>
      <c r="CG1077" s="341">
        <f>CE1075</f>
        <v>-101</v>
      </c>
      <c r="CH1077" s="54">
        <f>$CG1077</f>
        <v>-101</v>
      </c>
      <c r="CI1077" s="54">
        <f t="shared" si="817"/>
        <v>-101</v>
      </c>
      <c r="CJ1077" s="54">
        <f t="shared" si="817"/>
        <v>-101</v>
      </c>
      <c r="CK1077" s="54">
        <f t="shared" si="817"/>
        <v>-101</v>
      </c>
      <c r="CL1077" s="54">
        <f t="shared" si="817"/>
        <v>-101</v>
      </c>
      <c r="CM1077" s="54">
        <f t="shared" si="817"/>
        <v>-101</v>
      </c>
      <c r="CN1077" s="54">
        <f t="shared" si="817"/>
        <v>-101</v>
      </c>
      <c r="CO1077" s="54">
        <f t="shared" si="817"/>
        <v>-101</v>
      </c>
      <c r="CP1077" s="54">
        <f t="shared" si="817"/>
        <v>-101</v>
      </c>
      <c r="CQ1077" s="54">
        <f t="shared" si="817"/>
        <v>-101</v>
      </c>
      <c r="CR1077" s="54">
        <f t="shared" si="817"/>
        <v>-101</v>
      </c>
      <c r="CS1077" s="54">
        <f t="shared" si="817"/>
        <v>-101</v>
      </c>
      <c r="CT1077" s="54">
        <f t="shared" si="817"/>
        <v>-101</v>
      </c>
      <c r="CU1077" s="54">
        <f t="shared" si="817"/>
        <v>-101</v>
      </c>
      <c r="CV1077" s="54">
        <f t="shared" si="817"/>
        <v>-101</v>
      </c>
      <c r="CX1077" s="54" t="s">
        <v>418</v>
      </c>
      <c r="CY1077" s="54">
        <f t="shared" ref="CY1077:DN1077" si="819">CG$80</f>
        <v>0.55779999999999996</v>
      </c>
      <c r="CZ1077" s="54">
        <f t="shared" si="819"/>
        <v>0.65139999999999998</v>
      </c>
      <c r="DA1077" s="54">
        <f t="shared" si="819"/>
        <v>0.72219999999999995</v>
      </c>
      <c r="DB1077" s="54">
        <f t="shared" si="819"/>
        <v>0.78249999999999997</v>
      </c>
      <c r="DC1077" s="54">
        <f t="shared" si="819"/>
        <v>0.81259999999999999</v>
      </c>
      <c r="DD1077" s="54">
        <f t="shared" si="819"/>
        <v>0.84340000000000004</v>
      </c>
      <c r="DE1077" s="54">
        <f t="shared" si="819"/>
        <v>0.86929999999999996</v>
      </c>
      <c r="DF1077" s="54">
        <f t="shared" si="819"/>
        <v>0.89100000000000001</v>
      </c>
      <c r="DG1077" s="54">
        <f t="shared" si="819"/>
        <v>0.90920000000000001</v>
      </c>
      <c r="DH1077" s="54">
        <f t="shared" si="819"/>
        <v>0.92220000000000002</v>
      </c>
      <c r="DI1077" s="54">
        <f t="shared" si="819"/>
        <v>0.93189999999999995</v>
      </c>
      <c r="DJ1077" s="54">
        <f t="shared" si="819"/>
        <v>0.94030000000000002</v>
      </c>
      <c r="DK1077" s="54">
        <f t="shared" si="819"/>
        <v>0.94769999999999999</v>
      </c>
      <c r="DL1077" s="54">
        <f t="shared" si="819"/>
        <v>0.95440000000000003</v>
      </c>
      <c r="DM1077" s="54">
        <f t="shared" si="819"/>
        <v>0.96020000000000005</v>
      </c>
      <c r="DN1077" s="54">
        <f t="shared" si="819"/>
        <v>0.96530000000000005</v>
      </c>
    </row>
    <row r="1078" spans="1:118" ht="14.25" thickBot="1">
      <c r="A1078" s="54"/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  <c r="AL1078" s="54"/>
      <c r="AM1078" s="54"/>
      <c r="AN1078" s="54"/>
      <c r="AO1078" s="54"/>
      <c r="AP1078" s="54"/>
      <c r="AQ1078" s="54"/>
      <c r="AR1078" s="54"/>
      <c r="AS1078" s="54"/>
      <c r="AT1078" s="54"/>
      <c r="AU1078" s="54"/>
      <c r="AV1078" s="54"/>
      <c r="AW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  <c r="BO1078" s="54"/>
      <c r="BP1078" s="54"/>
      <c r="BQ1078" s="54"/>
      <c r="BR1078" s="54"/>
      <c r="BS1078" s="54"/>
      <c r="BT1078" s="54"/>
      <c r="BU1078" s="54"/>
      <c r="BV1078" s="54"/>
      <c r="BW1078" s="54"/>
      <c r="BX1078" s="54"/>
      <c r="BY1078" s="54"/>
      <c r="BZ1078" s="54"/>
      <c r="CB1078" s="64" t="s">
        <v>384</v>
      </c>
      <c r="CC1078" s="345">
        <f>(BM890-BM889)/0.000694444444444444</f>
        <v>0</v>
      </c>
      <c r="CD1078" s="66" t="s">
        <v>65</v>
      </c>
      <c r="CE1078" s="66">
        <f>IF(CC1075=0,IF(CC1058&gt;0,CC1078+CE1061,CC1078),(CC1078-((CC1077-CC1076)/CC1075)))</f>
        <v>0</v>
      </c>
      <c r="CF1078" s="54" t="s">
        <v>385</v>
      </c>
      <c r="CG1078" s="341">
        <f>ABS(CE1078)</f>
        <v>0</v>
      </c>
      <c r="CH1078" s="54">
        <f>$CG1078</f>
        <v>0</v>
      </c>
      <c r="CI1078" s="54">
        <f t="shared" si="817"/>
        <v>0</v>
      </c>
      <c r="CJ1078" s="54">
        <f t="shared" si="817"/>
        <v>0</v>
      </c>
      <c r="CK1078" s="54">
        <f t="shared" si="817"/>
        <v>0</v>
      </c>
      <c r="CL1078" s="54">
        <f t="shared" si="817"/>
        <v>0</v>
      </c>
      <c r="CM1078" s="54">
        <f t="shared" si="817"/>
        <v>0</v>
      </c>
      <c r="CN1078" s="54">
        <f t="shared" si="817"/>
        <v>0</v>
      </c>
      <c r="CO1078" s="54">
        <f t="shared" si="817"/>
        <v>0</v>
      </c>
      <c r="CP1078" s="54">
        <f t="shared" si="817"/>
        <v>0</v>
      </c>
      <c r="CQ1078" s="54">
        <f t="shared" si="817"/>
        <v>0</v>
      </c>
      <c r="CR1078" s="54">
        <f t="shared" si="817"/>
        <v>0</v>
      </c>
      <c r="CS1078" s="54">
        <f t="shared" si="817"/>
        <v>0</v>
      </c>
      <c r="CT1078" s="54">
        <f t="shared" si="817"/>
        <v>0</v>
      </c>
      <c r="CU1078" s="54">
        <f t="shared" si="817"/>
        <v>0</v>
      </c>
      <c r="CV1078" s="54">
        <f t="shared" si="817"/>
        <v>0</v>
      </c>
      <c r="CX1078" s="54" t="s">
        <v>407</v>
      </c>
      <c r="CY1078" s="54">
        <f>100-$CG$83</f>
        <v>94.33</v>
      </c>
      <c r="CZ1078" s="54">
        <f t="shared" ref="CZ1078:DN1078" si="820">100-$CG$83</f>
        <v>94.33</v>
      </c>
      <c r="DA1078" s="54">
        <f t="shared" si="820"/>
        <v>94.33</v>
      </c>
      <c r="DB1078" s="54">
        <f t="shared" si="820"/>
        <v>94.33</v>
      </c>
      <c r="DC1078" s="54">
        <f t="shared" si="820"/>
        <v>94.33</v>
      </c>
      <c r="DD1078" s="54">
        <f t="shared" si="820"/>
        <v>94.33</v>
      </c>
      <c r="DE1078" s="54">
        <f t="shared" si="820"/>
        <v>94.33</v>
      </c>
      <c r="DF1078" s="54">
        <f t="shared" si="820"/>
        <v>94.33</v>
      </c>
      <c r="DG1078" s="54">
        <f t="shared" si="820"/>
        <v>94.33</v>
      </c>
      <c r="DH1078" s="54">
        <f t="shared" si="820"/>
        <v>94.33</v>
      </c>
      <c r="DI1078" s="54">
        <f t="shared" si="820"/>
        <v>94.33</v>
      </c>
      <c r="DJ1078" s="54">
        <f t="shared" si="820"/>
        <v>94.33</v>
      </c>
      <c r="DK1078" s="54">
        <f t="shared" si="820"/>
        <v>94.33</v>
      </c>
      <c r="DL1078" s="54">
        <f t="shared" si="820"/>
        <v>94.33</v>
      </c>
      <c r="DM1078" s="54">
        <f t="shared" si="820"/>
        <v>94.33</v>
      </c>
      <c r="DN1078" s="54">
        <f t="shared" si="820"/>
        <v>94.33</v>
      </c>
    </row>
    <row r="1079" spans="1:118" ht="14.25" thickBot="1">
      <c r="A1079" s="54"/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  <c r="AL1079" s="54"/>
      <c r="AM1079" s="54"/>
      <c r="AN1079" s="54"/>
      <c r="AO1079" s="54"/>
      <c r="AP1079" s="54"/>
      <c r="AQ1079" s="54"/>
      <c r="AR1079" s="54"/>
      <c r="AS1079" s="54"/>
      <c r="AT1079" s="54"/>
      <c r="AU1079" s="54"/>
      <c r="AV1079" s="54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4"/>
      <c r="BW1079" s="54"/>
      <c r="BX1079" s="54"/>
      <c r="BY1079" s="54"/>
      <c r="BZ1079" s="54"/>
      <c r="CB1079" s="359"/>
      <c r="CC1079" s="360"/>
      <c r="CF1079" s="54" t="s">
        <v>408</v>
      </c>
      <c r="CG1079" s="347">
        <f>LN(2)/CG$78</f>
        <v>0.13862943611198905</v>
      </c>
      <c r="CH1079" s="347">
        <f t="shared" ref="CH1079:CV1079" si="821">LN(2)/CH$78</f>
        <v>8.6643397569993161E-2</v>
      </c>
      <c r="CI1079" s="347">
        <f t="shared" si="821"/>
        <v>5.5451774444795626E-2</v>
      </c>
      <c r="CJ1079" s="347">
        <f t="shared" si="821"/>
        <v>3.7467415165402446E-2</v>
      </c>
      <c r="CK1079" s="347">
        <f t="shared" si="821"/>
        <v>2.5672117798516494E-2</v>
      </c>
      <c r="CL1079" s="347">
        <f t="shared" si="821"/>
        <v>1.8097837612531208E-2</v>
      </c>
      <c r="CM1079" s="347">
        <f t="shared" si="821"/>
        <v>1.2765141446776157E-2</v>
      </c>
      <c r="CN1079" s="347">
        <f t="shared" si="821"/>
        <v>9.001911435843446E-3</v>
      </c>
      <c r="CO1079" s="347">
        <f t="shared" si="821"/>
        <v>6.3591484455040852E-3</v>
      </c>
      <c r="CP1079" s="347">
        <f t="shared" si="821"/>
        <v>4.7475834284927756E-3</v>
      </c>
      <c r="CQ1079" s="347">
        <f t="shared" si="821"/>
        <v>3.7066694147590657E-3</v>
      </c>
      <c r="CR1079" s="347">
        <f t="shared" si="821"/>
        <v>2.9001974082006081E-3</v>
      </c>
      <c r="CS1079" s="347">
        <f t="shared" si="821"/>
        <v>2.272613706753919E-3</v>
      </c>
      <c r="CT1079" s="347">
        <f t="shared" si="821"/>
        <v>1.7773004629742187E-3</v>
      </c>
      <c r="CU1079" s="347">
        <f t="shared" si="821"/>
        <v>1.3918618083533039E-3</v>
      </c>
      <c r="CV1079" s="347">
        <f t="shared" si="821"/>
        <v>1.0915703630865281E-3</v>
      </c>
      <c r="CX1079" s="54" t="s">
        <v>409</v>
      </c>
      <c r="CY1079" s="361">
        <f>CE1077</f>
        <v>0</v>
      </c>
      <c r="CZ1079" s="54">
        <f>$CY1079</f>
        <v>0</v>
      </c>
      <c r="DA1079" s="54">
        <f t="shared" ref="DA1079:DN1079" si="822">$CY1079</f>
        <v>0</v>
      </c>
      <c r="DB1079" s="54">
        <f t="shared" si="822"/>
        <v>0</v>
      </c>
      <c r="DC1079" s="54">
        <f t="shared" si="822"/>
        <v>0</v>
      </c>
      <c r="DD1079" s="54">
        <f t="shared" si="822"/>
        <v>0</v>
      </c>
      <c r="DE1079" s="54">
        <f t="shared" si="822"/>
        <v>0</v>
      </c>
      <c r="DF1079" s="54">
        <f t="shared" si="822"/>
        <v>0</v>
      </c>
      <c r="DG1079" s="54">
        <f t="shared" si="822"/>
        <v>0</v>
      </c>
      <c r="DH1079" s="54">
        <f t="shared" si="822"/>
        <v>0</v>
      </c>
      <c r="DI1079" s="54">
        <f t="shared" si="822"/>
        <v>0</v>
      </c>
      <c r="DJ1079" s="54">
        <f t="shared" si="822"/>
        <v>0</v>
      </c>
      <c r="DK1079" s="54">
        <f t="shared" si="822"/>
        <v>0</v>
      </c>
      <c r="DL1079" s="54">
        <f t="shared" si="822"/>
        <v>0</v>
      </c>
      <c r="DM1079" s="54">
        <f t="shared" si="822"/>
        <v>0</v>
      </c>
      <c r="DN1079" s="54">
        <f t="shared" si="822"/>
        <v>0</v>
      </c>
    </row>
    <row r="1081" spans="1:118" ht="13.5">
      <c r="A1081" s="54"/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  <c r="AL1081" s="54"/>
      <c r="AM1081" s="54"/>
      <c r="AN1081" s="54"/>
      <c r="AO1081" s="54"/>
      <c r="AP1081" s="54"/>
      <c r="AQ1081" s="54"/>
      <c r="AR1081" s="54"/>
      <c r="AS1081" s="54"/>
      <c r="AT1081" s="54"/>
      <c r="AU1081" s="54"/>
      <c r="AV1081" s="54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4"/>
      <c r="BW1081" s="54"/>
      <c r="BX1081" s="54"/>
      <c r="BY1081" s="54"/>
      <c r="BZ1081" s="54"/>
      <c r="CG1081" s="348">
        <f>(CG1074+CG1075)*CG1076</f>
        <v>79</v>
      </c>
      <c r="CH1081" s="348">
        <f t="shared" ref="CH1081:CV1081" si="823">(CH1074+CH1075)*CH1076</f>
        <v>79</v>
      </c>
      <c r="CI1081" s="348">
        <f t="shared" si="823"/>
        <v>79</v>
      </c>
      <c r="CJ1081" s="348">
        <f t="shared" si="823"/>
        <v>79</v>
      </c>
      <c r="CK1081" s="348">
        <f t="shared" si="823"/>
        <v>79</v>
      </c>
      <c r="CL1081" s="348">
        <f t="shared" si="823"/>
        <v>79</v>
      </c>
      <c r="CM1081" s="348">
        <f t="shared" si="823"/>
        <v>79</v>
      </c>
      <c r="CN1081" s="348">
        <f t="shared" si="823"/>
        <v>79</v>
      </c>
      <c r="CO1081" s="348">
        <f t="shared" si="823"/>
        <v>79</v>
      </c>
      <c r="CP1081" s="348">
        <f t="shared" si="823"/>
        <v>79</v>
      </c>
      <c r="CQ1081" s="348">
        <f t="shared" si="823"/>
        <v>79</v>
      </c>
      <c r="CR1081" s="348">
        <f t="shared" si="823"/>
        <v>79</v>
      </c>
      <c r="CS1081" s="348">
        <f t="shared" si="823"/>
        <v>79</v>
      </c>
      <c r="CT1081" s="348">
        <f t="shared" si="823"/>
        <v>79</v>
      </c>
      <c r="CU1081" s="348">
        <f t="shared" si="823"/>
        <v>79</v>
      </c>
      <c r="CV1081" s="348">
        <f t="shared" si="823"/>
        <v>79</v>
      </c>
    </row>
    <row r="1082" spans="1:118" ht="13.5">
      <c r="A1082" s="54"/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  <c r="AL1082" s="54"/>
      <c r="AM1082" s="54"/>
      <c r="AN1082" s="54"/>
      <c r="AO1082" s="54"/>
      <c r="AP1082" s="54"/>
      <c r="AQ1082" s="54"/>
      <c r="AR1082" s="54"/>
      <c r="AS1082" s="54"/>
      <c r="AT1082" s="54"/>
      <c r="AU1082" s="54"/>
      <c r="AV1082" s="54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4"/>
      <c r="BW1082" s="54"/>
      <c r="BX1082" s="54"/>
      <c r="BY1082" s="54"/>
      <c r="BZ1082" s="54"/>
      <c r="CG1082" s="348">
        <f>CG1077*CG1076*(CG1078-1/CG1079)</f>
        <v>575.56318656265205</v>
      </c>
      <c r="CH1082" s="348">
        <f t="shared" ref="CH1082:CV1082" si="824">CH1077*CH1076*(CH1078-1/CH1079)</f>
        <v>920.90109850024317</v>
      </c>
      <c r="CI1082" s="348">
        <f t="shared" si="824"/>
        <v>1438.9079664066298</v>
      </c>
      <c r="CJ1082" s="348">
        <f t="shared" si="824"/>
        <v>2129.5837902818125</v>
      </c>
      <c r="CK1082" s="348">
        <f t="shared" si="824"/>
        <v>3108.0412074383207</v>
      </c>
      <c r="CL1082" s="348">
        <f t="shared" si="824"/>
        <v>4408.8140090699144</v>
      </c>
      <c r="CM1082" s="348">
        <f t="shared" si="824"/>
        <v>6250.6162060704</v>
      </c>
      <c r="CN1082" s="348">
        <f t="shared" si="824"/>
        <v>8863.6730730648396</v>
      </c>
      <c r="CO1082" s="348">
        <f t="shared" si="824"/>
        <v>12547.277467065815</v>
      </c>
      <c r="CP1082" s="348">
        <f t="shared" si="824"/>
        <v>16806.445047629441</v>
      </c>
      <c r="CQ1082" s="348">
        <f t="shared" si="824"/>
        <v>21526.063177443186</v>
      </c>
      <c r="CR1082" s="348">
        <f t="shared" si="824"/>
        <v>27511.920317694763</v>
      </c>
      <c r="CS1082" s="348">
        <f t="shared" si="824"/>
        <v>35109.354380321776</v>
      </c>
      <c r="CT1082" s="348">
        <f t="shared" si="824"/>
        <v>44893.928551886856</v>
      </c>
      <c r="CU1082" s="348">
        <f t="shared" si="824"/>
        <v>57326.093381640138</v>
      </c>
      <c r="CV1082" s="348">
        <f t="shared" si="824"/>
        <v>73096.524693456799</v>
      </c>
    </row>
    <row r="1083" spans="1:118" ht="13.5">
      <c r="A1083" s="54"/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  <c r="AL1083" s="54"/>
      <c r="AM1083" s="54"/>
      <c r="AN1083" s="54"/>
      <c r="AO1083" s="54"/>
      <c r="AP1083" s="54"/>
      <c r="AQ1083" s="54"/>
      <c r="AR1083" s="54"/>
      <c r="AS1083" s="54"/>
      <c r="AT1083" s="54"/>
      <c r="AU1083" s="54"/>
      <c r="AV1083" s="54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4"/>
      <c r="BW1083" s="54"/>
      <c r="BX1083" s="54"/>
      <c r="BY1083" s="54"/>
      <c r="BZ1083" s="54"/>
      <c r="CG1083" s="348" t="e">
        <f>((CG1074+CG1075)*CG1076-CG1073-CG1077*CG1076/CG1079)*EXP(-CG1079*CG1078)</f>
        <v>#VALUE!</v>
      </c>
      <c r="CH1083" s="348" t="e">
        <f t="shared" ref="CH1083:CV1083" si="825">((CH1074+CH1075)*CH1076-CH1073-CH1077*CH1076/CH1079)*EXP(-CH1079*CH1078)</f>
        <v>#VALUE!</v>
      </c>
      <c r="CI1083" s="348" t="e">
        <f t="shared" si="825"/>
        <v>#VALUE!</v>
      </c>
      <c r="CJ1083" s="348" t="e">
        <f t="shared" si="825"/>
        <v>#VALUE!</v>
      </c>
      <c r="CK1083" s="348" t="e">
        <f t="shared" si="825"/>
        <v>#VALUE!</v>
      </c>
      <c r="CL1083" s="348" t="e">
        <f t="shared" si="825"/>
        <v>#VALUE!</v>
      </c>
      <c r="CM1083" s="348" t="e">
        <f t="shared" si="825"/>
        <v>#VALUE!</v>
      </c>
      <c r="CN1083" s="348" t="e">
        <f t="shared" si="825"/>
        <v>#VALUE!</v>
      </c>
      <c r="CO1083" s="348" t="e">
        <f t="shared" si="825"/>
        <v>#VALUE!</v>
      </c>
      <c r="CP1083" s="348" t="e">
        <f t="shared" si="825"/>
        <v>#VALUE!</v>
      </c>
      <c r="CQ1083" s="348" t="e">
        <f t="shared" si="825"/>
        <v>#VALUE!</v>
      </c>
      <c r="CR1083" s="348" t="e">
        <f t="shared" si="825"/>
        <v>#VALUE!</v>
      </c>
      <c r="CS1083" s="348" t="e">
        <f t="shared" si="825"/>
        <v>#VALUE!</v>
      </c>
      <c r="CT1083" s="348" t="e">
        <f t="shared" si="825"/>
        <v>#VALUE!</v>
      </c>
      <c r="CU1083" s="348" t="e">
        <f t="shared" si="825"/>
        <v>#VALUE!</v>
      </c>
      <c r="CV1083" s="348" t="e">
        <f t="shared" si="825"/>
        <v>#VALUE!</v>
      </c>
    </row>
    <row r="1084" spans="1:118" ht="13.5">
      <c r="A1084" s="54"/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  <c r="AL1084" s="54"/>
      <c r="AM1084" s="54"/>
      <c r="AN1084" s="54"/>
      <c r="AO1084" s="54"/>
      <c r="AP1084" s="54"/>
      <c r="AQ1084" s="54"/>
      <c r="AR1084" s="54"/>
      <c r="AS1084" s="54"/>
      <c r="AT1084" s="54"/>
      <c r="AU1084" s="54"/>
      <c r="AV1084" s="54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4"/>
      <c r="BW1084" s="54"/>
      <c r="BX1084" s="54"/>
      <c r="BY1084" s="54"/>
      <c r="BZ1084" s="54"/>
      <c r="CG1084" s="349" t="e">
        <f>CG1081+CG1082-CG1083</f>
        <v>#VALUE!</v>
      </c>
      <c r="CH1084" s="349" t="e">
        <f t="shared" ref="CH1084:CV1084" si="826">CH1081+CH1082-CH1083</f>
        <v>#VALUE!</v>
      </c>
      <c r="CI1084" s="349" t="e">
        <f t="shared" si="826"/>
        <v>#VALUE!</v>
      </c>
      <c r="CJ1084" s="349" t="e">
        <f t="shared" si="826"/>
        <v>#VALUE!</v>
      </c>
      <c r="CK1084" s="349" t="e">
        <f t="shared" si="826"/>
        <v>#VALUE!</v>
      </c>
      <c r="CL1084" s="349" t="e">
        <f t="shared" si="826"/>
        <v>#VALUE!</v>
      </c>
      <c r="CM1084" s="349" t="e">
        <f t="shared" si="826"/>
        <v>#VALUE!</v>
      </c>
      <c r="CN1084" s="349" t="e">
        <f t="shared" si="826"/>
        <v>#VALUE!</v>
      </c>
      <c r="CO1084" s="349" t="e">
        <f t="shared" si="826"/>
        <v>#VALUE!</v>
      </c>
      <c r="CP1084" s="349" t="e">
        <f t="shared" si="826"/>
        <v>#VALUE!</v>
      </c>
      <c r="CQ1084" s="349" t="e">
        <f t="shared" si="826"/>
        <v>#VALUE!</v>
      </c>
      <c r="CR1084" s="349" t="e">
        <f t="shared" si="826"/>
        <v>#VALUE!</v>
      </c>
      <c r="CS1084" s="349" t="e">
        <f t="shared" si="826"/>
        <v>#VALUE!</v>
      </c>
      <c r="CT1084" s="349" t="e">
        <f t="shared" si="826"/>
        <v>#VALUE!</v>
      </c>
      <c r="CU1084" s="349" t="e">
        <f t="shared" si="826"/>
        <v>#VALUE!</v>
      </c>
      <c r="CV1084" s="349" t="e">
        <f t="shared" si="826"/>
        <v>#VALUE!</v>
      </c>
    </row>
    <row r="1085" spans="1:118" ht="13.5">
      <c r="A1085" s="54"/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  <c r="AL1085" s="54"/>
      <c r="AM1085" s="54"/>
      <c r="AN1085" s="54"/>
      <c r="AO1085" s="54"/>
      <c r="AP1085" s="54"/>
      <c r="AQ1085" s="54"/>
      <c r="AR1085" s="54"/>
      <c r="AS1085" s="54"/>
      <c r="AT1085" s="54"/>
      <c r="AU1085" s="54"/>
      <c r="AV1085" s="54"/>
      <c r="AW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  <c r="BO1085" s="54"/>
      <c r="BP1085" s="54"/>
      <c r="BQ1085" s="54"/>
      <c r="BR1085" s="54"/>
      <c r="BS1085" s="54"/>
      <c r="BT1085" s="54"/>
      <c r="BU1085" s="54"/>
      <c r="BV1085" s="54"/>
      <c r="BW1085" s="54"/>
      <c r="BX1085" s="54"/>
      <c r="BY1085" s="54"/>
      <c r="BZ1085" s="54"/>
      <c r="CG1085" s="350" t="s">
        <v>390</v>
      </c>
      <c r="CH1085" s="351" t="s">
        <v>333</v>
      </c>
      <c r="CI1085" s="351" t="s">
        <v>334</v>
      </c>
      <c r="CJ1085" s="351" t="s">
        <v>335</v>
      </c>
      <c r="CK1085" s="351" t="s">
        <v>336</v>
      </c>
      <c r="CL1085" s="351" t="s">
        <v>337</v>
      </c>
      <c r="CM1085" s="351" t="s">
        <v>338</v>
      </c>
      <c r="CN1085" s="351" t="s">
        <v>339</v>
      </c>
      <c r="CO1085" s="351" t="s">
        <v>340</v>
      </c>
      <c r="CP1085" s="351" t="s">
        <v>341</v>
      </c>
      <c r="CQ1085" s="351" t="s">
        <v>342</v>
      </c>
      <c r="CR1085" s="351" t="s">
        <v>343</v>
      </c>
      <c r="CS1085" s="351" t="s">
        <v>344</v>
      </c>
      <c r="CT1085" s="351" t="s">
        <v>345</v>
      </c>
      <c r="CU1085" s="351" t="s">
        <v>346</v>
      </c>
      <c r="CV1085" s="351" t="s">
        <v>347</v>
      </c>
      <c r="CY1085" s="54" t="s">
        <v>390</v>
      </c>
      <c r="CZ1085" s="54" t="s">
        <v>333</v>
      </c>
      <c r="DA1085" s="54" t="s">
        <v>334</v>
      </c>
      <c r="DB1085" s="54" t="s">
        <v>335</v>
      </c>
      <c r="DC1085" s="54" t="s">
        <v>336</v>
      </c>
      <c r="DD1085" s="54" t="s">
        <v>337</v>
      </c>
      <c r="DE1085" s="54" t="s">
        <v>338</v>
      </c>
      <c r="DF1085" s="54" t="s">
        <v>339</v>
      </c>
      <c r="DG1085" s="54" t="s">
        <v>340</v>
      </c>
      <c r="DH1085" s="54" t="s">
        <v>341</v>
      </c>
      <c r="DI1085" s="54" t="s">
        <v>342</v>
      </c>
      <c r="DJ1085" s="54" t="s">
        <v>343</v>
      </c>
      <c r="DK1085" s="54" t="s">
        <v>344</v>
      </c>
      <c r="DL1085" s="54" t="s">
        <v>345</v>
      </c>
      <c r="DM1085" s="54" t="s">
        <v>346</v>
      </c>
      <c r="DN1085" s="54" t="s">
        <v>347</v>
      </c>
    </row>
    <row r="1086" spans="1:118" ht="13.5">
      <c r="A1086" s="54"/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  <c r="AL1086" s="54"/>
      <c r="AM1086" s="54"/>
      <c r="AN1086" s="54"/>
      <c r="AO1086" s="54"/>
      <c r="AP1086" s="54"/>
      <c r="AQ1086" s="54"/>
      <c r="AR1086" s="54"/>
      <c r="AS1086" s="54"/>
      <c r="AT1086" s="54"/>
      <c r="AU1086" s="54"/>
      <c r="AV1086" s="54"/>
      <c r="AW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  <c r="BO1086" s="54"/>
      <c r="BP1086" s="54"/>
      <c r="BQ1086" s="54"/>
      <c r="BR1086" s="54"/>
      <c r="BS1086" s="54"/>
      <c r="BT1086" s="54"/>
      <c r="BU1086" s="54"/>
      <c r="BV1086" s="54"/>
      <c r="BW1086" s="54"/>
      <c r="BX1086" s="54"/>
      <c r="BY1086" s="54"/>
      <c r="BZ1086" s="54"/>
      <c r="CF1086" s="54" t="s">
        <v>391</v>
      </c>
      <c r="CG1086" s="352" t="e">
        <f>ROUND((CG1074+CG1075)*CG1076+CG1077*CG1076*(CG1078-1/CG1079)-((CG1074+CG1075)*CG1076-CG1073-CG1077*CG1076/CG1079)*EXP(-CG1079*CG1078),5)</f>
        <v>#VALUE!</v>
      </c>
      <c r="CH1086" s="352" t="e">
        <f t="shared" ref="CH1086:CV1086" si="827">ROUND((CH1074+CH1075)*CH1076+CH1077*CH1076*(CH1078-1/CH1079)-((CH1074+CH1075)*CH1076-CH1073-CH1077*CH1076/CH1079)*EXP(-CH1079*CH1078),5)</f>
        <v>#VALUE!</v>
      </c>
      <c r="CI1086" s="352" t="e">
        <f t="shared" si="827"/>
        <v>#VALUE!</v>
      </c>
      <c r="CJ1086" s="352" t="e">
        <f t="shared" si="827"/>
        <v>#VALUE!</v>
      </c>
      <c r="CK1086" s="352" t="e">
        <f t="shared" si="827"/>
        <v>#VALUE!</v>
      </c>
      <c r="CL1086" s="352" t="e">
        <f t="shared" si="827"/>
        <v>#VALUE!</v>
      </c>
      <c r="CM1086" s="352" t="e">
        <f t="shared" si="827"/>
        <v>#VALUE!</v>
      </c>
      <c r="CN1086" s="352" t="e">
        <f t="shared" si="827"/>
        <v>#VALUE!</v>
      </c>
      <c r="CO1086" s="352" t="e">
        <f t="shared" si="827"/>
        <v>#VALUE!</v>
      </c>
      <c r="CP1086" s="352" t="e">
        <f t="shared" si="827"/>
        <v>#VALUE!</v>
      </c>
      <c r="CQ1086" s="352" t="e">
        <f t="shared" si="827"/>
        <v>#VALUE!</v>
      </c>
      <c r="CR1086" s="352" t="e">
        <f t="shared" si="827"/>
        <v>#VALUE!</v>
      </c>
      <c r="CS1086" s="352" t="e">
        <f t="shared" si="827"/>
        <v>#VALUE!</v>
      </c>
      <c r="CT1086" s="352" t="e">
        <f t="shared" si="827"/>
        <v>#VALUE!</v>
      </c>
      <c r="CU1086" s="352" t="e">
        <f t="shared" si="827"/>
        <v>#VALUE!</v>
      </c>
      <c r="CV1086" s="352" t="e">
        <f t="shared" si="827"/>
        <v>#VALUE!</v>
      </c>
      <c r="CX1086" s="54" t="s">
        <v>412</v>
      </c>
      <c r="CY1086" s="362">
        <f>(CY1078+CY1079)/CY1077+CY1076</f>
        <v>295.99579239870923</v>
      </c>
      <c r="CZ1086" s="362">
        <f t="shared" ref="CZ1086:DN1086" si="828">(CZ1078+CZ1079)/CZ1077+CZ1076</f>
        <v>253.99617592876882</v>
      </c>
      <c r="DA1086" s="362">
        <f t="shared" si="828"/>
        <v>224.99578814732763</v>
      </c>
      <c r="DB1086" s="362">
        <f t="shared" si="828"/>
        <v>202.99552076677315</v>
      </c>
      <c r="DC1086" s="362">
        <f t="shared" si="828"/>
        <v>190.00217425547623</v>
      </c>
      <c r="DD1086" s="362">
        <f t="shared" si="828"/>
        <v>174.99791344557741</v>
      </c>
      <c r="DE1086" s="362">
        <f t="shared" si="828"/>
        <v>164.99559634188427</v>
      </c>
      <c r="DF1086" s="362">
        <f t="shared" si="828"/>
        <v>157.00280920314253</v>
      </c>
      <c r="DG1086" s="362">
        <f t="shared" si="828"/>
        <v>151.99654993400793</v>
      </c>
      <c r="DH1086" s="362">
        <f t="shared" si="828"/>
        <v>145.99700693992628</v>
      </c>
      <c r="DI1086" s="362">
        <f t="shared" si="828"/>
        <v>141.99730722180493</v>
      </c>
      <c r="DJ1086" s="362">
        <f t="shared" si="828"/>
        <v>138.99904711262363</v>
      </c>
      <c r="DK1086" s="362">
        <f t="shared" si="828"/>
        <v>133.99871805423658</v>
      </c>
      <c r="DL1086" s="362">
        <f t="shared" si="828"/>
        <v>131.99796563285832</v>
      </c>
      <c r="DM1086" s="362">
        <f t="shared" si="828"/>
        <v>129.00495001041449</v>
      </c>
      <c r="DN1086" s="362">
        <f t="shared" si="828"/>
        <v>127.00491577747849</v>
      </c>
    </row>
    <row r="1087" spans="1:118" ht="13.5">
      <c r="A1087" s="54"/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  <c r="AL1087" s="54"/>
      <c r="AM1087" s="54"/>
      <c r="AN1087" s="54"/>
      <c r="AO1087" s="54"/>
      <c r="AP1087" s="54"/>
      <c r="AQ1087" s="54"/>
      <c r="AR1087" s="54"/>
      <c r="AS1087" s="54"/>
      <c r="AT1087" s="54"/>
      <c r="AU1087" s="54"/>
      <c r="AV1087" s="54"/>
      <c r="AW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  <c r="BO1087" s="54"/>
      <c r="BP1087" s="54"/>
      <c r="BQ1087" s="54"/>
      <c r="BR1087" s="54"/>
      <c r="BS1087" s="54"/>
      <c r="BT1087" s="54"/>
      <c r="BU1087" s="54"/>
      <c r="BV1087" s="54"/>
      <c r="BW1087" s="54"/>
      <c r="BX1087" s="54"/>
      <c r="BY1087" s="54"/>
      <c r="BZ1087" s="54"/>
      <c r="CA1087" s="319" t="str">
        <f>IF(CB1087="","",CC1087)</f>
        <v/>
      </c>
      <c r="CB1087" s="363" t="str">
        <f>IF(COUNTIF(CY1087:DN1087,"×")=0,"","浮上できません")</f>
        <v/>
      </c>
      <c r="CC1087" s="316">
        <v>9</v>
      </c>
      <c r="CG1087" s="369"/>
      <c r="CH1087" s="369"/>
      <c r="CI1087" s="369"/>
      <c r="CJ1087" s="369"/>
      <c r="CK1087" s="369"/>
      <c r="CL1087" s="369"/>
      <c r="CM1087" s="369"/>
      <c r="CN1087" s="369"/>
      <c r="CO1087" s="369"/>
      <c r="CP1087" s="369"/>
      <c r="CQ1087" s="369"/>
      <c r="CR1087" s="369"/>
      <c r="CS1087" s="369"/>
      <c r="CT1087" s="369"/>
      <c r="CU1087" s="369"/>
      <c r="CV1087" s="369"/>
      <c r="CY1087" s="364" t="e">
        <f t="shared" ref="CY1087:DN1087" si="829">IF(CY1086-CG1086&gt;0,"","×")</f>
        <v>#VALUE!</v>
      </c>
      <c r="CZ1087" s="364" t="e">
        <f t="shared" si="829"/>
        <v>#VALUE!</v>
      </c>
      <c r="DA1087" s="364" t="e">
        <f t="shared" si="829"/>
        <v>#VALUE!</v>
      </c>
      <c r="DB1087" s="364" t="e">
        <f t="shared" si="829"/>
        <v>#VALUE!</v>
      </c>
      <c r="DC1087" s="364" t="e">
        <f t="shared" si="829"/>
        <v>#VALUE!</v>
      </c>
      <c r="DD1087" s="364" t="e">
        <f t="shared" si="829"/>
        <v>#VALUE!</v>
      </c>
      <c r="DE1087" s="364" t="e">
        <f t="shared" si="829"/>
        <v>#VALUE!</v>
      </c>
      <c r="DF1087" s="364" t="e">
        <f t="shared" si="829"/>
        <v>#VALUE!</v>
      </c>
      <c r="DG1087" s="364" t="e">
        <f t="shared" si="829"/>
        <v>#VALUE!</v>
      </c>
      <c r="DH1087" s="364" t="e">
        <f t="shared" si="829"/>
        <v>#VALUE!</v>
      </c>
      <c r="DI1087" s="364" t="e">
        <f t="shared" si="829"/>
        <v>#VALUE!</v>
      </c>
      <c r="DJ1087" s="364" t="e">
        <f t="shared" si="829"/>
        <v>#VALUE!</v>
      </c>
      <c r="DK1087" s="364" t="e">
        <f t="shared" si="829"/>
        <v>#VALUE!</v>
      </c>
      <c r="DL1087" s="364" t="e">
        <f t="shared" si="829"/>
        <v>#VALUE!</v>
      </c>
      <c r="DM1087" s="364" t="e">
        <f t="shared" si="829"/>
        <v>#VALUE!</v>
      </c>
      <c r="DN1087" s="364" t="e">
        <f t="shared" si="829"/>
        <v>#VALUE!</v>
      </c>
    </row>
    <row r="1088" spans="1:118" ht="13.5">
      <c r="A1088" s="54"/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  <c r="AL1088" s="54"/>
      <c r="AM1088" s="54"/>
      <c r="AN1088" s="54"/>
      <c r="AO1088" s="54"/>
      <c r="AP1088" s="54"/>
      <c r="AQ1088" s="54"/>
      <c r="AR1088" s="54"/>
      <c r="AS1088" s="54"/>
      <c r="AT1088" s="54"/>
      <c r="AU1088" s="54"/>
      <c r="AV1088" s="54"/>
      <c r="AW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  <c r="BO1088" s="54"/>
      <c r="BP1088" s="54"/>
      <c r="BQ1088" s="54"/>
      <c r="BR1088" s="54"/>
      <c r="BS1088" s="54"/>
      <c r="BT1088" s="54"/>
      <c r="BU1088" s="54"/>
      <c r="BV1088" s="54"/>
      <c r="BW1088" s="54"/>
      <c r="BX1088" s="54"/>
      <c r="BY1088" s="54"/>
      <c r="BZ1088" s="54"/>
      <c r="CF1088" s="338">
        <v>61</v>
      </c>
      <c r="CG1088" s="338" t="s">
        <v>612</v>
      </c>
      <c r="CH1088" s="338"/>
      <c r="CI1088" s="338"/>
      <c r="CJ1088" s="338"/>
      <c r="CK1088" s="338"/>
      <c r="CL1088" s="338"/>
      <c r="CM1088" s="338"/>
      <c r="CN1088" s="338"/>
      <c r="CO1088" s="338"/>
      <c r="CP1088" s="338"/>
      <c r="CQ1088" s="338"/>
      <c r="CR1088" s="338"/>
      <c r="CS1088" s="338"/>
      <c r="CT1088" s="338"/>
      <c r="CU1088" s="338"/>
      <c r="CV1088" s="338"/>
      <c r="CW1088" s="338"/>
    </row>
    <row r="1090" spans="1:119" ht="13.5">
      <c r="A1090" s="54"/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  <c r="AL1090" s="54"/>
      <c r="AM1090" s="54"/>
      <c r="AN1090" s="54"/>
      <c r="AO1090" s="54"/>
      <c r="AP1090" s="54"/>
      <c r="AQ1090" s="54"/>
      <c r="AR1090" s="54"/>
      <c r="AS1090" s="54"/>
      <c r="AT1090" s="54"/>
      <c r="AU1090" s="54"/>
      <c r="AV1090" s="54"/>
      <c r="AW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  <c r="BO1090" s="54"/>
      <c r="BP1090" s="54"/>
      <c r="BQ1090" s="54"/>
      <c r="BR1090" s="54"/>
      <c r="BS1090" s="54"/>
      <c r="BT1090" s="54"/>
      <c r="BU1090" s="54"/>
      <c r="BV1090" s="54"/>
      <c r="BW1090" s="54"/>
      <c r="BX1090" s="54"/>
      <c r="BY1090" s="54"/>
      <c r="BZ1090" s="54"/>
      <c r="CF1090" s="340" t="s">
        <v>401</v>
      </c>
      <c r="CG1090" s="353" t="e">
        <f>CG1086</f>
        <v>#VALUE!</v>
      </c>
      <c r="CH1090" s="353" t="e">
        <f t="shared" ref="CH1090:CV1090" si="830">CH1086</f>
        <v>#VALUE!</v>
      </c>
      <c r="CI1090" s="353" t="e">
        <f t="shared" si="830"/>
        <v>#VALUE!</v>
      </c>
      <c r="CJ1090" s="353" t="e">
        <f t="shared" si="830"/>
        <v>#VALUE!</v>
      </c>
      <c r="CK1090" s="353" t="e">
        <f t="shared" si="830"/>
        <v>#VALUE!</v>
      </c>
      <c r="CL1090" s="353" t="e">
        <f t="shared" si="830"/>
        <v>#VALUE!</v>
      </c>
      <c r="CM1090" s="353" t="e">
        <f t="shared" si="830"/>
        <v>#VALUE!</v>
      </c>
      <c r="CN1090" s="353" t="e">
        <f t="shared" si="830"/>
        <v>#VALUE!</v>
      </c>
      <c r="CO1090" s="353" t="e">
        <f t="shared" si="830"/>
        <v>#VALUE!</v>
      </c>
      <c r="CP1090" s="353" t="e">
        <f t="shared" si="830"/>
        <v>#VALUE!</v>
      </c>
      <c r="CQ1090" s="353" t="e">
        <f t="shared" si="830"/>
        <v>#VALUE!</v>
      </c>
      <c r="CR1090" s="353" t="e">
        <f t="shared" si="830"/>
        <v>#VALUE!</v>
      </c>
      <c r="CS1090" s="353" t="e">
        <f t="shared" si="830"/>
        <v>#VALUE!</v>
      </c>
      <c r="CT1090" s="353" t="e">
        <f t="shared" si="830"/>
        <v>#VALUE!</v>
      </c>
      <c r="CU1090" s="353" t="e">
        <f t="shared" si="830"/>
        <v>#VALUE!</v>
      </c>
      <c r="CV1090" s="353" t="e">
        <f t="shared" si="830"/>
        <v>#VALUE!</v>
      </c>
    </row>
    <row r="1091" spans="1:119" ht="13.5">
      <c r="A1091" s="54"/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  <c r="AL1091" s="54"/>
      <c r="AM1091" s="54"/>
      <c r="AN1091" s="54"/>
      <c r="AO1091" s="54"/>
      <c r="AP1091" s="54"/>
      <c r="AQ1091" s="54"/>
      <c r="AR1091" s="54"/>
      <c r="AS1091" s="54"/>
      <c r="AT1091" s="54"/>
      <c r="AU1091" s="54"/>
      <c r="AV1091" s="54"/>
      <c r="AW1091" s="54"/>
      <c r="AX1091" s="54"/>
      <c r="AY1091" s="54"/>
      <c r="AZ1091" s="54"/>
      <c r="BA1091" s="54"/>
      <c r="BB1091" s="54"/>
      <c r="BC1091" s="54"/>
      <c r="BD1091" s="54"/>
      <c r="BE1091" s="54"/>
      <c r="BF1091" s="54"/>
      <c r="BG1091" s="54"/>
      <c r="BH1091" s="54"/>
      <c r="BI1091" s="54"/>
      <c r="BJ1091" s="54"/>
      <c r="BK1091" s="54"/>
      <c r="BL1091" s="54"/>
      <c r="BM1091" s="54"/>
      <c r="BN1091" s="54"/>
      <c r="BO1091" s="54"/>
      <c r="BP1091" s="54"/>
      <c r="BQ1091" s="54"/>
      <c r="BR1091" s="54"/>
      <c r="BS1091" s="54"/>
      <c r="BT1091" s="54"/>
      <c r="BU1091" s="54"/>
      <c r="BV1091" s="54"/>
      <c r="BW1091" s="54"/>
      <c r="BX1091" s="54"/>
      <c r="BY1091" s="54"/>
      <c r="BZ1091" s="54"/>
      <c r="CF1091" s="54" t="s">
        <v>588</v>
      </c>
      <c r="CG1091" s="54">
        <v>100</v>
      </c>
      <c r="CH1091" s="54">
        <f>$CG1091</f>
        <v>100</v>
      </c>
      <c r="CI1091" s="54">
        <f t="shared" ref="CI1091:CV1095" si="831">$CG1091</f>
        <v>100</v>
      </c>
      <c r="CJ1091" s="54">
        <f t="shared" si="831"/>
        <v>100</v>
      </c>
      <c r="CK1091" s="54">
        <f t="shared" si="831"/>
        <v>100</v>
      </c>
      <c r="CL1091" s="54">
        <f t="shared" si="831"/>
        <v>100</v>
      </c>
      <c r="CM1091" s="54">
        <f t="shared" si="831"/>
        <v>100</v>
      </c>
      <c r="CN1091" s="54">
        <f t="shared" si="831"/>
        <v>100</v>
      </c>
      <c r="CO1091" s="54">
        <f t="shared" si="831"/>
        <v>100</v>
      </c>
      <c r="CP1091" s="54">
        <f t="shared" si="831"/>
        <v>100</v>
      </c>
      <c r="CQ1091" s="54">
        <f t="shared" si="831"/>
        <v>100</v>
      </c>
      <c r="CR1091" s="54">
        <f t="shared" si="831"/>
        <v>100</v>
      </c>
      <c r="CS1091" s="54">
        <f t="shared" si="831"/>
        <v>100</v>
      </c>
      <c r="CT1091" s="54">
        <f t="shared" si="831"/>
        <v>100</v>
      </c>
      <c r="CU1091" s="54">
        <f t="shared" si="831"/>
        <v>100</v>
      </c>
      <c r="CV1091" s="54">
        <f t="shared" si="831"/>
        <v>100</v>
      </c>
      <c r="CX1091" s="339" t="s">
        <v>402</v>
      </c>
      <c r="CY1091" s="339"/>
      <c r="CZ1091" s="339"/>
      <c r="DA1091" s="339"/>
      <c r="DB1091" s="339"/>
      <c r="DC1091" s="339"/>
      <c r="DD1091" s="339"/>
      <c r="DE1091" s="339"/>
      <c r="DF1091" s="339"/>
      <c r="DG1091" s="339"/>
      <c r="DH1091" s="339"/>
      <c r="DI1091" s="339"/>
      <c r="DJ1091" s="339"/>
      <c r="DK1091" s="339"/>
      <c r="DL1091" s="339"/>
      <c r="DM1091" s="339"/>
      <c r="DN1091" s="339"/>
      <c r="DO1091" s="339"/>
    </row>
    <row r="1092" spans="1:119" ht="13.5">
      <c r="A1092" s="54"/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  <c r="AL1092" s="54"/>
      <c r="AM1092" s="54"/>
      <c r="AN1092" s="54"/>
      <c r="AO1092" s="54"/>
      <c r="AP1092" s="54"/>
      <c r="AQ1092" s="54"/>
      <c r="AR1092" s="54"/>
      <c r="AS1092" s="54"/>
      <c r="AT1092" s="54"/>
      <c r="AU1092" s="54"/>
      <c r="AV1092" s="54"/>
      <c r="AW1092" s="54"/>
      <c r="AX1092" s="54"/>
      <c r="AY1092" s="54"/>
      <c r="AZ1092" s="54"/>
      <c r="BA1092" s="54"/>
      <c r="BB1092" s="54"/>
      <c r="BC1092" s="54"/>
      <c r="BD1092" s="54"/>
      <c r="BE1092" s="54"/>
      <c r="BF1092" s="54"/>
      <c r="BG1092" s="54"/>
      <c r="BH1092" s="54"/>
      <c r="BI1092" s="54"/>
      <c r="BJ1092" s="54"/>
      <c r="BK1092" s="54"/>
      <c r="BL1092" s="54"/>
      <c r="BM1092" s="54"/>
      <c r="BN1092" s="54"/>
      <c r="BO1092" s="54"/>
      <c r="BP1092" s="54"/>
      <c r="BQ1092" s="54"/>
      <c r="BR1092" s="54"/>
      <c r="BS1092" s="54"/>
      <c r="BT1092" s="54"/>
      <c r="BU1092" s="54"/>
      <c r="BV1092" s="54"/>
      <c r="BW1092" s="54"/>
      <c r="BX1092" s="54"/>
      <c r="BY1092" s="54"/>
      <c r="BZ1092" s="54"/>
      <c r="CB1092" s="64" t="s">
        <v>372</v>
      </c>
      <c r="CC1092" s="345">
        <v>0</v>
      </c>
      <c r="CD1092" s="66" t="s">
        <v>460</v>
      </c>
      <c r="CE1092" s="66">
        <f>ROUND(CC1092*$CG$82*9.80665/1000,0)</f>
        <v>0</v>
      </c>
      <c r="CF1092" s="54" t="s">
        <v>374</v>
      </c>
      <c r="CG1092" s="341">
        <f>CE1093</f>
        <v>0</v>
      </c>
      <c r="CH1092" s="54">
        <f>$CG1092</f>
        <v>0</v>
      </c>
      <c r="CI1092" s="54">
        <f t="shared" si="831"/>
        <v>0</v>
      </c>
      <c r="CJ1092" s="54">
        <f t="shared" si="831"/>
        <v>0</v>
      </c>
      <c r="CK1092" s="54">
        <f t="shared" si="831"/>
        <v>0</v>
      </c>
      <c r="CL1092" s="54">
        <f t="shared" si="831"/>
        <v>0</v>
      </c>
      <c r="CM1092" s="54">
        <f t="shared" si="831"/>
        <v>0</v>
      </c>
      <c r="CN1092" s="54">
        <f t="shared" si="831"/>
        <v>0</v>
      </c>
      <c r="CO1092" s="54">
        <f t="shared" si="831"/>
        <v>0</v>
      </c>
      <c r="CP1092" s="54">
        <f t="shared" si="831"/>
        <v>0</v>
      </c>
      <c r="CQ1092" s="54">
        <f t="shared" si="831"/>
        <v>0</v>
      </c>
      <c r="CR1092" s="54">
        <f t="shared" si="831"/>
        <v>0</v>
      </c>
      <c r="CS1092" s="54">
        <f t="shared" si="831"/>
        <v>0</v>
      </c>
      <c r="CT1092" s="54">
        <f t="shared" si="831"/>
        <v>0</v>
      </c>
      <c r="CU1092" s="54">
        <f t="shared" si="831"/>
        <v>0</v>
      </c>
      <c r="CV1092" s="54">
        <f t="shared" si="831"/>
        <v>0</v>
      </c>
    </row>
    <row r="1093" spans="1:119" ht="13.5">
      <c r="A1093" s="54"/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  <c r="AL1093" s="54"/>
      <c r="AM1093" s="54"/>
      <c r="AN1093" s="54"/>
      <c r="AO1093" s="54"/>
      <c r="AP1093" s="54"/>
      <c r="AQ1093" s="54"/>
      <c r="AR1093" s="54"/>
      <c r="AS1093" s="54"/>
      <c r="AT1093" s="54"/>
      <c r="AU1093" s="54"/>
      <c r="AV1093" s="54"/>
      <c r="AW1093" s="54"/>
      <c r="AX1093" s="54"/>
      <c r="AY1093" s="54"/>
      <c r="AZ1093" s="54"/>
      <c r="BA1093" s="54"/>
      <c r="BB1093" s="54"/>
      <c r="BC1093" s="54"/>
      <c r="BD1093" s="54"/>
      <c r="BE1093" s="54"/>
      <c r="BF1093" s="54"/>
      <c r="BG1093" s="54"/>
      <c r="BH1093" s="54"/>
      <c r="BI1093" s="54"/>
      <c r="BJ1093" s="54"/>
      <c r="BK1093" s="54"/>
      <c r="BL1093" s="54"/>
      <c r="BM1093" s="54"/>
      <c r="BN1093" s="54"/>
      <c r="BO1093" s="54"/>
      <c r="BP1093" s="54"/>
      <c r="BQ1093" s="54"/>
      <c r="BR1093" s="54"/>
      <c r="BS1093" s="54"/>
      <c r="BT1093" s="54"/>
      <c r="BU1093" s="54"/>
      <c r="BV1093" s="54"/>
      <c r="BW1093" s="54"/>
      <c r="BX1093" s="54"/>
      <c r="BY1093" s="54"/>
      <c r="BZ1093" s="54"/>
      <c r="CB1093" s="354" t="s">
        <v>376</v>
      </c>
      <c r="CC1093" s="355">
        <f>CC1077</f>
        <v>0</v>
      </c>
      <c r="CD1093" s="346" t="s">
        <v>381</v>
      </c>
      <c r="CE1093" s="66">
        <f>CC1093*$CG$82*9.80665/1000</f>
        <v>0</v>
      </c>
      <c r="CF1093" s="54" t="s">
        <v>396</v>
      </c>
      <c r="CG1093" s="54">
        <v>0.79</v>
      </c>
      <c r="CH1093" s="54">
        <f>$CG1093</f>
        <v>0.79</v>
      </c>
      <c r="CI1093" s="54">
        <f t="shared" si="831"/>
        <v>0.79</v>
      </c>
      <c r="CJ1093" s="54">
        <f t="shared" si="831"/>
        <v>0.79</v>
      </c>
      <c r="CK1093" s="54">
        <f t="shared" si="831"/>
        <v>0.79</v>
      </c>
      <c r="CL1093" s="54">
        <f t="shared" si="831"/>
        <v>0.79</v>
      </c>
      <c r="CM1093" s="54">
        <f t="shared" si="831"/>
        <v>0.79</v>
      </c>
      <c r="CN1093" s="54">
        <f t="shared" si="831"/>
        <v>0.79</v>
      </c>
      <c r="CO1093" s="54">
        <f t="shared" si="831"/>
        <v>0.79</v>
      </c>
      <c r="CP1093" s="54">
        <f t="shared" si="831"/>
        <v>0.79</v>
      </c>
      <c r="CQ1093" s="54">
        <f t="shared" si="831"/>
        <v>0.79</v>
      </c>
      <c r="CR1093" s="54">
        <f t="shared" si="831"/>
        <v>0.79</v>
      </c>
      <c r="CS1093" s="54">
        <f t="shared" si="831"/>
        <v>0.79</v>
      </c>
      <c r="CT1093" s="54">
        <f t="shared" si="831"/>
        <v>0.79</v>
      </c>
      <c r="CU1093" s="54">
        <f t="shared" si="831"/>
        <v>0.79</v>
      </c>
      <c r="CV1093" s="54">
        <f t="shared" si="831"/>
        <v>0.79</v>
      </c>
      <c r="CX1093" s="358" t="s">
        <v>521</v>
      </c>
      <c r="CY1093" s="54">
        <f t="shared" ref="CY1093:DN1093" si="832">CG$79</f>
        <v>126.88500000000001</v>
      </c>
      <c r="CZ1093" s="54">
        <f t="shared" si="832"/>
        <v>109.185</v>
      </c>
      <c r="DA1093" s="54">
        <f t="shared" si="832"/>
        <v>94.381</v>
      </c>
      <c r="DB1093" s="54">
        <f t="shared" si="832"/>
        <v>82.445999999999998</v>
      </c>
      <c r="DC1093" s="54">
        <f t="shared" si="832"/>
        <v>73.918000000000006</v>
      </c>
      <c r="DD1093" s="54">
        <f t="shared" si="832"/>
        <v>63.152999999999999</v>
      </c>
      <c r="DE1093" s="54">
        <f t="shared" si="832"/>
        <v>56.482999999999997</v>
      </c>
      <c r="DF1093" s="54">
        <f t="shared" si="832"/>
        <v>51.133000000000003</v>
      </c>
      <c r="DG1093" s="54">
        <f t="shared" si="832"/>
        <v>48.246000000000002</v>
      </c>
      <c r="DH1093" s="54">
        <f t="shared" si="832"/>
        <v>43.709000000000003</v>
      </c>
      <c r="DI1093" s="54">
        <f t="shared" si="832"/>
        <v>40.774000000000001</v>
      </c>
      <c r="DJ1093" s="54">
        <f t="shared" si="832"/>
        <v>38.68</v>
      </c>
      <c r="DK1093" s="54">
        <f t="shared" si="832"/>
        <v>34.463000000000001</v>
      </c>
      <c r="DL1093" s="54">
        <f t="shared" si="832"/>
        <v>33.161000000000001</v>
      </c>
      <c r="DM1093" s="54">
        <f t="shared" si="832"/>
        <v>30.765000000000001</v>
      </c>
      <c r="DN1093" s="54">
        <f t="shared" si="832"/>
        <v>29.283999999999999</v>
      </c>
    </row>
    <row r="1094" spans="1:119" ht="13.5">
      <c r="A1094" s="54"/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  <c r="AL1094" s="54"/>
      <c r="AM1094" s="54"/>
      <c r="AN1094" s="54"/>
      <c r="AO1094" s="54"/>
      <c r="AP1094" s="54"/>
      <c r="AQ1094" s="54"/>
      <c r="AR1094" s="54"/>
      <c r="AS1094" s="54"/>
      <c r="AT1094" s="54"/>
      <c r="AU1094" s="54"/>
      <c r="AV1094" s="54"/>
      <c r="AW1094" s="54"/>
      <c r="AX1094" s="54"/>
      <c r="AY1094" s="54"/>
      <c r="AZ1094" s="54"/>
      <c r="BA1094" s="54"/>
      <c r="BB1094" s="54"/>
      <c r="BC1094" s="54"/>
      <c r="BD1094" s="54"/>
      <c r="BE1094" s="54"/>
      <c r="BF1094" s="54"/>
      <c r="BG1094" s="54"/>
      <c r="BH1094" s="54"/>
      <c r="BI1094" s="54"/>
      <c r="BJ1094" s="54"/>
      <c r="BK1094" s="54"/>
      <c r="BL1094" s="54"/>
      <c r="BM1094" s="54"/>
      <c r="BN1094" s="54"/>
      <c r="BO1094" s="54"/>
      <c r="BP1094" s="54"/>
      <c r="BQ1094" s="54"/>
      <c r="BR1094" s="54"/>
      <c r="BS1094" s="54"/>
      <c r="BT1094" s="54"/>
      <c r="BU1094" s="54"/>
      <c r="BV1094" s="54"/>
      <c r="BW1094" s="54"/>
      <c r="BX1094" s="54"/>
      <c r="BY1094" s="54"/>
      <c r="BZ1094" s="54"/>
      <c r="CB1094" s="64" t="s">
        <v>380</v>
      </c>
      <c r="CC1094" s="345">
        <f>-BN145</f>
        <v>0</v>
      </c>
      <c r="CD1094" s="346" t="s">
        <v>381</v>
      </c>
      <c r="CE1094" s="66">
        <f>CC1094*$CG$82*9.80665/1000</f>
        <v>0</v>
      </c>
      <c r="CF1094" s="54" t="s">
        <v>382</v>
      </c>
      <c r="CG1094" s="341">
        <f>CE1092</f>
        <v>0</v>
      </c>
      <c r="CH1094" s="54">
        <f>$CG1094</f>
        <v>0</v>
      </c>
      <c r="CI1094" s="54">
        <f t="shared" si="831"/>
        <v>0</v>
      </c>
      <c r="CJ1094" s="54">
        <f t="shared" si="831"/>
        <v>0</v>
      </c>
      <c r="CK1094" s="54">
        <f t="shared" si="831"/>
        <v>0</v>
      </c>
      <c r="CL1094" s="54">
        <f t="shared" si="831"/>
        <v>0</v>
      </c>
      <c r="CM1094" s="54">
        <f t="shared" si="831"/>
        <v>0</v>
      </c>
      <c r="CN1094" s="54">
        <f t="shared" si="831"/>
        <v>0</v>
      </c>
      <c r="CO1094" s="54">
        <f t="shared" si="831"/>
        <v>0</v>
      </c>
      <c r="CP1094" s="54">
        <f t="shared" si="831"/>
        <v>0</v>
      </c>
      <c r="CQ1094" s="54">
        <f t="shared" si="831"/>
        <v>0</v>
      </c>
      <c r="CR1094" s="54">
        <f t="shared" si="831"/>
        <v>0</v>
      </c>
      <c r="CS1094" s="54">
        <f t="shared" si="831"/>
        <v>0</v>
      </c>
      <c r="CT1094" s="54">
        <f t="shared" si="831"/>
        <v>0</v>
      </c>
      <c r="CU1094" s="54">
        <f t="shared" si="831"/>
        <v>0</v>
      </c>
      <c r="CV1094" s="54">
        <f t="shared" si="831"/>
        <v>0</v>
      </c>
      <c r="CX1094" s="54" t="s">
        <v>418</v>
      </c>
      <c r="CY1094" s="54">
        <f t="shared" ref="CY1094:DN1094" si="833">CG$80</f>
        <v>0.55779999999999996</v>
      </c>
      <c r="CZ1094" s="54">
        <f t="shared" si="833"/>
        <v>0.65139999999999998</v>
      </c>
      <c r="DA1094" s="54">
        <f t="shared" si="833"/>
        <v>0.72219999999999995</v>
      </c>
      <c r="DB1094" s="54">
        <f t="shared" si="833"/>
        <v>0.78249999999999997</v>
      </c>
      <c r="DC1094" s="54">
        <f t="shared" si="833"/>
        <v>0.81259999999999999</v>
      </c>
      <c r="DD1094" s="54">
        <f t="shared" si="833"/>
        <v>0.84340000000000004</v>
      </c>
      <c r="DE1094" s="54">
        <f t="shared" si="833"/>
        <v>0.86929999999999996</v>
      </c>
      <c r="DF1094" s="54">
        <f t="shared" si="833"/>
        <v>0.89100000000000001</v>
      </c>
      <c r="DG1094" s="54">
        <f t="shared" si="833"/>
        <v>0.90920000000000001</v>
      </c>
      <c r="DH1094" s="54">
        <f t="shared" si="833"/>
        <v>0.92220000000000002</v>
      </c>
      <c r="DI1094" s="54">
        <f t="shared" si="833"/>
        <v>0.93189999999999995</v>
      </c>
      <c r="DJ1094" s="54">
        <f t="shared" si="833"/>
        <v>0.94030000000000002</v>
      </c>
      <c r="DK1094" s="54">
        <f t="shared" si="833"/>
        <v>0.94769999999999999</v>
      </c>
      <c r="DL1094" s="54">
        <f t="shared" si="833"/>
        <v>0.95440000000000003</v>
      </c>
      <c r="DM1094" s="54">
        <f t="shared" si="833"/>
        <v>0.96020000000000005</v>
      </c>
      <c r="DN1094" s="54">
        <f t="shared" si="833"/>
        <v>0.96530000000000005</v>
      </c>
    </row>
    <row r="1095" spans="1:119" ht="14.25" thickBot="1">
      <c r="A1095" s="54"/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  <c r="AL1095" s="54"/>
      <c r="AM1095" s="54"/>
      <c r="AN1095" s="54"/>
      <c r="AO1095" s="54"/>
      <c r="AP1095" s="54"/>
      <c r="AQ1095" s="54"/>
      <c r="AR1095" s="54"/>
      <c r="AS1095" s="54"/>
      <c r="AT1095" s="54"/>
      <c r="AU1095" s="54"/>
      <c r="AV1095" s="54"/>
      <c r="AW1095" s="54"/>
      <c r="AX1095" s="54"/>
      <c r="AY1095" s="54"/>
      <c r="AZ1095" s="54"/>
      <c r="BA1095" s="54"/>
      <c r="BB1095" s="54"/>
      <c r="BC1095" s="54"/>
      <c r="BD1095" s="54"/>
      <c r="BE1095" s="54"/>
      <c r="BF1095" s="54"/>
      <c r="BG1095" s="54"/>
      <c r="BH1095" s="54"/>
      <c r="BI1095" s="54"/>
      <c r="BJ1095" s="54"/>
      <c r="BK1095" s="54"/>
      <c r="BL1095" s="54"/>
      <c r="BM1095" s="54"/>
      <c r="BN1095" s="54"/>
      <c r="BO1095" s="54"/>
      <c r="BP1095" s="54"/>
      <c r="BQ1095" s="54"/>
      <c r="BR1095" s="54"/>
      <c r="BS1095" s="54"/>
      <c r="BT1095" s="54"/>
      <c r="BU1095" s="54"/>
      <c r="BV1095" s="54"/>
      <c r="BW1095" s="54"/>
      <c r="BX1095" s="54"/>
      <c r="BY1095" s="54"/>
      <c r="BZ1095" s="54"/>
      <c r="CB1095" s="64" t="s">
        <v>384</v>
      </c>
      <c r="CC1095" s="345" t="e">
        <f>(BM145-BM144)/0.000694444444444444</f>
        <v>#VALUE!</v>
      </c>
      <c r="CD1095" s="66" t="s">
        <v>65</v>
      </c>
      <c r="CE1095" s="66" t="e">
        <f>IF(CC1092=0,IF(CC1075&gt;0,CC1095+CE1078,CC1095),(CC1095-((CC1094-CC1093)/CC1092)))</f>
        <v>#VALUE!</v>
      </c>
      <c r="CF1095" s="54" t="s">
        <v>385</v>
      </c>
      <c r="CG1095" s="341" t="e">
        <f>ABS(CE1095)</f>
        <v>#VALUE!</v>
      </c>
      <c r="CH1095" s="54" t="e">
        <f>$CG1095</f>
        <v>#VALUE!</v>
      </c>
      <c r="CI1095" s="54" t="e">
        <f t="shared" si="831"/>
        <v>#VALUE!</v>
      </c>
      <c r="CJ1095" s="54" t="e">
        <f t="shared" si="831"/>
        <v>#VALUE!</v>
      </c>
      <c r="CK1095" s="54" t="e">
        <f t="shared" si="831"/>
        <v>#VALUE!</v>
      </c>
      <c r="CL1095" s="54" t="e">
        <f t="shared" si="831"/>
        <v>#VALUE!</v>
      </c>
      <c r="CM1095" s="54" t="e">
        <f t="shared" si="831"/>
        <v>#VALUE!</v>
      </c>
      <c r="CN1095" s="54" t="e">
        <f t="shared" si="831"/>
        <v>#VALUE!</v>
      </c>
      <c r="CO1095" s="54" t="e">
        <f t="shared" si="831"/>
        <v>#VALUE!</v>
      </c>
      <c r="CP1095" s="54" t="e">
        <f t="shared" si="831"/>
        <v>#VALUE!</v>
      </c>
      <c r="CQ1095" s="54" t="e">
        <f t="shared" si="831"/>
        <v>#VALUE!</v>
      </c>
      <c r="CR1095" s="54" t="e">
        <f t="shared" si="831"/>
        <v>#VALUE!</v>
      </c>
      <c r="CS1095" s="54" t="e">
        <f t="shared" si="831"/>
        <v>#VALUE!</v>
      </c>
      <c r="CT1095" s="54" t="e">
        <f t="shared" si="831"/>
        <v>#VALUE!</v>
      </c>
      <c r="CU1095" s="54" t="e">
        <f t="shared" si="831"/>
        <v>#VALUE!</v>
      </c>
      <c r="CV1095" s="54" t="e">
        <f t="shared" si="831"/>
        <v>#VALUE!</v>
      </c>
      <c r="CX1095" s="54" t="s">
        <v>415</v>
      </c>
      <c r="CY1095" s="54">
        <f>100-$CG$83</f>
        <v>94.33</v>
      </c>
      <c r="CZ1095" s="54">
        <f t="shared" ref="CZ1095:DN1095" si="834">100-$CG$83</f>
        <v>94.33</v>
      </c>
      <c r="DA1095" s="54">
        <f t="shared" si="834"/>
        <v>94.33</v>
      </c>
      <c r="DB1095" s="54">
        <f t="shared" si="834"/>
        <v>94.33</v>
      </c>
      <c r="DC1095" s="54">
        <f t="shared" si="834"/>
        <v>94.33</v>
      </c>
      <c r="DD1095" s="54">
        <f t="shared" si="834"/>
        <v>94.33</v>
      </c>
      <c r="DE1095" s="54">
        <f t="shared" si="834"/>
        <v>94.33</v>
      </c>
      <c r="DF1095" s="54">
        <f t="shared" si="834"/>
        <v>94.33</v>
      </c>
      <c r="DG1095" s="54">
        <f t="shared" si="834"/>
        <v>94.33</v>
      </c>
      <c r="DH1095" s="54">
        <f t="shared" si="834"/>
        <v>94.33</v>
      </c>
      <c r="DI1095" s="54">
        <f t="shared" si="834"/>
        <v>94.33</v>
      </c>
      <c r="DJ1095" s="54">
        <f t="shared" si="834"/>
        <v>94.33</v>
      </c>
      <c r="DK1095" s="54">
        <f t="shared" si="834"/>
        <v>94.33</v>
      </c>
      <c r="DL1095" s="54">
        <f t="shared" si="834"/>
        <v>94.33</v>
      </c>
      <c r="DM1095" s="54">
        <f t="shared" si="834"/>
        <v>94.33</v>
      </c>
      <c r="DN1095" s="54">
        <f t="shared" si="834"/>
        <v>94.33</v>
      </c>
    </row>
    <row r="1096" spans="1:119" ht="14.25" thickBot="1">
      <c r="A1096" s="54"/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  <c r="AL1096" s="54"/>
      <c r="AM1096" s="54"/>
      <c r="AN1096" s="54"/>
      <c r="AO1096" s="54"/>
      <c r="AP1096" s="54"/>
      <c r="AQ1096" s="54"/>
      <c r="AR1096" s="54"/>
      <c r="AS1096" s="54"/>
      <c r="AT1096" s="54"/>
      <c r="AU1096" s="54"/>
      <c r="AV1096" s="54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4"/>
      <c r="BW1096" s="54"/>
      <c r="BX1096" s="54"/>
      <c r="BY1096" s="54"/>
      <c r="BZ1096" s="54"/>
      <c r="CB1096" s="359"/>
      <c r="CC1096" s="360"/>
      <c r="CF1096" s="54" t="s">
        <v>408</v>
      </c>
      <c r="CG1096" s="347">
        <f>LN(2)/CG$78</f>
        <v>0.13862943611198905</v>
      </c>
      <c r="CH1096" s="347">
        <f t="shared" ref="CH1096:CV1096" si="835">LN(2)/CH$78</f>
        <v>8.6643397569993161E-2</v>
      </c>
      <c r="CI1096" s="347">
        <f t="shared" si="835"/>
        <v>5.5451774444795626E-2</v>
      </c>
      <c r="CJ1096" s="347">
        <f t="shared" si="835"/>
        <v>3.7467415165402446E-2</v>
      </c>
      <c r="CK1096" s="347">
        <f t="shared" si="835"/>
        <v>2.5672117798516494E-2</v>
      </c>
      <c r="CL1096" s="347">
        <f t="shared" si="835"/>
        <v>1.8097837612531208E-2</v>
      </c>
      <c r="CM1096" s="347">
        <f t="shared" si="835"/>
        <v>1.2765141446776157E-2</v>
      </c>
      <c r="CN1096" s="347">
        <f t="shared" si="835"/>
        <v>9.001911435843446E-3</v>
      </c>
      <c r="CO1096" s="347">
        <f t="shared" si="835"/>
        <v>6.3591484455040852E-3</v>
      </c>
      <c r="CP1096" s="347">
        <f t="shared" si="835"/>
        <v>4.7475834284927756E-3</v>
      </c>
      <c r="CQ1096" s="347">
        <f t="shared" si="835"/>
        <v>3.7066694147590657E-3</v>
      </c>
      <c r="CR1096" s="347">
        <f t="shared" si="835"/>
        <v>2.9001974082006081E-3</v>
      </c>
      <c r="CS1096" s="347">
        <f t="shared" si="835"/>
        <v>2.272613706753919E-3</v>
      </c>
      <c r="CT1096" s="347">
        <f t="shared" si="835"/>
        <v>1.7773004629742187E-3</v>
      </c>
      <c r="CU1096" s="347">
        <f t="shared" si="835"/>
        <v>1.3918618083533039E-3</v>
      </c>
      <c r="CV1096" s="347">
        <f t="shared" si="835"/>
        <v>1.0915703630865281E-3</v>
      </c>
      <c r="CX1096" s="54" t="s">
        <v>426</v>
      </c>
      <c r="CY1096" s="361">
        <f>CE1094</f>
        <v>0</v>
      </c>
      <c r="CZ1096" s="54">
        <f>$CY1096</f>
        <v>0</v>
      </c>
      <c r="DA1096" s="54">
        <f t="shared" ref="DA1096:DN1096" si="836">$CY1096</f>
        <v>0</v>
      </c>
      <c r="DB1096" s="54">
        <f t="shared" si="836"/>
        <v>0</v>
      </c>
      <c r="DC1096" s="54">
        <f t="shared" si="836"/>
        <v>0</v>
      </c>
      <c r="DD1096" s="54">
        <f t="shared" si="836"/>
        <v>0</v>
      </c>
      <c r="DE1096" s="54">
        <f t="shared" si="836"/>
        <v>0</v>
      </c>
      <c r="DF1096" s="54">
        <f t="shared" si="836"/>
        <v>0</v>
      </c>
      <c r="DG1096" s="54">
        <f t="shared" si="836"/>
        <v>0</v>
      </c>
      <c r="DH1096" s="54">
        <f t="shared" si="836"/>
        <v>0</v>
      </c>
      <c r="DI1096" s="54">
        <f t="shared" si="836"/>
        <v>0</v>
      </c>
      <c r="DJ1096" s="54">
        <f t="shared" si="836"/>
        <v>0</v>
      </c>
      <c r="DK1096" s="54">
        <f t="shared" si="836"/>
        <v>0</v>
      </c>
      <c r="DL1096" s="54">
        <f t="shared" si="836"/>
        <v>0</v>
      </c>
      <c r="DM1096" s="54">
        <f t="shared" si="836"/>
        <v>0</v>
      </c>
      <c r="DN1096" s="54">
        <f t="shared" si="836"/>
        <v>0</v>
      </c>
    </row>
    <row r="1098" spans="1:119" ht="13.5">
      <c r="A1098" s="54"/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  <c r="AL1098" s="54"/>
      <c r="AM1098" s="54"/>
      <c r="AN1098" s="54"/>
      <c r="AO1098" s="54"/>
      <c r="AP1098" s="54"/>
      <c r="AQ1098" s="54"/>
      <c r="AR1098" s="54"/>
      <c r="AS1098" s="54"/>
      <c r="AT1098" s="54"/>
      <c r="AU1098" s="54"/>
      <c r="AV1098" s="54"/>
      <c r="AW1098" s="54"/>
      <c r="AX1098" s="54"/>
      <c r="AY1098" s="54"/>
      <c r="AZ1098" s="54"/>
      <c r="BA1098" s="54"/>
      <c r="BB1098" s="54"/>
      <c r="BC1098" s="54"/>
      <c r="BD1098" s="54"/>
      <c r="BE1098" s="54"/>
      <c r="BF1098" s="54"/>
      <c r="BG1098" s="54"/>
      <c r="BH1098" s="54"/>
      <c r="BI1098" s="54"/>
      <c r="BJ1098" s="54"/>
      <c r="BK1098" s="54"/>
      <c r="BL1098" s="54"/>
      <c r="BM1098" s="54"/>
      <c r="BN1098" s="54"/>
      <c r="BO1098" s="54"/>
      <c r="BP1098" s="54"/>
      <c r="BQ1098" s="54"/>
      <c r="BR1098" s="54"/>
      <c r="BS1098" s="54"/>
      <c r="BT1098" s="54"/>
      <c r="BU1098" s="54"/>
      <c r="BV1098" s="54"/>
      <c r="BW1098" s="54"/>
      <c r="BX1098" s="54"/>
      <c r="BY1098" s="54"/>
      <c r="BZ1098" s="54"/>
      <c r="CG1098" s="348">
        <f>(CG1091+CG1092)*CG1093</f>
        <v>79</v>
      </c>
      <c r="CH1098" s="348">
        <f t="shared" ref="CH1098:CV1098" si="837">(CH1091+CH1092)*CH1093</f>
        <v>79</v>
      </c>
      <c r="CI1098" s="348">
        <f t="shared" si="837"/>
        <v>79</v>
      </c>
      <c r="CJ1098" s="348">
        <f t="shared" si="837"/>
        <v>79</v>
      </c>
      <c r="CK1098" s="348">
        <f t="shared" si="837"/>
        <v>79</v>
      </c>
      <c r="CL1098" s="348">
        <f t="shared" si="837"/>
        <v>79</v>
      </c>
      <c r="CM1098" s="348">
        <f t="shared" si="837"/>
        <v>79</v>
      </c>
      <c r="CN1098" s="348">
        <f t="shared" si="837"/>
        <v>79</v>
      </c>
      <c r="CO1098" s="348">
        <f t="shared" si="837"/>
        <v>79</v>
      </c>
      <c r="CP1098" s="348">
        <f t="shared" si="837"/>
        <v>79</v>
      </c>
      <c r="CQ1098" s="348">
        <f t="shared" si="837"/>
        <v>79</v>
      </c>
      <c r="CR1098" s="348">
        <f t="shared" si="837"/>
        <v>79</v>
      </c>
      <c r="CS1098" s="348">
        <f t="shared" si="837"/>
        <v>79</v>
      </c>
      <c r="CT1098" s="348">
        <f t="shared" si="837"/>
        <v>79</v>
      </c>
      <c r="CU1098" s="348">
        <f t="shared" si="837"/>
        <v>79</v>
      </c>
      <c r="CV1098" s="348">
        <f t="shared" si="837"/>
        <v>79</v>
      </c>
    </row>
    <row r="1099" spans="1:119" ht="13.5">
      <c r="A1099" s="54"/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54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  <c r="AL1099" s="54"/>
      <c r="AM1099" s="54"/>
      <c r="AN1099" s="54"/>
      <c r="AO1099" s="54"/>
      <c r="AP1099" s="54"/>
      <c r="AQ1099" s="54"/>
      <c r="AR1099" s="54"/>
      <c r="AS1099" s="54"/>
      <c r="AT1099" s="54"/>
      <c r="AU1099" s="54"/>
      <c r="AV1099" s="54"/>
      <c r="AW1099" s="54"/>
      <c r="AX1099" s="54"/>
      <c r="AY1099" s="54"/>
      <c r="AZ1099" s="54"/>
      <c r="BA1099" s="54"/>
      <c r="BB1099" s="54"/>
      <c r="BC1099" s="54"/>
      <c r="BD1099" s="54"/>
      <c r="BE1099" s="54"/>
      <c r="BF1099" s="54"/>
      <c r="BG1099" s="54"/>
      <c r="BH1099" s="54"/>
      <c r="BI1099" s="54"/>
      <c r="BJ1099" s="54"/>
      <c r="BK1099" s="54"/>
      <c r="BL1099" s="54"/>
      <c r="BM1099" s="54"/>
      <c r="BN1099" s="54"/>
      <c r="BO1099" s="54"/>
      <c r="BP1099" s="54"/>
      <c r="BQ1099" s="54"/>
      <c r="BR1099" s="54"/>
      <c r="BS1099" s="54"/>
      <c r="BT1099" s="54"/>
      <c r="BU1099" s="54"/>
      <c r="BV1099" s="54"/>
      <c r="BW1099" s="54"/>
      <c r="BX1099" s="54"/>
      <c r="BY1099" s="54"/>
      <c r="BZ1099" s="54"/>
      <c r="CG1099" s="348" t="e">
        <f>CG1094*CG1093*(CG1095-1/CG1096)</f>
        <v>#VALUE!</v>
      </c>
      <c r="CH1099" s="348" t="e">
        <f t="shared" ref="CH1099:CV1099" si="838">CH1094*CH1093*(CH1095-1/CH1096)</f>
        <v>#VALUE!</v>
      </c>
      <c r="CI1099" s="348" t="e">
        <f t="shared" si="838"/>
        <v>#VALUE!</v>
      </c>
      <c r="CJ1099" s="348" t="e">
        <f t="shared" si="838"/>
        <v>#VALUE!</v>
      </c>
      <c r="CK1099" s="348" t="e">
        <f t="shared" si="838"/>
        <v>#VALUE!</v>
      </c>
      <c r="CL1099" s="348" t="e">
        <f t="shared" si="838"/>
        <v>#VALUE!</v>
      </c>
      <c r="CM1099" s="348" t="e">
        <f t="shared" si="838"/>
        <v>#VALUE!</v>
      </c>
      <c r="CN1099" s="348" t="e">
        <f t="shared" si="838"/>
        <v>#VALUE!</v>
      </c>
      <c r="CO1099" s="348" t="e">
        <f t="shared" si="838"/>
        <v>#VALUE!</v>
      </c>
      <c r="CP1099" s="348" t="e">
        <f t="shared" si="838"/>
        <v>#VALUE!</v>
      </c>
      <c r="CQ1099" s="348" t="e">
        <f t="shared" si="838"/>
        <v>#VALUE!</v>
      </c>
      <c r="CR1099" s="348" t="e">
        <f t="shared" si="838"/>
        <v>#VALUE!</v>
      </c>
      <c r="CS1099" s="348" t="e">
        <f t="shared" si="838"/>
        <v>#VALUE!</v>
      </c>
      <c r="CT1099" s="348" t="e">
        <f t="shared" si="838"/>
        <v>#VALUE!</v>
      </c>
      <c r="CU1099" s="348" t="e">
        <f t="shared" si="838"/>
        <v>#VALUE!</v>
      </c>
      <c r="CV1099" s="348" t="e">
        <f t="shared" si="838"/>
        <v>#VALUE!</v>
      </c>
    </row>
    <row r="1100" spans="1:119" ht="13.5">
      <c r="A1100" s="54"/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  <c r="AL1100" s="54"/>
      <c r="AM1100" s="54"/>
      <c r="AN1100" s="54"/>
      <c r="AO1100" s="54"/>
      <c r="AP1100" s="54"/>
      <c r="AQ1100" s="54"/>
      <c r="AR1100" s="54"/>
      <c r="AS1100" s="54"/>
      <c r="AT1100" s="54"/>
      <c r="AU1100" s="54"/>
      <c r="AV1100" s="54"/>
      <c r="AW1100" s="54"/>
      <c r="AX1100" s="54"/>
      <c r="AY1100" s="54"/>
      <c r="AZ1100" s="54"/>
      <c r="BA1100" s="54"/>
      <c r="BB1100" s="54"/>
      <c r="BC1100" s="54"/>
      <c r="BD1100" s="54"/>
      <c r="BE1100" s="54"/>
      <c r="BF1100" s="54"/>
      <c r="BG1100" s="54"/>
      <c r="BH1100" s="54"/>
      <c r="BI1100" s="54"/>
      <c r="BJ1100" s="54"/>
      <c r="BK1100" s="54"/>
      <c r="BL1100" s="54"/>
      <c r="BM1100" s="54"/>
      <c r="BN1100" s="54"/>
      <c r="BO1100" s="54"/>
      <c r="BP1100" s="54"/>
      <c r="BQ1100" s="54"/>
      <c r="BR1100" s="54"/>
      <c r="BS1100" s="54"/>
      <c r="BT1100" s="54"/>
      <c r="BU1100" s="54"/>
      <c r="BV1100" s="54"/>
      <c r="BW1100" s="54"/>
      <c r="BX1100" s="54"/>
      <c r="BY1100" s="54"/>
      <c r="BZ1100" s="54"/>
      <c r="CG1100" s="348" t="e">
        <f>((CG1091+CG1092)*CG1093-CG1090-CG1094*CG1093/CG1096)*EXP(-CG1096*CG1095)</f>
        <v>#VALUE!</v>
      </c>
      <c r="CH1100" s="348" t="e">
        <f t="shared" ref="CH1100:CV1100" si="839">((CH1091+CH1092)*CH1093-CH1090-CH1094*CH1093/CH1096)*EXP(-CH1096*CH1095)</f>
        <v>#VALUE!</v>
      </c>
      <c r="CI1100" s="348" t="e">
        <f t="shared" si="839"/>
        <v>#VALUE!</v>
      </c>
      <c r="CJ1100" s="348" t="e">
        <f t="shared" si="839"/>
        <v>#VALUE!</v>
      </c>
      <c r="CK1100" s="348" t="e">
        <f t="shared" si="839"/>
        <v>#VALUE!</v>
      </c>
      <c r="CL1100" s="348" t="e">
        <f t="shared" si="839"/>
        <v>#VALUE!</v>
      </c>
      <c r="CM1100" s="348" t="e">
        <f t="shared" si="839"/>
        <v>#VALUE!</v>
      </c>
      <c r="CN1100" s="348" t="e">
        <f t="shared" si="839"/>
        <v>#VALUE!</v>
      </c>
      <c r="CO1100" s="348" t="e">
        <f t="shared" si="839"/>
        <v>#VALUE!</v>
      </c>
      <c r="CP1100" s="348" t="e">
        <f t="shared" si="839"/>
        <v>#VALUE!</v>
      </c>
      <c r="CQ1100" s="348" t="e">
        <f t="shared" si="839"/>
        <v>#VALUE!</v>
      </c>
      <c r="CR1100" s="348" t="e">
        <f t="shared" si="839"/>
        <v>#VALUE!</v>
      </c>
      <c r="CS1100" s="348" t="e">
        <f t="shared" si="839"/>
        <v>#VALUE!</v>
      </c>
      <c r="CT1100" s="348" t="e">
        <f t="shared" si="839"/>
        <v>#VALUE!</v>
      </c>
      <c r="CU1100" s="348" t="e">
        <f t="shared" si="839"/>
        <v>#VALUE!</v>
      </c>
      <c r="CV1100" s="348" t="e">
        <f t="shared" si="839"/>
        <v>#VALUE!</v>
      </c>
    </row>
    <row r="1101" spans="1:119" ht="13.5">
      <c r="A1101" s="54"/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  <c r="AL1101" s="54"/>
      <c r="AM1101" s="54"/>
      <c r="AN1101" s="54"/>
      <c r="AO1101" s="54"/>
      <c r="AP1101" s="54"/>
      <c r="AQ1101" s="54"/>
      <c r="AR1101" s="54"/>
      <c r="AS1101" s="54"/>
      <c r="AT1101" s="54"/>
      <c r="AU1101" s="54"/>
      <c r="AV1101" s="54"/>
      <c r="AW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  <c r="BO1101" s="54"/>
      <c r="BP1101" s="54"/>
      <c r="BQ1101" s="54"/>
      <c r="BR1101" s="54"/>
      <c r="BS1101" s="54"/>
      <c r="BT1101" s="54"/>
      <c r="BU1101" s="54"/>
      <c r="BV1101" s="54"/>
      <c r="BW1101" s="54"/>
      <c r="BX1101" s="54"/>
      <c r="BY1101" s="54"/>
      <c r="BZ1101" s="54"/>
      <c r="CG1101" s="349" t="e">
        <f>CG1098+CG1099-CG1100</f>
        <v>#VALUE!</v>
      </c>
      <c r="CH1101" s="349" t="e">
        <f t="shared" ref="CH1101:CV1101" si="840">CH1098+CH1099-CH1100</f>
        <v>#VALUE!</v>
      </c>
      <c r="CI1101" s="349" t="e">
        <f t="shared" si="840"/>
        <v>#VALUE!</v>
      </c>
      <c r="CJ1101" s="349" t="e">
        <f t="shared" si="840"/>
        <v>#VALUE!</v>
      </c>
      <c r="CK1101" s="349" t="e">
        <f t="shared" si="840"/>
        <v>#VALUE!</v>
      </c>
      <c r="CL1101" s="349" t="e">
        <f t="shared" si="840"/>
        <v>#VALUE!</v>
      </c>
      <c r="CM1101" s="349" t="e">
        <f t="shared" si="840"/>
        <v>#VALUE!</v>
      </c>
      <c r="CN1101" s="349" t="e">
        <f t="shared" si="840"/>
        <v>#VALUE!</v>
      </c>
      <c r="CO1101" s="349" t="e">
        <f t="shared" si="840"/>
        <v>#VALUE!</v>
      </c>
      <c r="CP1101" s="349" t="e">
        <f t="shared" si="840"/>
        <v>#VALUE!</v>
      </c>
      <c r="CQ1101" s="349" t="e">
        <f t="shared" si="840"/>
        <v>#VALUE!</v>
      </c>
      <c r="CR1101" s="349" t="e">
        <f t="shared" si="840"/>
        <v>#VALUE!</v>
      </c>
      <c r="CS1101" s="349" t="e">
        <f t="shared" si="840"/>
        <v>#VALUE!</v>
      </c>
      <c r="CT1101" s="349" t="e">
        <f t="shared" si="840"/>
        <v>#VALUE!</v>
      </c>
      <c r="CU1101" s="349" t="e">
        <f t="shared" si="840"/>
        <v>#VALUE!</v>
      </c>
      <c r="CV1101" s="349" t="e">
        <f t="shared" si="840"/>
        <v>#VALUE!</v>
      </c>
    </row>
    <row r="1102" spans="1:119" ht="13.5">
      <c r="A1102" s="54"/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  <c r="AL1102" s="54"/>
      <c r="AM1102" s="54"/>
      <c r="AN1102" s="54"/>
      <c r="AO1102" s="54"/>
      <c r="AP1102" s="54"/>
      <c r="AQ1102" s="54"/>
      <c r="AR1102" s="54"/>
      <c r="AS1102" s="54"/>
      <c r="AT1102" s="54"/>
      <c r="AU1102" s="54"/>
      <c r="AV1102" s="54"/>
      <c r="AW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  <c r="BO1102" s="54"/>
      <c r="BP1102" s="54"/>
      <c r="BQ1102" s="54"/>
      <c r="BR1102" s="54"/>
      <c r="BS1102" s="54"/>
      <c r="BT1102" s="54"/>
      <c r="BU1102" s="54"/>
      <c r="BV1102" s="54"/>
      <c r="BW1102" s="54"/>
      <c r="BX1102" s="54"/>
      <c r="BY1102" s="54"/>
      <c r="BZ1102" s="54"/>
      <c r="CG1102" s="350" t="s">
        <v>390</v>
      </c>
      <c r="CH1102" s="351" t="s">
        <v>333</v>
      </c>
      <c r="CI1102" s="351" t="s">
        <v>334</v>
      </c>
      <c r="CJ1102" s="351" t="s">
        <v>335</v>
      </c>
      <c r="CK1102" s="351" t="s">
        <v>336</v>
      </c>
      <c r="CL1102" s="351" t="s">
        <v>337</v>
      </c>
      <c r="CM1102" s="351" t="s">
        <v>338</v>
      </c>
      <c r="CN1102" s="351" t="s">
        <v>339</v>
      </c>
      <c r="CO1102" s="351" t="s">
        <v>340</v>
      </c>
      <c r="CP1102" s="351" t="s">
        <v>341</v>
      </c>
      <c r="CQ1102" s="351" t="s">
        <v>342</v>
      </c>
      <c r="CR1102" s="351" t="s">
        <v>343</v>
      </c>
      <c r="CS1102" s="351" t="s">
        <v>344</v>
      </c>
      <c r="CT1102" s="351" t="s">
        <v>345</v>
      </c>
      <c r="CU1102" s="351" t="s">
        <v>346</v>
      </c>
      <c r="CV1102" s="351" t="s">
        <v>347</v>
      </c>
      <c r="CY1102" s="54" t="s">
        <v>390</v>
      </c>
      <c r="CZ1102" s="54" t="s">
        <v>333</v>
      </c>
      <c r="DA1102" s="54" t="s">
        <v>334</v>
      </c>
      <c r="DB1102" s="54" t="s">
        <v>335</v>
      </c>
      <c r="DC1102" s="54" t="s">
        <v>336</v>
      </c>
      <c r="DD1102" s="54" t="s">
        <v>337</v>
      </c>
      <c r="DE1102" s="54" t="s">
        <v>338</v>
      </c>
      <c r="DF1102" s="54" t="s">
        <v>339</v>
      </c>
      <c r="DG1102" s="54" t="s">
        <v>340</v>
      </c>
      <c r="DH1102" s="54" t="s">
        <v>341</v>
      </c>
      <c r="DI1102" s="54" t="s">
        <v>342</v>
      </c>
      <c r="DJ1102" s="54" t="s">
        <v>343</v>
      </c>
      <c r="DK1102" s="54" t="s">
        <v>344</v>
      </c>
      <c r="DL1102" s="54" t="s">
        <v>345</v>
      </c>
      <c r="DM1102" s="54" t="s">
        <v>346</v>
      </c>
      <c r="DN1102" s="54" t="s">
        <v>347</v>
      </c>
    </row>
    <row r="1103" spans="1:119" ht="13.5">
      <c r="A1103" s="54"/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  <c r="AL1103" s="54"/>
      <c r="AM1103" s="54"/>
      <c r="AN1103" s="54"/>
      <c r="AO1103" s="54"/>
      <c r="AP1103" s="54"/>
      <c r="AQ1103" s="54"/>
      <c r="AR1103" s="54"/>
      <c r="AS1103" s="54"/>
      <c r="AT1103" s="54"/>
      <c r="AU1103" s="54"/>
      <c r="AV1103" s="54"/>
      <c r="AW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  <c r="BO1103" s="54"/>
      <c r="BP1103" s="54"/>
      <c r="BQ1103" s="54"/>
      <c r="BR1103" s="54"/>
      <c r="BS1103" s="54"/>
      <c r="BT1103" s="54"/>
      <c r="BU1103" s="54"/>
      <c r="BV1103" s="54"/>
      <c r="BW1103" s="54"/>
      <c r="BX1103" s="54"/>
      <c r="BY1103" s="54"/>
      <c r="BZ1103" s="54"/>
      <c r="CF1103" s="54" t="s">
        <v>391</v>
      </c>
      <c r="CG1103" s="352" t="e">
        <f>ROUND((CG1091+CG1092)*CG1093+CG1094*CG1093*(CG1095-1/CG1096)-((CG1091+CG1092)*CG1093-CG1090-CG1094*CG1093/CG1096)*EXP(-CG1096*CG1095),5)</f>
        <v>#VALUE!</v>
      </c>
      <c r="CH1103" s="352" t="e">
        <f t="shared" ref="CH1103:CV1103" si="841">ROUND((CH1091+CH1092)*CH1093+CH1094*CH1093*(CH1095-1/CH1096)-((CH1091+CH1092)*CH1093-CH1090-CH1094*CH1093/CH1096)*EXP(-CH1096*CH1095),5)</f>
        <v>#VALUE!</v>
      </c>
      <c r="CI1103" s="352" t="e">
        <f t="shared" si="841"/>
        <v>#VALUE!</v>
      </c>
      <c r="CJ1103" s="352" t="e">
        <f t="shared" si="841"/>
        <v>#VALUE!</v>
      </c>
      <c r="CK1103" s="352" t="e">
        <f t="shared" si="841"/>
        <v>#VALUE!</v>
      </c>
      <c r="CL1103" s="352" t="e">
        <f t="shared" si="841"/>
        <v>#VALUE!</v>
      </c>
      <c r="CM1103" s="352" t="e">
        <f t="shared" si="841"/>
        <v>#VALUE!</v>
      </c>
      <c r="CN1103" s="352" t="e">
        <f t="shared" si="841"/>
        <v>#VALUE!</v>
      </c>
      <c r="CO1103" s="352" t="e">
        <f t="shared" si="841"/>
        <v>#VALUE!</v>
      </c>
      <c r="CP1103" s="352" t="e">
        <f t="shared" si="841"/>
        <v>#VALUE!</v>
      </c>
      <c r="CQ1103" s="352" t="e">
        <f t="shared" si="841"/>
        <v>#VALUE!</v>
      </c>
      <c r="CR1103" s="352" t="e">
        <f t="shared" si="841"/>
        <v>#VALUE!</v>
      </c>
      <c r="CS1103" s="352" t="e">
        <f t="shared" si="841"/>
        <v>#VALUE!</v>
      </c>
      <c r="CT1103" s="352" t="e">
        <f t="shared" si="841"/>
        <v>#VALUE!</v>
      </c>
      <c r="CU1103" s="352" t="e">
        <f t="shared" si="841"/>
        <v>#VALUE!</v>
      </c>
      <c r="CV1103" s="352" t="e">
        <f t="shared" si="841"/>
        <v>#VALUE!</v>
      </c>
      <c r="CX1103" s="54" t="s">
        <v>412</v>
      </c>
      <c r="CY1103" s="362">
        <f>(CY1095+CY1096)/CY1094+CY1093</f>
        <v>295.99579239870923</v>
      </c>
      <c r="CZ1103" s="362">
        <f t="shared" ref="CZ1103:DN1103" si="842">(CZ1095+CZ1096)/CZ1094+CZ1093</f>
        <v>253.99617592876882</v>
      </c>
      <c r="DA1103" s="362">
        <f t="shared" si="842"/>
        <v>224.99578814732763</v>
      </c>
      <c r="DB1103" s="362">
        <f t="shared" si="842"/>
        <v>202.99552076677315</v>
      </c>
      <c r="DC1103" s="362">
        <f t="shared" si="842"/>
        <v>190.00217425547623</v>
      </c>
      <c r="DD1103" s="362">
        <f t="shared" si="842"/>
        <v>174.99791344557741</v>
      </c>
      <c r="DE1103" s="362">
        <f t="shared" si="842"/>
        <v>164.99559634188427</v>
      </c>
      <c r="DF1103" s="362">
        <f t="shared" si="842"/>
        <v>157.00280920314253</v>
      </c>
      <c r="DG1103" s="362">
        <f t="shared" si="842"/>
        <v>151.99654993400793</v>
      </c>
      <c r="DH1103" s="362">
        <f t="shared" si="842"/>
        <v>145.99700693992628</v>
      </c>
      <c r="DI1103" s="362">
        <f t="shared" si="842"/>
        <v>141.99730722180493</v>
      </c>
      <c r="DJ1103" s="362">
        <f t="shared" si="842"/>
        <v>138.99904711262363</v>
      </c>
      <c r="DK1103" s="362">
        <f t="shared" si="842"/>
        <v>133.99871805423658</v>
      </c>
      <c r="DL1103" s="362">
        <f t="shared" si="842"/>
        <v>131.99796563285832</v>
      </c>
      <c r="DM1103" s="362">
        <f t="shared" si="842"/>
        <v>129.00495001041449</v>
      </c>
      <c r="DN1103" s="362">
        <f t="shared" si="842"/>
        <v>127.00491577747849</v>
      </c>
    </row>
    <row r="1104" spans="1:119" ht="16.5" customHeight="1">
      <c r="A1104" s="54"/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  <c r="AL1104" s="54"/>
      <c r="AM1104" s="54"/>
      <c r="AN1104" s="54"/>
      <c r="AO1104" s="54"/>
      <c r="AP1104" s="54"/>
      <c r="AQ1104" s="54"/>
      <c r="AR1104" s="54"/>
      <c r="AS1104" s="54"/>
      <c r="AT1104" s="54"/>
      <c r="AU1104" s="54"/>
      <c r="AV1104" s="54"/>
      <c r="AW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  <c r="BO1104" s="54"/>
      <c r="BP1104" s="54"/>
      <c r="BQ1104" s="54"/>
      <c r="BR1104" s="54"/>
      <c r="BS1104" s="54"/>
      <c r="BT1104" s="54"/>
      <c r="BU1104" s="54"/>
      <c r="BV1104" s="54"/>
      <c r="BW1104" s="54"/>
      <c r="BX1104" s="54"/>
      <c r="BY1104" s="54"/>
      <c r="BZ1104" s="54"/>
      <c r="CA1104" s="319" t="str">
        <f>IF(CB1104="","",CC1104)</f>
        <v/>
      </c>
      <c r="CB1104" s="363" t="str">
        <f>IF(COUNTIF(CY1104:DN1104,"×")=0,"","浮上できません")</f>
        <v/>
      </c>
      <c r="CC1104" s="316">
        <v>6</v>
      </c>
      <c r="CG1104" s="369"/>
      <c r="CH1104" s="369"/>
      <c r="CI1104" s="369"/>
      <c r="CJ1104" s="369"/>
      <c r="CK1104" s="369"/>
      <c r="CL1104" s="369"/>
      <c r="CM1104" s="369"/>
      <c r="CN1104" s="369"/>
      <c r="CO1104" s="369"/>
      <c r="CP1104" s="369"/>
      <c r="CQ1104" s="369"/>
      <c r="CR1104" s="369"/>
      <c r="CS1104" s="369"/>
      <c r="CT1104" s="369"/>
      <c r="CU1104" s="369"/>
      <c r="CV1104" s="369"/>
      <c r="CY1104" s="364" t="e">
        <f t="shared" ref="CY1104:DN1104" si="843">IF(CY1103-CG1103&gt;0,"","×")</f>
        <v>#VALUE!</v>
      </c>
      <c r="CZ1104" s="364" t="e">
        <f t="shared" si="843"/>
        <v>#VALUE!</v>
      </c>
      <c r="DA1104" s="364" t="e">
        <f t="shared" si="843"/>
        <v>#VALUE!</v>
      </c>
      <c r="DB1104" s="364" t="e">
        <f t="shared" si="843"/>
        <v>#VALUE!</v>
      </c>
      <c r="DC1104" s="364" t="e">
        <f t="shared" si="843"/>
        <v>#VALUE!</v>
      </c>
      <c r="DD1104" s="364" t="e">
        <f t="shared" si="843"/>
        <v>#VALUE!</v>
      </c>
      <c r="DE1104" s="364" t="e">
        <f t="shared" si="843"/>
        <v>#VALUE!</v>
      </c>
      <c r="DF1104" s="364" t="e">
        <f t="shared" si="843"/>
        <v>#VALUE!</v>
      </c>
      <c r="DG1104" s="364" t="e">
        <f t="shared" si="843"/>
        <v>#VALUE!</v>
      </c>
      <c r="DH1104" s="364" t="e">
        <f t="shared" si="843"/>
        <v>#VALUE!</v>
      </c>
      <c r="DI1104" s="364" t="e">
        <f t="shared" si="843"/>
        <v>#VALUE!</v>
      </c>
      <c r="DJ1104" s="364" t="e">
        <f t="shared" si="843"/>
        <v>#VALUE!</v>
      </c>
      <c r="DK1104" s="364" t="e">
        <f t="shared" si="843"/>
        <v>#VALUE!</v>
      </c>
      <c r="DL1104" s="364" t="e">
        <f t="shared" si="843"/>
        <v>#VALUE!</v>
      </c>
      <c r="DM1104" s="364" t="e">
        <f t="shared" si="843"/>
        <v>#VALUE!</v>
      </c>
      <c r="DN1104" s="364" t="e">
        <f t="shared" si="843"/>
        <v>#VALUE!</v>
      </c>
    </row>
    <row r="1105" spans="1:119" ht="13.5">
      <c r="A1105" s="54"/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  <c r="AL1105" s="54"/>
      <c r="AM1105" s="54"/>
      <c r="AN1105" s="54"/>
      <c r="AO1105" s="54"/>
      <c r="AP1105" s="54"/>
      <c r="AQ1105" s="54"/>
      <c r="AR1105" s="54"/>
      <c r="AS1105" s="54"/>
      <c r="AT1105" s="54"/>
      <c r="AU1105" s="54"/>
      <c r="AV1105" s="54"/>
      <c r="AW1105" s="54"/>
      <c r="AX1105" s="54"/>
      <c r="AY1105" s="54"/>
      <c r="AZ1105" s="54"/>
      <c r="BA1105" s="54"/>
      <c r="BB1105" s="54"/>
      <c r="BC1105" s="54"/>
      <c r="BD1105" s="54"/>
      <c r="BE1105" s="54"/>
      <c r="BF1105" s="54"/>
      <c r="BG1105" s="54"/>
      <c r="BH1105" s="54"/>
      <c r="BI1105" s="54"/>
      <c r="BJ1105" s="54"/>
      <c r="BK1105" s="54"/>
      <c r="BL1105" s="54"/>
      <c r="BM1105" s="54"/>
      <c r="BN1105" s="54"/>
      <c r="BO1105" s="54"/>
      <c r="BP1105" s="54"/>
      <c r="BQ1105" s="54"/>
      <c r="BR1105" s="54"/>
      <c r="BS1105" s="54"/>
      <c r="BT1105" s="54"/>
      <c r="BU1105" s="54"/>
      <c r="BV1105" s="54"/>
      <c r="BW1105" s="54"/>
      <c r="BX1105" s="54"/>
      <c r="BY1105" s="54"/>
      <c r="BZ1105" s="54"/>
      <c r="CA1105" s="54"/>
      <c r="CF1105" s="338">
        <v>62</v>
      </c>
      <c r="CG1105" s="338" t="s">
        <v>613</v>
      </c>
      <c r="CH1105" s="338"/>
      <c r="CI1105" s="338"/>
      <c r="CJ1105" s="338"/>
      <c r="CK1105" s="338"/>
      <c r="CL1105" s="338"/>
      <c r="CM1105" s="338"/>
      <c r="CN1105" s="338"/>
      <c r="CO1105" s="338"/>
      <c r="CP1105" s="338"/>
      <c r="CQ1105" s="338"/>
      <c r="CR1105" s="338"/>
      <c r="CS1105" s="338"/>
      <c r="CT1105" s="338"/>
      <c r="CU1105" s="338"/>
      <c r="CV1105" s="338"/>
      <c r="CW1105" s="338"/>
    </row>
    <row r="1107" spans="1:119" ht="13.5">
      <c r="A1107" s="54"/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  <c r="AL1107" s="54"/>
      <c r="AM1107" s="54"/>
      <c r="AN1107" s="54"/>
      <c r="AO1107" s="54"/>
      <c r="AP1107" s="54"/>
      <c r="AQ1107" s="54"/>
      <c r="AR1107" s="54"/>
      <c r="AS1107" s="54"/>
      <c r="AT1107" s="54"/>
      <c r="AU1107" s="54"/>
      <c r="AV1107" s="54"/>
      <c r="AW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  <c r="BO1107" s="54"/>
      <c r="BP1107" s="54"/>
      <c r="BQ1107" s="54"/>
      <c r="BR1107" s="54"/>
      <c r="BS1107" s="54"/>
      <c r="BT1107" s="54"/>
      <c r="BU1107" s="54"/>
      <c r="BV1107" s="54"/>
      <c r="BW1107" s="54"/>
      <c r="BX1107" s="54"/>
      <c r="BY1107" s="54"/>
      <c r="BZ1107" s="54"/>
      <c r="CA1107" s="54"/>
      <c r="CF1107" s="340" t="s">
        <v>401</v>
      </c>
      <c r="CG1107" s="353" t="e">
        <f t="shared" ref="CG1107:CV1107" si="844">CG1103</f>
        <v>#VALUE!</v>
      </c>
      <c r="CH1107" s="353" t="e">
        <f t="shared" si="844"/>
        <v>#VALUE!</v>
      </c>
      <c r="CI1107" s="353" t="e">
        <f t="shared" si="844"/>
        <v>#VALUE!</v>
      </c>
      <c r="CJ1107" s="353" t="e">
        <f t="shared" si="844"/>
        <v>#VALUE!</v>
      </c>
      <c r="CK1107" s="353" t="e">
        <f t="shared" si="844"/>
        <v>#VALUE!</v>
      </c>
      <c r="CL1107" s="353" t="e">
        <f t="shared" si="844"/>
        <v>#VALUE!</v>
      </c>
      <c r="CM1107" s="353" t="e">
        <f t="shared" si="844"/>
        <v>#VALUE!</v>
      </c>
      <c r="CN1107" s="353" t="e">
        <f t="shared" si="844"/>
        <v>#VALUE!</v>
      </c>
      <c r="CO1107" s="353" t="e">
        <f t="shared" si="844"/>
        <v>#VALUE!</v>
      </c>
      <c r="CP1107" s="353" t="e">
        <f t="shared" si="844"/>
        <v>#VALUE!</v>
      </c>
      <c r="CQ1107" s="353" t="e">
        <f t="shared" si="844"/>
        <v>#VALUE!</v>
      </c>
      <c r="CR1107" s="353" t="e">
        <f t="shared" si="844"/>
        <v>#VALUE!</v>
      </c>
      <c r="CS1107" s="353" t="e">
        <f t="shared" si="844"/>
        <v>#VALUE!</v>
      </c>
      <c r="CT1107" s="353" t="e">
        <f t="shared" si="844"/>
        <v>#VALUE!</v>
      </c>
      <c r="CU1107" s="353" t="e">
        <f t="shared" si="844"/>
        <v>#VALUE!</v>
      </c>
      <c r="CV1107" s="353" t="e">
        <f t="shared" si="844"/>
        <v>#VALUE!</v>
      </c>
    </row>
    <row r="1108" spans="1:119" ht="13.5">
      <c r="A1108" s="54"/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  <c r="AL1108" s="54"/>
      <c r="AM1108" s="54"/>
      <c r="AN1108" s="54"/>
      <c r="AO1108" s="54"/>
      <c r="AP1108" s="54"/>
      <c r="AQ1108" s="54"/>
      <c r="AR1108" s="54"/>
      <c r="AS1108" s="54"/>
      <c r="AT1108" s="54"/>
      <c r="AU1108" s="54"/>
      <c r="AV1108" s="54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4"/>
      <c r="BW1108" s="54"/>
      <c r="BX1108" s="54"/>
      <c r="BY1108" s="54"/>
      <c r="BZ1108" s="54"/>
      <c r="CA1108" s="54"/>
      <c r="CF1108" s="54" t="s">
        <v>395</v>
      </c>
      <c r="CG1108" s="54">
        <v>100</v>
      </c>
      <c r="CH1108" s="54">
        <f>$CG1108</f>
        <v>100</v>
      </c>
      <c r="CI1108" s="54">
        <f t="shared" ref="CI1108:CV1112" si="845">$CG1108</f>
        <v>100</v>
      </c>
      <c r="CJ1108" s="54">
        <f t="shared" si="845"/>
        <v>100</v>
      </c>
      <c r="CK1108" s="54">
        <f t="shared" si="845"/>
        <v>100</v>
      </c>
      <c r="CL1108" s="54">
        <f t="shared" si="845"/>
        <v>100</v>
      </c>
      <c r="CM1108" s="54">
        <f t="shared" si="845"/>
        <v>100</v>
      </c>
      <c r="CN1108" s="54">
        <f t="shared" si="845"/>
        <v>100</v>
      </c>
      <c r="CO1108" s="54">
        <f t="shared" si="845"/>
        <v>100</v>
      </c>
      <c r="CP1108" s="54">
        <f t="shared" si="845"/>
        <v>100</v>
      </c>
      <c r="CQ1108" s="54">
        <f t="shared" si="845"/>
        <v>100</v>
      </c>
      <c r="CR1108" s="54">
        <f t="shared" si="845"/>
        <v>100</v>
      </c>
      <c r="CS1108" s="54">
        <f t="shared" si="845"/>
        <v>100</v>
      </c>
      <c r="CT1108" s="54">
        <f t="shared" si="845"/>
        <v>100</v>
      </c>
      <c r="CU1108" s="54">
        <f t="shared" si="845"/>
        <v>100</v>
      </c>
      <c r="CV1108" s="54">
        <f t="shared" si="845"/>
        <v>100</v>
      </c>
      <c r="CX1108" s="339" t="s">
        <v>402</v>
      </c>
      <c r="CY1108" s="339"/>
      <c r="CZ1108" s="339"/>
      <c r="DA1108" s="339"/>
      <c r="DB1108" s="339"/>
      <c r="DC1108" s="339"/>
      <c r="DD1108" s="339"/>
      <c r="DE1108" s="339"/>
      <c r="DF1108" s="339"/>
      <c r="DG1108" s="339"/>
      <c r="DH1108" s="339"/>
      <c r="DI1108" s="339"/>
      <c r="DJ1108" s="339"/>
      <c r="DK1108" s="339"/>
      <c r="DL1108" s="339"/>
      <c r="DM1108" s="339"/>
      <c r="DN1108" s="339"/>
      <c r="DO1108" s="339"/>
    </row>
    <row r="1109" spans="1:119" ht="13.5">
      <c r="A1109" s="54"/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  <c r="AL1109" s="54"/>
      <c r="AM1109" s="54"/>
      <c r="AN1109" s="54"/>
      <c r="AO1109" s="54"/>
      <c r="AP1109" s="54"/>
      <c r="AQ1109" s="54"/>
      <c r="AR1109" s="54"/>
      <c r="AS1109" s="54"/>
      <c r="AT1109" s="54"/>
      <c r="AU1109" s="54"/>
      <c r="AV1109" s="54"/>
      <c r="AW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  <c r="BO1109" s="54"/>
      <c r="BP1109" s="54"/>
      <c r="BQ1109" s="54"/>
      <c r="BR1109" s="54"/>
      <c r="BS1109" s="54"/>
      <c r="BT1109" s="54"/>
      <c r="BU1109" s="54"/>
      <c r="BV1109" s="54"/>
      <c r="BW1109" s="54"/>
      <c r="BX1109" s="54"/>
      <c r="BY1109" s="54"/>
      <c r="BZ1109" s="54"/>
      <c r="CA1109" s="54"/>
      <c r="CB1109" s="64" t="s">
        <v>372</v>
      </c>
      <c r="CC1109" s="345">
        <v>-10</v>
      </c>
      <c r="CD1109" s="66" t="s">
        <v>373</v>
      </c>
      <c r="CE1109" s="66">
        <f>ROUND(CC1109*$CG$82*9.80665/1000,0)</f>
        <v>-101</v>
      </c>
      <c r="CF1109" s="54" t="s">
        <v>374</v>
      </c>
      <c r="CG1109" s="341">
        <f>CE1110</f>
        <v>0</v>
      </c>
      <c r="CH1109" s="54">
        <f>$CG1109</f>
        <v>0</v>
      </c>
      <c r="CI1109" s="54">
        <f t="shared" si="845"/>
        <v>0</v>
      </c>
      <c r="CJ1109" s="54">
        <f t="shared" si="845"/>
        <v>0</v>
      </c>
      <c r="CK1109" s="54">
        <f t="shared" si="845"/>
        <v>0</v>
      </c>
      <c r="CL1109" s="54">
        <f t="shared" si="845"/>
        <v>0</v>
      </c>
      <c r="CM1109" s="54">
        <f t="shared" si="845"/>
        <v>0</v>
      </c>
      <c r="CN1109" s="54">
        <f t="shared" si="845"/>
        <v>0</v>
      </c>
      <c r="CO1109" s="54">
        <f t="shared" si="845"/>
        <v>0</v>
      </c>
      <c r="CP1109" s="54">
        <f t="shared" si="845"/>
        <v>0</v>
      </c>
      <c r="CQ1109" s="54">
        <f t="shared" si="845"/>
        <v>0</v>
      </c>
      <c r="CR1109" s="54">
        <f t="shared" si="845"/>
        <v>0</v>
      </c>
      <c r="CS1109" s="54">
        <f t="shared" si="845"/>
        <v>0</v>
      </c>
      <c r="CT1109" s="54">
        <f t="shared" si="845"/>
        <v>0</v>
      </c>
      <c r="CU1109" s="54">
        <f t="shared" si="845"/>
        <v>0</v>
      </c>
      <c r="CV1109" s="54">
        <f t="shared" si="845"/>
        <v>0</v>
      </c>
    </row>
    <row r="1110" spans="1:119" ht="13.5">
      <c r="A1110" s="54"/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  <c r="AL1110" s="54"/>
      <c r="AM1110" s="54"/>
      <c r="AN1110" s="54"/>
      <c r="AO1110" s="54"/>
      <c r="AP1110" s="54"/>
      <c r="AQ1110" s="54"/>
      <c r="AR1110" s="54"/>
      <c r="AS1110" s="54"/>
      <c r="AT1110" s="54"/>
      <c r="AU1110" s="54"/>
      <c r="AV1110" s="54"/>
      <c r="AW1110" s="54"/>
      <c r="AX1110" s="54"/>
      <c r="AY1110" s="54"/>
      <c r="AZ1110" s="54"/>
      <c r="BA1110" s="54"/>
      <c r="BB1110" s="54"/>
      <c r="BC1110" s="54"/>
      <c r="BD1110" s="54"/>
      <c r="BE1110" s="54"/>
      <c r="BF1110" s="54"/>
      <c r="BG1110" s="54"/>
      <c r="BH1110" s="54"/>
      <c r="BI1110" s="54"/>
      <c r="BJ1110" s="54"/>
      <c r="BK1110" s="54"/>
      <c r="BL1110" s="54"/>
      <c r="BM1110" s="54"/>
      <c r="BN1110" s="54"/>
      <c r="BO1110" s="54"/>
      <c r="BP1110" s="54"/>
      <c r="BQ1110" s="54"/>
      <c r="BR1110" s="54"/>
      <c r="BS1110" s="54"/>
      <c r="BT1110" s="54"/>
      <c r="BU1110" s="54"/>
      <c r="BV1110" s="54"/>
      <c r="BW1110" s="54"/>
      <c r="BX1110" s="54"/>
      <c r="BY1110" s="54"/>
      <c r="BZ1110" s="54"/>
      <c r="CA1110" s="54"/>
      <c r="CB1110" s="354" t="s">
        <v>376</v>
      </c>
      <c r="CC1110" s="355">
        <f>CC1094</f>
        <v>0</v>
      </c>
      <c r="CD1110" s="346" t="s">
        <v>381</v>
      </c>
      <c r="CE1110" s="66">
        <f>CC1110*$CG$82*9.80665/1000</f>
        <v>0</v>
      </c>
      <c r="CF1110" s="54" t="s">
        <v>396</v>
      </c>
      <c r="CG1110" s="54">
        <v>0.79</v>
      </c>
      <c r="CH1110" s="54">
        <f>$CG1110</f>
        <v>0.79</v>
      </c>
      <c r="CI1110" s="54">
        <f t="shared" si="845"/>
        <v>0.79</v>
      </c>
      <c r="CJ1110" s="54">
        <f t="shared" si="845"/>
        <v>0.79</v>
      </c>
      <c r="CK1110" s="54">
        <f t="shared" si="845"/>
        <v>0.79</v>
      </c>
      <c r="CL1110" s="54">
        <f t="shared" si="845"/>
        <v>0.79</v>
      </c>
      <c r="CM1110" s="54">
        <f t="shared" si="845"/>
        <v>0.79</v>
      </c>
      <c r="CN1110" s="54">
        <f t="shared" si="845"/>
        <v>0.79</v>
      </c>
      <c r="CO1110" s="54">
        <f t="shared" si="845"/>
        <v>0.79</v>
      </c>
      <c r="CP1110" s="54">
        <f t="shared" si="845"/>
        <v>0.79</v>
      </c>
      <c r="CQ1110" s="54">
        <f t="shared" si="845"/>
        <v>0.79</v>
      </c>
      <c r="CR1110" s="54">
        <f t="shared" si="845"/>
        <v>0.79</v>
      </c>
      <c r="CS1110" s="54">
        <f t="shared" si="845"/>
        <v>0.79</v>
      </c>
      <c r="CT1110" s="54">
        <f t="shared" si="845"/>
        <v>0.79</v>
      </c>
      <c r="CU1110" s="54">
        <f t="shared" si="845"/>
        <v>0.79</v>
      </c>
      <c r="CV1110" s="54">
        <f t="shared" si="845"/>
        <v>0.79</v>
      </c>
      <c r="CX1110" s="358" t="s">
        <v>404</v>
      </c>
      <c r="CY1110" s="54">
        <f t="shared" ref="CY1110:DN1110" si="846">CG$79</f>
        <v>126.88500000000001</v>
      </c>
      <c r="CZ1110" s="54">
        <f t="shared" si="846"/>
        <v>109.185</v>
      </c>
      <c r="DA1110" s="54">
        <f t="shared" si="846"/>
        <v>94.381</v>
      </c>
      <c r="DB1110" s="54">
        <f t="shared" si="846"/>
        <v>82.445999999999998</v>
      </c>
      <c r="DC1110" s="54">
        <f t="shared" si="846"/>
        <v>73.918000000000006</v>
      </c>
      <c r="DD1110" s="54">
        <f t="shared" si="846"/>
        <v>63.152999999999999</v>
      </c>
      <c r="DE1110" s="54">
        <f t="shared" si="846"/>
        <v>56.482999999999997</v>
      </c>
      <c r="DF1110" s="54">
        <f t="shared" si="846"/>
        <v>51.133000000000003</v>
      </c>
      <c r="DG1110" s="54">
        <f t="shared" si="846"/>
        <v>48.246000000000002</v>
      </c>
      <c r="DH1110" s="54">
        <f t="shared" si="846"/>
        <v>43.709000000000003</v>
      </c>
      <c r="DI1110" s="54">
        <f t="shared" si="846"/>
        <v>40.774000000000001</v>
      </c>
      <c r="DJ1110" s="54">
        <f t="shared" si="846"/>
        <v>38.68</v>
      </c>
      <c r="DK1110" s="54">
        <f t="shared" si="846"/>
        <v>34.463000000000001</v>
      </c>
      <c r="DL1110" s="54">
        <f t="shared" si="846"/>
        <v>33.161000000000001</v>
      </c>
      <c r="DM1110" s="54">
        <f t="shared" si="846"/>
        <v>30.765000000000001</v>
      </c>
      <c r="DN1110" s="54">
        <f t="shared" si="846"/>
        <v>29.283999999999999</v>
      </c>
    </row>
    <row r="1111" spans="1:119" ht="13.5">
      <c r="A1111" s="54"/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  <c r="AL1111" s="54"/>
      <c r="AM1111" s="54"/>
      <c r="AN1111" s="54"/>
      <c r="AO1111" s="54"/>
      <c r="AP1111" s="54"/>
      <c r="AQ1111" s="54"/>
      <c r="AR1111" s="54"/>
      <c r="AS1111" s="54"/>
      <c r="AT1111" s="54"/>
      <c r="AU1111" s="54"/>
      <c r="AV1111" s="54"/>
      <c r="AW1111" s="54"/>
      <c r="AX1111" s="54"/>
      <c r="AY1111" s="54"/>
      <c r="AZ1111" s="54"/>
      <c r="BA1111" s="54"/>
      <c r="BB1111" s="54"/>
      <c r="BC1111" s="54"/>
      <c r="BD1111" s="54"/>
      <c r="BE1111" s="54"/>
      <c r="BF1111" s="54"/>
      <c r="BG1111" s="54"/>
      <c r="BH1111" s="54"/>
      <c r="BI1111" s="54"/>
      <c r="BJ1111" s="54"/>
      <c r="BK1111" s="54"/>
      <c r="BL1111" s="54"/>
      <c r="BM1111" s="54"/>
      <c r="BN1111" s="54"/>
      <c r="BO1111" s="54"/>
      <c r="BP1111" s="54"/>
      <c r="BQ1111" s="54"/>
      <c r="BR1111" s="54"/>
      <c r="BS1111" s="54"/>
      <c r="BT1111" s="54"/>
      <c r="BU1111" s="54"/>
      <c r="BV1111" s="54"/>
      <c r="BW1111" s="54"/>
      <c r="BX1111" s="54"/>
      <c r="BY1111" s="54"/>
      <c r="BZ1111" s="54"/>
      <c r="CA1111" s="54"/>
      <c r="CB1111" s="64" t="s">
        <v>380</v>
      </c>
      <c r="CC1111" s="345">
        <f>-BN146</f>
        <v>0</v>
      </c>
      <c r="CD1111" s="346" t="s">
        <v>381</v>
      </c>
      <c r="CE1111" s="66">
        <f>CC1111*$CG$82*9.80665/1000</f>
        <v>0</v>
      </c>
      <c r="CF1111" s="54" t="s">
        <v>382</v>
      </c>
      <c r="CG1111" s="341">
        <f>CE1109</f>
        <v>-101</v>
      </c>
      <c r="CH1111" s="54">
        <f>$CG1111</f>
        <v>-101</v>
      </c>
      <c r="CI1111" s="54">
        <f t="shared" si="845"/>
        <v>-101</v>
      </c>
      <c r="CJ1111" s="54">
        <f t="shared" si="845"/>
        <v>-101</v>
      </c>
      <c r="CK1111" s="54">
        <f t="shared" si="845"/>
        <v>-101</v>
      </c>
      <c r="CL1111" s="54">
        <f t="shared" si="845"/>
        <v>-101</v>
      </c>
      <c r="CM1111" s="54">
        <f t="shared" si="845"/>
        <v>-101</v>
      </c>
      <c r="CN1111" s="54">
        <f t="shared" si="845"/>
        <v>-101</v>
      </c>
      <c r="CO1111" s="54">
        <f t="shared" si="845"/>
        <v>-101</v>
      </c>
      <c r="CP1111" s="54">
        <f t="shared" si="845"/>
        <v>-101</v>
      </c>
      <c r="CQ1111" s="54">
        <f t="shared" si="845"/>
        <v>-101</v>
      </c>
      <c r="CR1111" s="54">
        <f t="shared" si="845"/>
        <v>-101</v>
      </c>
      <c r="CS1111" s="54">
        <f t="shared" si="845"/>
        <v>-101</v>
      </c>
      <c r="CT1111" s="54">
        <f t="shared" si="845"/>
        <v>-101</v>
      </c>
      <c r="CU1111" s="54">
        <f t="shared" si="845"/>
        <v>-101</v>
      </c>
      <c r="CV1111" s="54">
        <f t="shared" si="845"/>
        <v>-101</v>
      </c>
      <c r="CX1111" s="54" t="s">
        <v>418</v>
      </c>
      <c r="CY1111" s="54">
        <f t="shared" ref="CY1111:DN1111" si="847">CG$80</f>
        <v>0.55779999999999996</v>
      </c>
      <c r="CZ1111" s="54">
        <f t="shared" si="847"/>
        <v>0.65139999999999998</v>
      </c>
      <c r="DA1111" s="54">
        <f t="shared" si="847"/>
        <v>0.72219999999999995</v>
      </c>
      <c r="DB1111" s="54">
        <f t="shared" si="847"/>
        <v>0.78249999999999997</v>
      </c>
      <c r="DC1111" s="54">
        <f t="shared" si="847"/>
        <v>0.81259999999999999</v>
      </c>
      <c r="DD1111" s="54">
        <f t="shared" si="847"/>
        <v>0.84340000000000004</v>
      </c>
      <c r="DE1111" s="54">
        <f t="shared" si="847"/>
        <v>0.86929999999999996</v>
      </c>
      <c r="DF1111" s="54">
        <f t="shared" si="847"/>
        <v>0.89100000000000001</v>
      </c>
      <c r="DG1111" s="54">
        <f t="shared" si="847"/>
        <v>0.90920000000000001</v>
      </c>
      <c r="DH1111" s="54">
        <f t="shared" si="847"/>
        <v>0.92220000000000002</v>
      </c>
      <c r="DI1111" s="54">
        <f t="shared" si="847"/>
        <v>0.93189999999999995</v>
      </c>
      <c r="DJ1111" s="54">
        <f t="shared" si="847"/>
        <v>0.94030000000000002</v>
      </c>
      <c r="DK1111" s="54">
        <f t="shared" si="847"/>
        <v>0.94769999999999999</v>
      </c>
      <c r="DL1111" s="54">
        <f t="shared" si="847"/>
        <v>0.95440000000000003</v>
      </c>
      <c r="DM1111" s="54">
        <f t="shared" si="847"/>
        <v>0.96020000000000005</v>
      </c>
      <c r="DN1111" s="54">
        <f t="shared" si="847"/>
        <v>0.96530000000000005</v>
      </c>
    </row>
    <row r="1112" spans="1:119" ht="14.25" thickBot="1">
      <c r="A1112" s="54"/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54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  <c r="AL1112" s="54"/>
      <c r="AM1112" s="54"/>
      <c r="AN1112" s="54"/>
      <c r="AO1112" s="54"/>
      <c r="AP1112" s="54"/>
      <c r="AQ1112" s="54"/>
      <c r="AR1112" s="54"/>
      <c r="AS1112" s="54"/>
      <c r="AT1112" s="54"/>
      <c r="AU1112" s="54"/>
      <c r="AV1112" s="54"/>
      <c r="AW1112" s="54"/>
      <c r="AX1112" s="54"/>
      <c r="AY1112" s="54"/>
      <c r="AZ1112" s="54"/>
      <c r="BA1112" s="54"/>
      <c r="BB1112" s="54"/>
      <c r="BC1112" s="54"/>
      <c r="BD1112" s="54"/>
      <c r="BE1112" s="54"/>
      <c r="BF1112" s="54"/>
      <c r="BG1112" s="54"/>
      <c r="BH1112" s="54"/>
      <c r="BI1112" s="54"/>
      <c r="BJ1112" s="54"/>
      <c r="BK1112" s="54"/>
      <c r="BL1112" s="54"/>
      <c r="BM1112" s="54"/>
      <c r="BN1112" s="54"/>
      <c r="BO1112" s="54"/>
      <c r="BP1112" s="54"/>
      <c r="BQ1112" s="54"/>
      <c r="BR1112" s="54"/>
      <c r="BS1112" s="54"/>
      <c r="BT1112" s="54"/>
      <c r="BU1112" s="54"/>
      <c r="BV1112" s="54"/>
      <c r="BW1112" s="54"/>
      <c r="BX1112" s="54"/>
      <c r="BY1112" s="54"/>
      <c r="BZ1112" s="54"/>
      <c r="CA1112" s="54"/>
      <c r="CB1112" s="64" t="s">
        <v>384</v>
      </c>
      <c r="CC1112" s="345">
        <f>(BM892-BM891)/0.000694444444444444</f>
        <v>0</v>
      </c>
      <c r="CD1112" s="66" t="s">
        <v>65</v>
      </c>
      <c r="CE1112" s="66">
        <f>IF(CC1109=0,IF(CC1092&gt;0,CC1112+CE1095,CC1112),(CC1112-((CC1111-CC1110)/CC1109)))</f>
        <v>0</v>
      </c>
      <c r="CF1112" s="54" t="s">
        <v>385</v>
      </c>
      <c r="CG1112" s="341">
        <f>ABS(CE1112)</f>
        <v>0</v>
      </c>
      <c r="CH1112" s="54">
        <f>$CG1112</f>
        <v>0</v>
      </c>
      <c r="CI1112" s="54">
        <f t="shared" si="845"/>
        <v>0</v>
      </c>
      <c r="CJ1112" s="54">
        <f t="shared" si="845"/>
        <v>0</v>
      </c>
      <c r="CK1112" s="54">
        <f t="shared" si="845"/>
        <v>0</v>
      </c>
      <c r="CL1112" s="54">
        <f t="shared" si="845"/>
        <v>0</v>
      </c>
      <c r="CM1112" s="54">
        <f t="shared" si="845"/>
        <v>0</v>
      </c>
      <c r="CN1112" s="54">
        <f t="shared" si="845"/>
        <v>0</v>
      </c>
      <c r="CO1112" s="54">
        <f t="shared" si="845"/>
        <v>0</v>
      </c>
      <c r="CP1112" s="54">
        <f t="shared" si="845"/>
        <v>0</v>
      </c>
      <c r="CQ1112" s="54">
        <f t="shared" si="845"/>
        <v>0</v>
      </c>
      <c r="CR1112" s="54">
        <f t="shared" si="845"/>
        <v>0</v>
      </c>
      <c r="CS1112" s="54">
        <f t="shared" si="845"/>
        <v>0</v>
      </c>
      <c r="CT1112" s="54">
        <f t="shared" si="845"/>
        <v>0</v>
      </c>
      <c r="CU1112" s="54">
        <f t="shared" si="845"/>
        <v>0</v>
      </c>
      <c r="CV1112" s="54">
        <f t="shared" si="845"/>
        <v>0</v>
      </c>
      <c r="CX1112" s="54" t="s">
        <v>407</v>
      </c>
      <c r="CY1112" s="54">
        <f>100-$CG$83</f>
        <v>94.33</v>
      </c>
      <c r="CZ1112" s="54">
        <f t="shared" ref="CZ1112:DN1112" si="848">100-$CG$83</f>
        <v>94.33</v>
      </c>
      <c r="DA1112" s="54">
        <f t="shared" si="848"/>
        <v>94.33</v>
      </c>
      <c r="DB1112" s="54">
        <f t="shared" si="848"/>
        <v>94.33</v>
      </c>
      <c r="DC1112" s="54">
        <f t="shared" si="848"/>
        <v>94.33</v>
      </c>
      <c r="DD1112" s="54">
        <f t="shared" si="848"/>
        <v>94.33</v>
      </c>
      <c r="DE1112" s="54">
        <f t="shared" si="848"/>
        <v>94.33</v>
      </c>
      <c r="DF1112" s="54">
        <f t="shared" si="848"/>
        <v>94.33</v>
      </c>
      <c r="DG1112" s="54">
        <f t="shared" si="848"/>
        <v>94.33</v>
      </c>
      <c r="DH1112" s="54">
        <f t="shared" si="848"/>
        <v>94.33</v>
      </c>
      <c r="DI1112" s="54">
        <f t="shared" si="848"/>
        <v>94.33</v>
      </c>
      <c r="DJ1112" s="54">
        <f t="shared" si="848"/>
        <v>94.33</v>
      </c>
      <c r="DK1112" s="54">
        <f t="shared" si="848"/>
        <v>94.33</v>
      </c>
      <c r="DL1112" s="54">
        <f t="shared" si="848"/>
        <v>94.33</v>
      </c>
      <c r="DM1112" s="54">
        <f t="shared" si="848"/>
        <v>94.33</v>
      </c>
      <c r="DN1112" s="54">
        <f t="shared" si="848"/>
        <v>94.33</v>
      </c>
    </row>
    <row r="1113" spans="1:119" ht="14.25" thickBot="1">
      <c r="A1113" s="54"/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  <c r="AL1113" s="54"/>
      <c r="AM1113" s="54"/>
      <c r="AN1113" s="54"/>
      <c r="AO1113" s="54"/>
      <c r="AP1113" s="54"/>
      <c r="AQ1113" s="54"/>
      <c r="AR1113" s="54"/>
      <c r="AS1113" s="54"/>
      <c r="AT1113" s="54"/>
      <c r="AU1113" s="54"/>
      <c r="AV1113" s="54"/>
      <c r="AW1113" s="54"/>
      <c r="AX1113" s="54"/>
      <c r="AY1113" s="54"/>
      <c r="AZ1113" s="54"/>
      <c r="BA1113" s="54"/>
      <c r="BB1113" s="54"/>
      <c r="BC1113" s="54"/>
      <c r="BD1113" s="54"/>
      <c r="BE1113" s="54"/>
      <c r="BF1113" s="54"/>
      <c r="BG1113" s="54"/>
      <c r="BH1113" s="54"/>
      <c r="BI1113" s="54"/>
      <c r="BJ1113" s="54"/>
      <c r="BK1113" s="54"/>
      <c r="BL1113" s="54"/>
      <c r="BM1113" s="54"/>
      <c r="BN1113" s="54"/>
      <c r="BO1113" s="54"/>
      <c r="BP1113" s="54"/>
      <c r="BQ1113" s="54"/>
      <c r="BR1113" s="54"/>
      <c r="BS1113" s="54"/>
      <c r="BT1113" s="54"/>
      <c r="BU1113" s="54"/>
      <c r="BV1113" s="54"/>
      <c r="BW1113" s="54"/>
      <c r="BX1113" s="54"/>
      <c r="BY1113" s="54"/>
      <c r="BZ1113" s="54"/>
      <c r="CA1113" s="54"/>
      <c r="CB1113" s="359"/>
      <c r="CC1113" s="360"/>
      <c r="CF1113" s="54" t="s">
        <v>408</v>
      </c>
      <c r="CG1113" s="347">
        <f>LN(2)/CG$78</f>
        <v>0.13862943611198905</v>
      </c>
      <c r="CH1113" s="347">
        <f t="shared" ref="CH1113:CV1113" si="849">LN(2)/CH$78</f>
        <v>8.6643397569993161E-2</v>
      </c>
      <c r="CI1113" s="347">
        <f t="shared" si="849"/>
        <v>5.5451774444795626E-2</v>
      </c>
      <c r="CJ1113" s="347">
        <f t="shared" si="849"/>
        <v>3.7467415165402446E-2</v>
      </c>
      <c r="CK1113" s="347">
        <f t="shared" si="849"/>
        <v>2.5672117798516494E-2</v>
      </c>
      <c r="CL1113" s="347">
        <f t="shared" si="849"/>
        <v>1.8097837612531208E-2</v>
      </c>
      <c r="CM1113" s="347">
        <f t="shared" si="849"/>
        <v>1.2765141446776157E-2</v>
      </c>
      <c r="CN1113" s="347">
        <f t="shared" si="849"/>
        <v>9.001911435843446E-3</v>
      </c>
      <c r="CO1113" s="347">
        <f t="shared" si="849"/>
        <v>6.3591484455040852E-3</v>
      </c>
      <c r="CP1113" s="347">
        <f t="shared" si="849"/>
        <v>4.7475834284927756E-3</v>
      </c>
      <c r="CQ1113" s="347">
        <f t="shared" si="849"/>
        <v>3.7066694147590657E-3</v>
      </c>
      <c r="CR1113" s="347">
        <f t="shared" si="849"/>
        <v>2.9001974082006081E-3</v>
      </c>
      <c r="CS1113" s="347">
        <f t="shared" si="849"/>
        <v>2.272613706753919E-3</v>
      </c>
      <c r="CT1113" s="347">
        <f t="shared" si="849"/>
        <v>1.7773004629742187E-3</v>
      </c>
      <c r="CU1113" s="347">
        <f t="shared" si="849"/>
        <v>1.3918618083533039E-3</v>
      </c>
      <c r="CV1113" s="347">
        <f t="shared" si="849"/>
        <v>1.0915703630865281E-3</v>
      </c>
      <c r="CX1113" s="54" t="s">
        <v>409</v>
      </c>
      <c r="CY1113" s="361">
        <f>CE1111</f>
        <v>0</v>
      </c>
      <c r="CZ1113" s="54">
        <f>$CY1113</f>
        <v>0</v>
      </c>
      <c r="DA1113" s="54">
        <f t="shared" ref="DA1113:DN1113" si="850">$CY1113</f>
        <v>0</v>
      </c>
      <c r="DB1113" s="54">
        <f t="shared" si="850"/>
        <v>0</v>
      </c>
      <c r="DC1113" s="54">
        <f t="shared" si="850"/>
        <v>0</v>
      </c>
      <c r="DD1113" s="54">
        <f t="shared" si="850"/>
        <v>0</v>
      </c>
      <c r="DE1113" s="54">
        <f t="shared" si="850"/>
        <v>0</v>
      </c>
      <c r="DF1113" s="54">
        <f t="shared" si="850"/>
        <v>0</v>
      </c>
      <c r="DG1113" s="54">
        <f t="shared" si="850"/>
        <v>0</v>
      </c>
      <c r="DH1113" s="54">
        <f t="shared" si="850"/>
        <v>0</v>
      </c>
      <c r="DI1113" s="54">
        <f t="shared" si="850"/>
        <v>0</v>
      </c>
      <c r="DJ1113" s="54">
        <f t="shared" si="850"/>
        <v>0</v>
      </c>
      <c r="DK1113" s="54">
        <f t="shared" si="850"/>
        <v>0</v>
      </c>
      <c r="DL1113" s="54">
        <f t="shared" si="850"/>
        <v>0</v>
      </c>
      <c r="DM1113" s="54">
        <f t="shared" si="850"/>
        <v>0</v>
      </c>
      <c r="DN1113" s="54">
        <f t="shared" si="850"/>
        <v>0</v>
      </c>
    </row>
    <row r="1115" spans="1:119" ht="13.5">
      <c r="A1115" s="54"/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  <c r="AL1115" s="54"/>
      <c r="AM1115" s="54"/>
      <c r="AN1115" s="54"/>
      <c r="AO1115" s="54"/>
      <c r="AP1115" s="54"/>
      <c r="AQ1115" s="54"/>
      <c r="AR1115" s="54"/>
      <c r="AS1115" s="54"/>
      <c r="AT1115" s="54"/>
      <c r="AU1115" s="54"/>
      <c r="AV1115" s="54"/>
      <c r="AW1115" s="54"/>
      <c r="AX1115" s="54"/>
      <c r="AY1115" s="54"/>
      <c r="AZ1115" s="54"/>
      <c r="BA1115" s="54"/>
      <c r="BB1115" s="54"/>
      <c r="BC1115" s="54"/>
      <c r="BD1115" s="54"/>
      <c r="BE1115" s="54"/>
      <c r="BF1115" s="54"/>
      <c r="BG1115" s="54"/>
      <c r="BH1115" s="54"/>
      <c r="BI1115" s="54"/>
      <c r="BJ1115" s="54"/>
      <c r="BK1115" s="54"/>
      <c r="BL1115" s="54"/>
      <c r="BM1115" s="54"/>
      <c r="BN1115" s="54"/>
      <c r="BO1115" s="54"/>
      <c r="BP1115" s="54"/>
      <c r="BQ1115" s="54"/>
      <c r="BR1115" s="54"/>
      <c r="BS1115" s="54"/>
      <c r="BT1115" s="54"/>
      <c r="BU1115" s="54"/>
      <c r="BV1115" s="54"/>
      <c r="BW1115" s="54"/>
      <c r="BX1115" s="54"/>
      <c r="BY1115" s="54"/>
      <c r="BZ1115" s="54"/>
      <c r="CA1115" s="54"/>
      <c r="CG1115" s="348">
        <f>(CG1108+CG1109)*CG1110</f>
        <v>79</v>
      </c>
      <c r="CH1115" s="348">
        <f t="shared" ref="CH1115:CV1115" si="851">(CH1108+CH1109)*CH1110</f>
        <v>79</v>
      </c>
      <c r="CI1115" s="348">
        <f t="shared" si="851"/>
        <v>79</v>
      </c>
      <c r="CJ1115" s="348">
        <f t="shared" si="851"/>
        <v>79</v>
      </c>
      <c r="CK1115" s="348">
        <f t="shared" si="851"/>
        <v>79</v>
      </c>
      <c r="CL1115" s="348">
        <f t="shared" si="851"/>
        <v>79</v>
      </c>
      <c r="CM1115" s="348">
        <f t="shared" si="851"/>
        <v>79</v>
      </c>
      <c r="CN1115" s="348">
        <f t="shared" si="851"/>
        <v>79</v>
      </c>
      <c r="CO1115" s="348">
        <f t="shared" si="851"/>
        <v>79</v>
      </c>
      <c r="CP1115" s="348">
        <f t="shared" si="851"/>
        <v>79</v>
      </c>
      <c r="CQ1115" s="348">
        <f t="shared" si="851"/>
        <v>79</v>
      </c>
      <c r="CR1115" s="348">
        <f t="shared" si="851"/>
        <v>79</v>
      </c>
      <c r="CS1115" s="348">
        <f t="shared" si="851"/>
        <v>79</v>
      </c>
      <c r="CT1115" s="348">
        <f t="shared" si="851"/>
        <v>79</v>
      </c>
      <c r="CU1115" s="348">
        <f t="shared" si="851"/>
        <v>79</v>
      </c>
      <c r="CV1115" s="348">
        <f t="shared" si="851"/>
        <v>79</v>
      </c>
    </row>
    <row r="1116" spans="1:119" ht="13.5">
      <c r="A1116" s="54"/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  <c r="AL1116" s="54"/>
      <c r="AM1116" s="54"/>
      <c r="AN1116" s="54"/>
      <c r="AO1116" s="54"/>
      <c r="AP1116" s="54"/>
      <c r="AQ1116" s="54"/>
      <c r="AR1116" s="54"/>
      <c r="AS1116" s="54"/>
      <c r="AT1116" s="54"/>
      <c r="AU1116" s="54"/>
      <c r="AV1116" s="54"/>
      <c r="AW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  <c r="BO1116" s="54"/>
      <c r="BP1116" s="54"/>
      <c r="BQ1116" s="54"/>
      <c r="BR1116" s="54"/>
      <c r="BS1116" s="54"/>
      <c r="BT1116" s="54"/>
      <c r="BU1116" s="54"/>
      <c r="BV1116" s="54"/>
      <c r="BW1116" s="54"/>
      <c r="BX1116" s="54"/>
      <c r="BY1116" s="54"/>
      <c r="BZ1116" s="54"/>
      <c r="CA1116" s="54"/>
      <c r="CG1116" s="348">
        <f>CG1111*CG1110*(CG1112-1/CG1113)</f>
        <v>575.56318656265205</v>
      </c>
      <c r="CH1116" s="348">
        <f t="shared" ref="CH1116:CV1116" si="852">CH1111*CH1110*(CH1112-1/CH1113)</f>
        <v>920.90109850024317</v>
      </c>
      <c r="CI1116" s="348">
        <f t="shared" si="852"/>
        <v>1438.9079664066298</v>
      </c>
      <c r="CJ1116" s="348">
        <f t="shared" si="852"/>
        <v>2129.5837902818125</v>
      </c>
      <c r="CK1116" s="348">
        <f t="shared" si="852"/>
        <v>3108.0412074383207</v>
      </c>
      <c r="CL1116" s="348">
        <f t="shared" si="852"/>
        <v>4408.8140090699144</v>
      </c>
      <c r="CM1116" s="348">
        <f t="shared" si="852"/>
        <v>6250.6162060704</v>
      </c>
      <c r="CN1116" s="348">
        <f t="shared" si="852"/>
        <v>8863.6730730648396</v>
      </c>
      <c r="CO1116" s="348">
        <f t="shared" si="852"/>
        <v>12547.277467065815</v>
      </c>
      <c r="CP1116" s="348">
        <f t="shared" si="852"/>
        <v>16806.445047629441</v>
      </c>
      <c r="CQ1116" s="348">
        <f t="shared" si="852"/>
        <v>21526.063177443186</v>
      </c>
      <c r="CR1116" s="348">
        <f t="shared" si="852"/>
        <v>27511.920317694763</v>
      </c>
      <c r="CS1116" s="348">
        <f t="shared" si="852"/>
        <v>35109.354380321776</v>
      </c>
      <c r="CT1116" s="348">
        <f t="shared" si="852"/>
        <v>44893.928551886856</v>
      </c>
      <c r="CU1116" s="348">
        <f t="shared" si="852"/>
        <v>57326.093381640138</v>
      </c>
      <c r="CV1116" s="348">
        <f t="shared" si="852"/>
        <v>73096.524693456799</v>
      </c>
    </row>
    <row r="1117" spans="1:119" ht="13.5">
      <c r="A1117" s="54"/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54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  <c r="AL1117" s="54"/>
      <c r="AM1117" s="54"/>
      <c r="AN1117" s="54"/>
      <c r="AO1117" s="54"/>
      <c r="AP1117" s="54"/>
      <c r="AQ1117" s="54"/>
      <c r="AR1117" s="54"/>
      <c r="AS1117" s="54"/>
      <c r="AT1117" s="54"/>
      <c r="AU1117" s="54"/>
      <c r="AV1117" s="54"/>
      <c r="AW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  <c r="BO1117" s="54"/>
      <c r="BP1117" s="54"/>
      <c r="BQ1117" s="54"/>
      <c r="BR1117" s="54"/>
      <c r="BS1117" s="54"/>
      <c r="BT1117" s="54"/>
      <c r="BU1117" s="54"/>
      <c r="BV1117" s="54"/>
      <c r="BW1117" s="54"/>
      <c r="BX1117" s="54"/>
      <c r="BY1117" s="54"/>
      <c r="BZ1117" s="54"/>
      <c r="CA1117" s="54"/>
      <c r="CG1117" s="348" t="e">
        <f>((CG1108+CG1109)*CG1110-CG1107-CG1111*CG1110/CG1113)*EXP(-CG1113*CG1112)</f>
        <v>#VALUE!</v>
      </c>
      <c r="CH1117" s="348" t="e">
        <f t="shared" ref="CH1117:CV1117" si="853">((CH1108+CH1109)*CH1110-CH1107-CH1111*CH1110/CH1113)*EXP(-CH1113*CH1112)</f>
        <v>#VALUE!</v>
      </c>
      <c r="CI1117" s="348" t="e">
        <f t="shared" si="853"/>
        <v>#VALUE!</v>
      </c>
      <c r="CJ1117" s="348" t="e">
        <f t="shared" si="853"/>
        <v>#VALUE!</v>
      </c>
      <c r="CK1117" s="348" t="e">
        <f t="shared" si="853"/>
        <v>#VALUE!</v>
      </c>
      <c r="CL1117" s="348" t="e">
        <f t="shared" si="853"/>
        <v>#VALUE!</v>
      </c>
      <c r="CM1117" s="348" t="e">
        <f t="shared" si="853"/>
        <v>#VALUE!</v>
      </c>
      <c r="CN1117" s="348" t="e">
        <f t="shared" si="853"/>
        <v>#VALUE!</v>
      </c>
      <c r="CO1117" s="348" t="e">
        <f t="shared" si="853"/>
        <v>#VALUE!</v>
      </c>
      <c r="CP1117" s="348" t="e">
        <f t="shared" si="853"/>
        <v>#VALUE!</v>
      </c>
      <c r="CQ1117" s="348" t="e">
        <f t="shared" si="853"/>
        <v>#VALUE!</v>
      </c>
      <c r="CR1117" s="348" t="e">
        <f t="shared" si="853"/>
        <v>#VALUE!</v>
      </c>
      <c r="CS1117" s="348" t="e">
        <f t="shared" si="853"/>
        <v>#VALUE!</v>
      </c>
      <c r="CT1117" s="348" t="e">
        <f t="shared" si="853"/>
        <v>#VALUE!</v>
      </c>
      <c r="CU1117" s="348" t="e">
        <f t="shared" si="853"/>
        <v>#VALUE!</v>
      </c>
      <c r="CV1117" s="348" t="e">
        <f t="shared" si="853"/>
        <v>#VALUE!</v>
      </c>
    </row>
    <row r="1118" spans="1:119" ht="13.5">
      <c r="A1118" s="54"/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  <c r="AL1118" s="54"/>
      <c r="AM1118" s="54"/>
      <c r="AN1118" s="54"/>
      <c r="AO1118" s="54"/>
      <c r="AP1118" s="54"/>
      <c r="AQ1118" s="54"/>
      <c r="AR1118" s="54"/>
      <c r="AS1118" s="54"/>
      <c r="AT1118" s="54"/>
      <c r="AU1118" s="54"/>
      <c r="AV1118" s="54"/>
      <c r="AW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  <c r="BO1118" s="54"/>
      <c r="BP1118" s="54"/>
      <c r="BQ1118" s="54"/>
      <c r="BR1118" s="54"/>
      <c r="BS1118" s="54"/>
      <c r="BT1118" s="54"/>
      <c r="BU1118" s="54"/>
      <c r="BV1118" s="54"/>
      <c r="BW1118" s="54"/>
      <c r="BX1118" s="54"/>
      <c r="BY1118" s="54"/>
      <c r="BZ1118" s="54"/>
      <c r="CA1118" s="54"/>
      <c r="CG1118" s="349" t="e">
        <f>CG1115+CG1116-CG1117</f>
        <v>#VALUE!</v>
      </c>
      <c r="CH1118" s="349" t="e">
        <f t="shared" ref="CH1118:CV1118" si="854">CH1115+CH1116-CH1117</f>
        <v>#VALUE!</v>
      </c>
      <c r="CI1118" s="349" t="e">
        <f t="shared" si="854"/>
        <v>#VALUE!</v>
      </c>
      <c r="CJ1118" s="349" t="e">
        <f t="shared" si="854"/>
        <v>#VALUE!</v>
      </c>
      <c r="CK1118" s="349" t="e">
        <f t="shared" si="854"/>
        <v>#VALUE!</v>
      </c>
      <c r="CL1118" s="349" t="e">
        <f t="shared" si="854"/>
        <v>#VALUE!</v>
      </c>
      <c r="CM1118" s="349" t="e">
        <f t="shared" si="854"/>
        <v>#VALUE!</v>
      </c>
      <c r="CN1118" s="349" t="e">
        <f t="shared" si="854"/>
        <v>#VALUE!</v>
      </c>
      <c r="CO1118" s="349" t="e">
        <f t="shared" si="854"/>
        <v>#VALUE!</v>
      </c>
      <c r="CP1118" s="349" t="e">
        <f t="shared" si="854"/>
        <v>#VALUE!</v>
      </c>
      <c r="CQ1118" s="349" t="e">
        <f t="shared" si="854"/>
        <v>#VALUE!</v>
      </c>
      <c r="CR1118" s="349" t="e">
        <f t="shared" si="854"/>
        <v>#VALUE!</v>
      </c>
      <c r="CS1118" s="349" t="e">
        <f t="shared" si="854"/>
        <v>#VALUE!</v>
      </c>
      <c r="CT1118" s="349" t="e">
        <f t="shared" si="854"/>
        <v>#VALUE!</v>
      </c>
      <c r="CU1118" s="349" t="e">
        <f t="shared" si="854"/>
        <v>#VALUE!</v>
      </c>
      <c r="CV1118" s="349" t="e">
        <f t="shared" si="854"/>
        <v>#VALUE!</v>
      </c>
    </row>
    <row r="1119" spans="1:119" ht="13.5">
      <c r="A1119" s="54"/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  <c r="AL1119" s="54"/>
      <c r="AM1119" s="54"/>
      <c r="AN1119" s="54"/>
      <c r="AO1119" s="54"/>
      <c r="AP1119" s="54"/>
      <c r="AQ1119" s="54"/>
      <c r="AR1119" s="54"/>
      <c r="AS1119" s="54"/>
      <c r="AT1119" s="54"/>
      <c r="AU1119" s="54"/>
      <c r="AV1119" s="54"/>
      <c r="AW1119" s="54"/>
      <c r="AX1119" s="54"/>
      <c r="AY1119" s="54"/>
      <c r="AZ1119" s="54"/>
      <c r="BA1119" s="54"/>
      <c r="BB1119" s="54"/>
      <c r="BC1119" s="54"/>
      <c r="BD1119" s="54"/>
      <c r="BE1119" s="54"/>
      <c r="BF1119" s="54"/>
      <c r="BG1119" s="54"/>
      <c r="BH1119" s="54"/>
      <c r="BI1119" s="54"/>
      <c r="BJ1119" s="54"/>
      <c r="BK1119" s="54"/>
      <c r="BL1119" s="54"/>
      <c r="BM1119" s="54"/>
      <c r="BN1119" s="54"/>
      <c r="BO1119" s="54"/>
      <c r="BP1119" s="54"/>
      <c r="BQ1119" s="54"/>
      <c r="BR1119" s="54"/>
      <c r="BS1119" s="54"/>
      <c r="BT1119" s="54"/>
      <c r="BU1119" s="54"/>
      <c r="BV1119" s="54"/>
      <c r="BW1119" s="54"/>
      <c r="BX1119" s="54"/>
      <c r="BY1119" s="54"/>
      <c r="BZ1119" s="54"/>
      <c r="CA1119" s="54"/>
      <c r="CG1119" s="350" t="s">
        <v>390</v>
      </c>
      <c r="CH1119" s="351" t="s">
        <v>333</v>
      </c>
      <c r="CI1119" s="351" t="s">
        <v>334</v>
      </c>
      <c r="CJ1119" s="351" t="s">
        <v>335</v>
      </c>
      <c r="CK1119" s="351" t="s">
        <v>336</v>
      </c>
      <c r="CL1119" s="351" t="s">
        <v>337</v>
      </c>
      <c r="CM1119" s="351" t="s">
        <v>338</v>
      </c>
      <c r="CN1119" s="351" t="s">
        <v>339</v>
      </c>
      <c r="CO1119" s="351" t="s">
        <v>340</v>
      </c>
      <c r="CP1119" s="351" t="s">
        <v>341</v>
      </c>
      <c r="CQ1119" s="351" t="s">
        <v>342</v>
      </c>
      <c r="CR1119" s="351" t="s">
        <v>343</v>
      </c>
      <c r="CS1119" s="351" t="s">
        <v>344</v>
      </c>
      <c r="CT1119" s="351" t="s">
        <v>345</v>
      </c>
      <c r="CU1119" s="351" t="s">
        <v>346</v>
      </c>
      <c r="CV1119" s="351" t="s">
        <v>347</v>
      </c>
      <c r="CY1119" s="54" t="s">
        <v>390</v>
      </c>
      <c r="CZ1119" s="54" t="s">
        <v>333</v>
      </c>
      <c r="DA1119" s="54" t="s">
        <v>334</v>
      </c>
      <c r="DB1119" s="54" t="s">
        <v>335</v>
      </c>
      <c r="DC1119" s="54" t="s">
        <v>336</v>
      </c>
      <c r="DD1119" s="54" t="s">
        <v>337</v>
      </c>
      <c r="DE1119" s="54" t="s">
        <v>338</v>
      </c>
      <c r="DF1119" s="54" t="s">
        <v>339</v>
      </c>
      <c r="DG1119" s="54" t="s">
        <v>340</v>
      </c>
      <c r="DH1119" s="54" t="s">
        <v>341</v>
      </c>
      <c r="DI1119" s="54" t="s">
        <v>342</v>
      </c>
      <c r="DJ1119" s="54" t="s">
        <v>343</v>
      </c>
      <c r="DK1119" s="54" t="s">
        <v>344</v>
      </c>
      <c r="DL1119" s="54" t="s">
        <v>345</v>
      </c>
      <c r="DM1119" s="54" t="s">
        <v>346</v>
      </c>
      <c r="DN1119" s="54" t="s">
        <v>347</v>
      </c>
    </row>
    <row r="1120" spans="1:119" ht="13.5">
      <c r="A1120" s="54"/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  <c r="AL1120" s="54"/>
      <c r="AM1120" s="54"/>
      <c r="AN1120" s="54"/>
      <c r="AO1120" s="54"/>
      <c r="AP1120" s="54"/>
      <c r="AQ1120" s="54"/>
      <c r="AR1120" s="54"/>
      <c r="AS1120" s="54"/>
      <c r="AT1120" s="54"/>
      <c r="AU1120" s="54"/>
      <c r="AV1120" s="54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4"/>
      <c r="BW1120" s="54"/>
      <c r="BX1120" s="54"/>
      <c r="BY1120" s="54"/>
      <c r="BZ1120" s="54"/>
      <c r="CA1120" s="54"/>
      <c r="CF1120" s="54" t="s">
        <v>391</v>
      </c>
      <c r="CG1120" s="352" t="e">
        <f>ROUND((CG1108+CG1109)*CG1110+CG1111*CG1110*(CG1112-1/CG1113)-((CG1108+CG1109)*CG1110-CG1107-CG1111*CG1110/CG1113)*EXP(-CG1113*CG1112),5)</f>
        <v>#VALUE!</v>
      </c>
      <c r="CH1120" s="352" t="e">
        <f t="shared" ref="CH1120:CV1120" si="855">ROUND((CH1108+CH1109)*CH1110+CH1111*CH1110*(CH1112-1/CH1113)-((CH1108+CH1109)*CH1110-CH1107-CH1111*CH1110/CH1113)*EXP(-CH1113*CH1112),5)</f>
        <v>#VALUE!</v>
      </c>
      <c r="CI1120" s="352" t="e">
        <f t="shared" si="855"/>
        <v>#VALUE!</v>
      </c>
      <c r="CJ1120" s="352" t="e">
        <f t="shared" si="855"/>
        <v>#VALUE!</v>
      </c>
      <c r="CK1120" s="352" t="e">
        <f t="shared" si="855"/>
        <v>#VALUE!</v>
      </c>
      <c r="CL1120" s="352" t="e">
        <f t="shared" si="855"/>
        <v>#VALUE!</v>
      </c>
      <c r="CM1120" s="352" t="e">
        <f t="shared" si="855"/>
        <v>#VALUE!</v>
      </c>
      <c r="CN1120" s="352" t="e">
        <f t="shared" si="855"/>
        <v>#VALUE!</v>
      </c>
      <c r="CO1120" s="352" t="e">
        <f t="shared" si="855"/>
        <v>#VALUE!</v>
      </c>
      <c r="CP1120" s="352" t="e">
        <f t="shared" si="855"/>
        <v>#VALUE!</v>
      </c>
      <c r="CQ1120" s="352" t="e">
        <f t="shared" si="855"/>
        <v>#VALUE!</v>
      </c>
      <c r="CR1120" s="352" t="e">
        <f t="shared" si="855"/>
        <v>#VALUE!</v>
      </c>
      <c r="CS1120" s="352" t="e">
        <f t="shared" si="855"/>
        <v>#VALUE!</v>
      </c>
      <c r="CT1120" s="352" t="e">
        <f t="shared" si="855"/>
        <v>#VALUE!</v>
      </c>
      <c r="CU1120" s="352" t="e">
        <f t="shared" si="855"/>
        <v>#VALUE!</v>
      </c>
      <c r="CV1120" s="352" t="e">
        <f t="shared" si="855"/>
        <v>#VALUE!</v>
      </c>
      <c r="CX1120" s="54" t="s">
        <v>412</v>
      </c>
      <c r="CY1120" s="362">
        <f>(CY1112+CY1113)/CY1111+CY1110</f>
        <v>295.99579239870923</v>
      </c>
      <c r="CZ1120" s="362">
        <f t="shared" ref="CZ1120:DN1120" si="856">(CZ1112+CZ1113)/CZ1111+CZ1110</f>
        <v>253.99617592876882</v>
      </c>
      <c r="DA1120" s="362">
        <f t="shared" si="856"/>
        <v>224.99578814732763</v>
      </c>
      <c r="DB1120" s="362">
        <f t="shared" si="856"/>
        <v>202.99552076677315</v>
      </c>
      <c r="DC1120" s="362">
        <f t="shared" si="856"/>
        <v>190.00217425547623</v>
      </c>
      <c r="DD1120" s="362">
        <f t="shared" si="856"/>
        <v>174.99791344557741</v>
      </c>
      <c r="DE1120" s="362">
        <f t="shared" si="856"/>
        <v>164.99559634188427</v>
      </c>
      <c r="DF1120" s="362">
        <f t="shared" si="856"/>
        <v>157.00280920314253</v>
      </c>
      <c r="DG1120" s="362">
        <f t="shared" si="856"/>
        <v>151.99654993400793</v>
      </c>
      <c r="DH1120" s="362">
        <f t="shared" si="856"/>
        <v>145.99700693992628</v>
      </c>
      <c r="DI1120" s="362">
        <f t="shared" si="856"/>
        <v>141.99730722180493</v>
      </c>
      <c r="DJ1120" s="362">
        <f t="shared" si="856"/>
        <v>138.99904711262363</v>
      </c>
      <c r="DK1120" s="362">
        <f t="shared" si="856"/>
        <v>133.99871805423658</v>
      </c>
      <c r="DL1120" s="362">
        <f t="shared" si="856"/>
        <v>131.99796563285832</v>
      </c>
      <c r="DM1120" s="362">
        <f t="shared" si="856"/>
        <v>129.00495001041449</v>
      </c>
      <c r="DN1120" s="362">
        <f t="shared" si="856"/>
        <v>127.00491577747849</v>
      </c>
    </row>
    <row r="1121" spans="1:119" ht="13.5">
      <c r="A1121" s="54"/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  <c r="AL1121" s="54"/>
      <c r="AM1121" s="54"/>
      <c r="AN1121" s="54"/>
      <c r="AO1121" s="54"/>
      <c r="AP1121" s="54"/>
      <c r="AQ1121" s="54"/>
      <c r="AR1121" s="54"/>
      <c r="AS1121" s="54"/>
      <c r="AT1121" s="54"/>
      <c r="AU1121" s="54"/>
      <c r="AV1121" s="54"/>
      <c r="AW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  <c r="BO1121" s="54"/>
      <c r="BP1121" s="54"/>
      <c r="BQ1121" s="54"/>
      <c r="BR1121" s="54"/>
      <c r="BS1121" s="54"/>
      <c r="BT1121" s="54"/>
      <c r="BU1121" s="54"/>
      <c r="BV1121" s="54"/>
      <c r="BW1121" s="54"/>
      <c r="BX1121" s="54"/>
      <c r="BY1121" s="54"/>
      <c r="BZ1121" s="54"/>
      <c r="CA1121" s="319" t="str">
        <f>IF(CB1121="","",CC1121)</f>
        <v/>
      </c>
      <c r="CB1121" s="363" t="str">
        <f>IF(COUNTIF(CY1121:DN1121,"×")=0,"","浮上できません")</f>
        <v/>
      </c>
      <c r="CC1121" s="316">
        <v>6</v>
      </c>
      <c r="CG1121" s="369"/>
      <c r="CH1121" s="369"/>
      <c r="CI1121" s="369"/>
      <c r="CJ1121" s="369"/>
      <c r="CK1121" s="369"/>
      <c r="CL1121" s="369"/>
      <c r="CM1121" s="369"/>
      <c r="CN1121" s="369"/>
      <c r="CO1121" s="369"/>
      <c r="CP1121" s="369"/>
      <c r="CQ1121" s="369"/>
      <c r="CR1121" s="369"/>
      <c r="CS1121" s="369"/>
      <c r="CT1121" s="369"/>
      <c r="CU1121" s="369"/>
      <c r="CV1121" s="369"/>
      <c r="CY1121" s="364" t="e">
        <f t="shared" ref="CY1121:DN1121" si="857">IF(CY1120-CG1120&gt;0,"","×")</f>
        <v>#VALUE!</v>
      </c>
      <c r="CZ1121" s="364" t="e">
        <f t="shared" si="857"/>
        <v>#VALUE!</v>
      </c>
      <c r="DA1121" s="364" t="e">
        <f t="shared" si="857"/>
        <v>#VALUE!</v>
      </c>
      <c r="DB1121" s="364" t="e">
        <f t="shared" si="857"/>
        <v>#VALUE!</v>
      </c>
      <c r="DC1121" s="364" t="e">
        <f t="shared" si="857"/>
        <v>#VALUE!</v>
      </c>
      <c r="DD1121" s="364" t="e">
        <f t="shared" si="857"/>
        <v>#VALUE!</v>
      </c>
      <c r="DE1121" s="364" t="e">
        <f t="shared" si="857"/>
        <v>#VALUE!</v>
      </c>
      <c r="DF1121" s="364" t="e">
        <f t="shared" si="857"/>
        <v>#VALUE!</v>
      </c>
      <c r="DG1121" s="364" t="e">
        <f t="shared" si="857"/>
        <v>#VALUE!</v>
      </c>
      <c r="DH1121" s="364" t="e">
        <f t="shared" si="857"/>
        <v>#VALUE!</v>
      </c>
      <c r="DI1121" s="364" t="e">
        <f t="shared" si="857"/>
        <v>#VALUE!</v>
      </c>
      <c r="DJ1121" s="364" t="e">
        <f t="shared" si="857"/>
        <v>#VALUE!</v>
      </c>
      <c r="DK1121" s="364" t="e">
        <f t="shared" si="857"/>
        <v>#VALUE!</v>
      </c>
      <c r="DL1121" s="364" t="e">
        <f t="shared" si="857"/>
        <v>#VALUE!</v>
      </c>
      <c r="DM1121" s="364" t="e">
        <f t="shared" si="857"/>
        <v>#VALUE!</v>
      </c>
      <c r="DN1121" s="364" t="e">
        <f t="shared" si="857"/>
        <v>#VALUE!</v>
      </c>
    </row>
    <row r="1122" spans="1:119" ht="13.5">
      <c r="A1122" s="54"/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  <c r="AL1122" s="54"/>
      <c r="AM1122" s="54"/>
      <c r="AN1122" s="54"/>
      <c r="AO1122" s="54"/>
      <c r="AP1122" s="54"/>
      <c r="AQ1122" s="54"/>
      <c r="AR1122" s="54"/>
      <c r="AS1122" s="54"/>
      <c r="AT1122" s="54"/>
      <c r="AU1122" s="54"/>
      <c r="AV1122" s="54"/>
      <c r="AW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  <c r="BO1122" s="54"/>
      <c r="BP1122" s="54"/>
      <c r="BQ1122" s="54"/>
      <c r="BR1122" s="54"/>
      <c r="BS1122" s="54"/>
      <c r="BT1122" s="54"/>
      <c r="BU1122" s="54"/>
      <c r="BV1122" s="54"/>
      <c r="BW1122" s="54"/>
      <c r="BX1122" s="54"/>
      <c r="BY1122" s="54"/>
      <c r="BZ1122" s="54"/>
      <c r="CF1122" s="338">
        <v>63</v>
      </c>
      <c r="CG1122" s="338" t="s">
        <v>614</v>
      </c>
      <c r="CH1122" s="338"/>
      <c r="CI1122" s="338"/>
      <c r="CJ1122" s="338"/>
      <c r="CK1122" s="338"/>
      <c r="CL1122" s="338"/>
      <c r="CM1122" s="338"/>
      <c r="CN1122" s="338"/>
      <c r="CO1122" s="338"/>
      <c r="CP1122" s="338"/>
      <c r="CQ1122" s="338"/>
      <c r="CR1122" s="338"/>
      <c r="CS1122" s="338"/>
      <c r="CT1122" s="338"/>
      <c r="CU1122" s="338"/>
      <c r="CV1122" s="338"/>
      <c r="CW1122" s="338"/>
    </row>
    <row r="1124" spans="1:119" ht="13.5">
      <c r="A1124" s="54"/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  <c r="AL1124" s="54"/>
      <c r="AM1124" s="54"/>
      <c r="AN1124" s="54"/>
      <c r="AO1124" s="54"/>
      <c r="AP1124" s="54"/>
      <c r="AQ1124" s="54"/>
      <c r="AR1124" s="54"/>
      <c r="AS1124" s="54"/>
      <c r="AT1124" s="54"/>
      <c r="AU1124" s="54"/>
      <c r="AV1124" s="54"/>
      <c r="AW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  <c r="BO1124" s="54"/>
      <c r="BP1124" s="54"/>
      <c r="BQ1124" s="54"/>
      <c r="BR1124" s="54"/>
      <c r="BS1124" s="54"/>
      <c r="BT1124" s="54"/>
      <c r="BU1124" s="54"/>
      <c r="BV1124" s="54"/>
      <c r="BW1124" s="54"/>
      <c r="BX1124" s="54"/>
      <c r="BY1124" s="54"/>
      <c r="BZ1124" s="54"/>
      <c r="CF1124" s="340" t="s">
        <v>401</v>
      </c>
      <c r="CG1124" s="353" t="e">
        <f t="shared" ref="CG1124:CV1124" si="858">CG1120</f>
        <v>#VALUE!</v>
      </c>
      <c r="CH1124" s="353" t="e">
        <f t="shared" si="858"/>
        <v>#VALUE!</v>
      </c>
      <c r="CI1124" s="353" t="e">
        <f t="shared" si="858"/>
        <v>#VALUE!</v>
      </c>
      <c r="CJ1124" s="353" t="e">
        <f t="shared" si="858"/>
        <v>#VALUE!</v>
      </c>
      <c r="CK1124" s="353" t="e">
        <f t="shared" si="858"/>
        <v>#VALUE!</v>
      </c>
      <c r="CL1124" s="353" t="e">
        <f t="shared" si="858"/>
        <v>#VALUE!</v>
      </c>
      <c r="CM1124" s="353" t="e">
        <f t="shared" si="858"/>
        <v>#VALUE!</v>
      </c>
      <c r="CN1124" s="353" t="e">
        <f t="shared" si="858"/>
        <v>#VALUE!</v>
      </c>
      <c r="CO1124" s="353" t="e">
        <f t="shared" si="858"/>
        <v>#VALUE!</v>
      </c>
      <c r="CP1124" s="353" t="e">
        <f t="shared" si="858"/>
        <v>#VALUE!</v>
      </c>
      <c r="CQ1124" s="353" t="e">
        <f t="shared" si="858"/>
        <v>#VALUE!</v>
      </c>
      <c r="CR1124" s="353" t="e">
        <f t="shared" si="858"/>
        <v>#VALUE!</v>
      </c>
      <c r="CS1124" s="353" t="e">
        <f t="shared" si="858"/>
        <v>#VALUE!</v>
      </c>
      <c r="CT1124" s="353" t="e">
        <f t="shared" si="858"/>
        <v>#VALUE!</v>
      </c>
      <c r="CU1124" s="353" t="e">
        <f t="shared" si="858"/>
        <v>#VALUE!</v>
      </c>
      <c r="CV1124" s="353" t="e">
        <f t="shared" si="858"/>
        <v>#VALUE!</v>
      </c>
    </row>
    <row r="1125" spans="1:119" ht="13.5">
      <c r="A1125" s="54"/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  <c r="AL1125" s="54"/>
      <c r="AM1125" s="54"/>
      <c r="AN1125" s="54"/>
      <c r="AO1125" s="54"/>
      <c r="AP1125" s="54"/>
      <c r="AQ1125" s="54"/>
      <c r="AR1125" s="54"/>
      <c r="AS1125" s="54"/>
      <c r="AT1125" s="54"/>
      <c r="AU1125" s="54"/>
      <c r="AV1125" s="54"/>
      <c r="AW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  <c r="BO1125" s="54"/>
      <c r="BP1125" s="54"/>
      <c r="BQ1125" s="54"/>
      <c r="BR1125" s="54"/>
      <c r="BS1125" s="54"/>
      <c r="BT1125" s="54"/>
      <c r="BU1125" s="54"/>
      <c r="BV1125" s="54"/>
      <c r="BW1125" s="54"/>
      <c r="BX1125" s="54"/>
      <c r="BY1125" s="54"/>
      <c r="BZ1125" s="54"/>
      <c r="CF1125" s="54" t="s">
        <v>395</v>
      </c>
      <c r="CG1125" s="54">
        <v>100</v>
      </c>
      <c r="CH1125" s="54">
        <f>$CG1125</f>
        <v>100</v>
      </c>
      <c r="CI1125" s="54">
        <f t="shared" ref="CI1125:CV1129" si="859">$CG1125</f>
        <v>100</v>
      </c>
      <c r="CJ1125" s="54">
        <f t="shared" si="859"/>
        <v>100</v>
      </c>
      <c r="CK1125" s="54">
        <f t="shared" si="859"/>
        <v>100</v>
      </c>
      <c r="CL1125" s="54">
        <f t="shared" si="859"/>
        <v>100</v>
      </c>
      <c r="CM1125" s="54">
        <f t="shared" si="859"/>
        <v>100</v>
      </c>
      <c r="CN1125" s="54">
        <f t="shared" si="859"/>
        <v>100</v>
      </c>
      <c r="CO1125" s="54">
        <f t="shared" si="859"/>
        <v>100</v>
      </c>
      <c r="CP1125" s="54">
        <f t="shared" si="859"/>
        <v>100</v>
      </c>
      <c r="CQ1125" s="54">
        <f t="shared" si="859"/>
        <v>100</v>
      </c>
      <c r="CR1125" s="54">
        <f t="shared" si="859"/>
        <v>100</v>
      </c>
      <c r="CS1125" s="54">
        <f t="shared" si="859"/>
        <v>100</v>
      </c>
      <c r="CT1125" s="54">
        <f t="shared" si="859"/>
        <v>100</v>
      </c>
      <c r="CU1125" s="54">
        <f t="shared" si="859"/>
        <v>100</v>
      </c>
      <c r="CV1125" s="54">
        <f t="shared" si="859"/>
        <v>100</v>
      </c>
      <c r="CX1125" s="339" t="s">
        <v>402</v>
      </c>
      <c r="CY1125" s="339"/>
      <c r="CZ1125" s="339"/>
      <c r="DA1125" s="339"/>
      <c r="DB1125" s="339"/>
      <c r="DC1125" s="339"/>
      <c r="DD1125" s="339"/>
      <c r="DE1125" s="339"/>
      <c r="DF1125" s="339"/>
      <c r="DG1125" s="339"/>
      <c r="DH1125" s="339"/>
      <c r="DI1125" s="339"/>
      <c r="DJ1125" s="339"/>
      <c r="DK1125" s="339"/>
      <c r="DL1125" s="339"/>
      <c r="DM1125" s="339"/>
      <c r="DN1125" s="339"/>
      <c r="DO1125" s="339"/>
    </row>
    <row r="1126" spans="1:119" ht="13.5">
      <c r="A1126" s="54"/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  <c r="AL1126" s="54"/>
      <c r="AM1126" s="54"/>
      <c r="AN1126" s="54"/>
      <c r="AO1126" s="54"/>
      <c r="AP1126" s="54"/>
      <c r="AQ1126" s="54"/>
      <c r="AR1126" s="54"/>
      <c r="AS1126" s="54"/>
      <c r="AT1126" s="54"/>
      <c r="AU1126" s="54"/>
      <c r="AV1126" s="54"/>
      <c r="AW1126" s="54"/>
      <c r="AX1126" s="54"/>
      <c r="AY1126" s="54"/>
      <c r="AZ1126" s="54"/>
      <c r="BA1126" s="54"/>
      <c r="BB1126" s="54"/>
      <c r="BC1126" s="54"/>
      <c r="BD1126" s="54"/>
      <c r="BE1126" s="54"/>
      <c r="BF1126" s="54"/>
      <c r="BG1126" s="54"/>
      <c r="BH1126" s="54"/>
      <c r="BI1126" s="54"/>
      <c r="BJ1126" s="54"/>
      <c r="BK1126" s="54"/>
      <c r="BL1126" s="54"/>
      <c r="BM1126" s="54"/>
      <c r="BN1126" s="54"/>
      <c r="BO1126" s="54"/>
      <c r="BP1126" s="54"/>
      <c r="BQ1126" s="54"/>
      <c r="BR1126" s="54"/>
      <c r="BS1126" s="54"/>
      <c r="BT1126" s="54"/>
      <c r="BU1126" s="54"/>
      <c r="BV1126" s="54"/>
      <c r="BW1126" s="54"/>
      <c r="BX1126" s="54"/>
      <c r="BY1126" s="54"/>
      <c r="BZ1126" s="54"/>
      <c r="CB1126" s="64" t="s">
        <v>372</v>
      </c>
      <c r="CC1126" s="345">
        <v>0</v>
      </c>
      <c r="CD1126" s="66" t="s">
        <v>373</v>
      </c>
      <c r="CE1126" s="66">
        <f>ROUND(CC1126*$CG$82*9.80665/1000,0)</f>
        <v>0</v>
      </c>
      <c r="CF1126" s="54" t="s">
        <v>374</v>
      </c>
      <c r="CG1126" s="341">
        <f>CE1127</f>
        <v>0</v>
      </c>
      <c r="CH1126" s="54">
        <f>$CG1126</f>
        <v>0</v>
      </c>
      <c r="CI1126" s="54">
        <f t="shared" si="859"/>
        <v>0</v>
      </c>
      <c r="CJ1126" s="54">
        <f t="shared" si="859"/>
        <v>0</v>
      </c>
      <c r="CK1126" s="54">
        <f t="shared" si="859"/>
        <v>0</v>
      </c>
      <c r="CL1126" s="54">
        <f t="shared" si="859"/>
        <v>0</v>
      </c>
      <c r="CM1126" s="54">
        <f t="shared" si="859"/>
        <v>0</v>
      </c>
      <c r="CN1126" s="54">
        <f t="shared" si="859"/>
        <v>0</v>
      </c>
      <c r="CO1126" s="54">
        <f t="shared" si="859"/>
        <v>0</v>
      </c>
      <c r="CP1126" s="54">
        <f t="shared" si="859"/>
        <v>0</v>
      </c>
      <c r="CQ1126" s="54">
        <f t="shared" si="859"/>
        <v>0</v>
      </c>
      <c r="CR1126" s="54">
        <f t="shared" si="859"/>
        <v>0</v>
      </c>
      <c r="CS1126" s="54">
        <f t="shared" si="859"/>
        <v>0</v>
      </c>
      <c r="CT1126" s="54">
        <f t="shared" si="859"/>
        <v>0</v>
      </c>
      <c r="CU1126" s="54">
        <f t="shared" si="859"/>
        <v>0</v>
      </c>
      <c r="CV1126" s="54">
        <f t="shared" si="859"/>
        <v>0</v>
      </c>
    </row>
    <row r="1127" spans="1:119" ht="13.5">
      <c r="A1127" s="54"/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54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  <c r="AL1127" s="54"/>
      <c r="AM1127" s="54"/>
      <c r="AN1127" s="54"/>
      <c r="AO1127" s="54"/>
      <c r="AP1127" s="54"/>
      <c r="AQ1127" s="54"/>
      <c r="AR1127" s="54"/>
      <c r="AS1127" s="54"/>
      <c r="AT1127" s="54"/>
      <c r="AU1127" s="54"/>
      <c r="AV1127" s="54"/>
      <c r="AW1127" s="54"/>
      <c r="AX1127" s="54"/>
      <c r="AY1127" s="54"/>
      <c r="AZ1127" s="54"/>
      <c r="BA1127" s="54"/>
      <c r="BB1127" s="54"/>
      <c r="BC1127" s="54"/>
      <c r="BD1127" s="54"/>
      <c r="BE1127" s="54"/>
      <c r="BF1127" s="54"/>
      <c r="BG1127" s="54"/>
      <c r="BH1127" s="54"/>
      <c r="BI1127" s="54"/>
      <c r="BJ1127" s="54"/>
      <c r="BK1127" s="54"/>
      <c r="BL1127" s="54"/>
      <c r="BM1127" s="54"/>
      <c r="BN1127" s="54"/>
      <c r="BO1127" s="54"/>
      <c r="BP1127" s="54"/>
      <c r="BQ1127" s="54"/>
      <c r="BR1127" s="54"/>
      <c r="BS1127" s="54"/>
      <c r="BT1127" s="54"/>
      <c r="BU1127" s="54"/>
      <c r="BV1127" s="54"/>
      <c r="BW1127" s="54"/>
      <c r="BX1127" s="54"/>
      <c r="BY1127" s="54"/>
      <c r="BZ1127" s="54"/>
      <c r="CB1127" s="354" t="s">
        <v>376</v>
      </c>
      <c r="CC1127" s="355">
        <f>CC1111</f>
        <v>0</v>
      </c>
      <c r="CD1127" s="346" t="s">
        <v>381</v>
      </c>
      <c r="CE1127" s="66">
        <f>CC1127*$CG$82*9.80665/1000</f>
        <v>0</v>
      </c>
      <c r="CF1127" s="54" t="s">
        <v>396</v>
      </c>
      <c r="CG1127" s="54">
        <v>0.79</v>
      </c>
      <c r="CH1127" s="54">
        <f>$CG1127</f>
        <v>0.79</v>
      </c>
      <c r="CI1127" s="54">
        <f t="shared" si="859"/>
        <v>0.79</v>
      </c>
      <c r="CJ1127" s="54">
        <f t="shared" si="859"/>
        <v>0.79</v>
      </c>
      <c r="CK1127" s="54">
        <f t="shared" si="859"/>
        <v>0.79</v>
      </c>
      <c r="CL1127" s="54">
        <f t="shared" si="859"/>
        <v>0.79</v>
      </c>
      <c r="CM1127" s="54">
        <f t="shared" si="859"/>
        <v>0.79</v>
      </c>
      <c r="CN1127" s="54">
        <f t="shared" si="859"/>
        <v>0.79</v>
      </c>
      <c r="CO1127" s="54">
        <f t="shared" si="859"/>
        <v>0.79</v>
      </c>
      <c r="CP1127" s="54">
        <f t="shared" si="859"/>
        <v>0.79</v>
      </c>
      <c r="CQ1127" s="54">
        <f t="shared" si="859"/>
        <v>0.79</v>
      </c>
      <c r="CR1127" s="54">
        <f t="shared" si="859"/>
        <v>0.79</v>
      </c>
      <c r="CS1127" s="54">
        <f t="shared" si="859"/>
        <v>0.79</v>
      </c>
      <c r="CT1127" s="54">
        <f t="shared" si="859"/>
        <v>0.79</v>
      </c>
      <c r="CU1127" s="54">
        <f t="shared" si="859"/>
        <v>0.79</v>
      </c>
      <c r="CV1127" s="54">
        <f t="shared" si="859"/>
        <v>0.79</v>
      </c>
      <c r="CX1127" s="358" t="s">
        <v>404</v>
      </c>
      <c r="CY1127" s="54">
        <f t="shared" ref="CY1127:DN1127" si="860">CG$79</f>
        <v>126.88500000000001</v>
      </c>
      <c r="CZ1127" s="54">
        <f t="shared" si="860"/>
        <v>109.185</v>
      </c>
      <c r="DA1127" s="54">
        <f t="shared" si="860"/>
        <v>94.381</v>
      </c>
      <c r="DB1127" s="54">
        <f t="shared" si="860"/>
        <v>82.445999999999998</v>
      </c>
      <c r="DC1127" s="54">
        <f t="shared" si="860"/>
        <v>73.918000000000006</v>
      </c>
      <c r="DD1127" s="54">
        <f t="shared" si="860"/>
        <v>63.152999999999999</v>
      </c>
      <c r="DE1127" s="54">
        <f t="shared" si="860"/>
        <v>56.482999999999997</v>
      </c>
      <c r="DF1127" s="54">
        <f t="shared" si="860"/>
        <v>51.133000000000003</v>
      </c>
      <c r="DG1127" s="54">
        <f t="shared" si="860"/>
        <v>48.246000000000002</v>
      </c>
      <c r="DH1127" s="54">
        <f t="shared" si="860"/>
        <v>43.709000000000003</v>
      </c>
      <c r="DI1127" s="54">
        <f t="shared" si="860"/>
        <v>40.774000000000001</v>
      </c>
      <c r="DJ1127" s="54">
        <f t="shared" si="860"/>
        <v>38.68</v>
      </c>
      <c r="DK1127" s="54">
        <f t="shared" si="860"/>
        <v>34.463000000000001</v>
      </c>
      <c r="DL1127" s="54">
        <f t="shared" si="860"/>
        <v>33.161000000000001</v>
      </c>
      <c r="DM1127" s="54">
        <f t="shared" si="860"/>
        <v>30.765000000000001</v>
      </c>
      <c r="DN1127" s="54">
        <f t="shared" si="860"/>
        <v>29.283999999999999</v>
      </c>
    </row>
    <row r="1128" spans="1:119" ht="13.5">
      <c r="A1128" s="54"/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  <c r="AL1128" s="54"/>
      <c r="AM1128" s="54"/>
      <c r="AN1128" s="54"/>
      <c r="AO1128" s="54"/>
      <c r="AP1128" s="54"/>
      <c r="AQ1128" s="54"/>
      <c r="AR1128" s="54"/>
      <c r="AS1128" s="54"/>
      <c r="AT1128" s="54"/>
      <c r="AU1128" s="54"/>
      <c r="AV1128" s="54"/>
      <c r="AW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  <c r="BO1128" s="54"/>
      <c r="BP1128" s="54"/>
      <c r="BQ1128" s="54"/>
      <c r="BR1128" s="54"/>
      <c r="BS1128" s="54"/>
      <c r="BT1128" s="54"/>
      <c r="BU1128" s="54"/>
      <c r="BV1128" s="54"/>
      <c r="BW1128" s="54"/>
      <c r="BX1128" s="54"/>
      <c r="BY1128" s="54"/>
      <c r="BZ1128" s="54"/>
      <c r="CB1128" s="64" t="s">
        <v>380</v>
      </c>
      <c r="CC1128" s="345">
        <f>-BN147</f>
        <v>0</v>
      </c>
      <c r="CD1128" s="346" t="s">
        <v>522</v>
      </c>
      <c r="CE1128" s="66">
        <f>CC1128*$CG$82*9.80665/1000</f>
        <v>0</v>
      </c>
      <c r="CF1128" s="54" t="s">
        <v>523</v>
      </c>
      <c r="CG1128" s="341">
        <f>CE1126</f>
        <v>0</v>
      </c>
      <c r="CH1128" s="54">
        <f>$CG1128</f>
        <v>0</v>
      </c>
      <c r="CI1128" s="54">
        <f t="shared" si="859"/>
        <v>0</v>
      </c>
      <c r="CJ1128" s="54">
        <f t="shared" si="859"/>
        <v>0</v>
      </c>
      <c r="CK1128" s="54">
        <f t="shared" si="859"/>
        <v>0</v>
      </c>
      <c r="CL1128" s="54">
        <f t="shared" si="859"/>
        <v>0</v>
      </c>
      <c r="CM1128" s="54">
        <f t="shared" si="859"/>
        <v>0</v>
      </c>
      <c r="CN1128" s="54">
        <f t="shared" si="859"/>
        <v>0</v>
      </c>
      <c r="CO1128" s="54">
        <f t="shared" si="859"/>
        <v>0</v>
      </c>
      <c r="CP1128" s="54">
        <f t="shared" si="859"/>
        <v>0</v>
      </c>
      <c r="CQ1128" s="54">
        <f t="shared" si="859"/>
        <v>0</v>
      </c>
      <c r="CR1128" s="54">
        <f t="shared" si="859"/>
        <v>0</v>
      </c>
      <c r="CS1128" s="54">
        <f t="shared" si="859"/>
        <v>0</v>
      </c>
      <c r="CT1128" s="54">
        <f t="shared" si="859"/>
        <v>0</v>
      </c>
      <c r="CU1128" s="54">
        <f t="shared" si="859"/>
        <v>0</v>
      </c>
      <c r="CV1128" s="54">
        <f t="shared" si="859"/>
        <v>0</v>
      </c>
      <c r="CX1128" s="54" t="s">
        <v>418</v>
      </c>
      <c r="CY1128" s="54">
        <f t="shared" ref="CY1128:DN1128" si="861">CG$80</f>
        <v>0.55779999999999996</v>
      </c>
      <c r="CZ1128" s="54">
        <f t="shared" si="861"/>
        <v>0.65139999999999998</v>
      </c>
      <c r="DA1128" s="54">
        <f t="shared" si="861"/>
        <v>0.72219999999999995</v>
      </c>
      <c r="DB1128" s="54">
        <f t="shared" si="861"/>
        <v>0.78249999999999997</v>
      </c>
      <c r="DC1128" s="54">
        <f t="shared" si="861"/>
        <v>0.81259999999999999</v>
      </c>
      <c r="DD1128" s="54">
        <f t="shared" si="861"/>
        <v>0.84340000000000004</v>
      </c>
      <c r="DE1128" s="54">
        <f t="shared" si="861"/>
        <v>0.86929999999999996</v>
      </c>
      <c r="DF1128" s="54">
        <f t="shared" si="861"/>
        <v>0.89100000000000001</v>
      </c>
      <c r="DG1128" s="54">
        <f t="shared" si="861"/>
        <v>0.90920000000000001</v>
      </c>
      <c r="DH1128" s="54">
        <f t="shared" si="861"/>
        <v>0.92220000000000002</v>
      </c>
      <c r="DI1128" s="54">
        <f t="shared" si="861"/>
        <v>0.93189999999999995</v>
      </c>
      <c r="DJ1128" s="54">
        <f t="shared" si="861"/>
        <v>0.94030000000000002</v>
      </c>
      <c r="DK1128" s="54">
        <f t="shared" si="861"/>
        <v>0.94769999999999999</v>
      </c>
      <c r="DL1128" s="54">
        <f t="shared" si="861"/>
        <v>0.95440000000000003</v>
      </c>
      <c r="DM1128" s="54">
        <f t="shared" si="861"/>
        <v>0.96020000000000005</v>
      </c>
      <c r="DN1128" s="54">
        <f t="shared" si="861"/>
        <v>0.96530000000000005</v>
      </c>
    </row>
    <row r="1129" spans="1:119" ht="14.25" thickBot="1">
      <c r="A1129" s="54"/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  <c r="AL1129" s="54"/>
      <c r="AM1129" s="54"/>
      <c r="AN1129" s="54"/>
      <c r="AO1129" s="54"/>
      <c r="AP1129" s="54"/>
      <c r="AQ1129" s="54"/>
      <c r="AR1129" s="54"/>
      <c r="AS1129" s="54"/>
      <c r="AT1129" s="54"/>
      <c r="AU1129" s="54"/>
      <c r="AV1129" s="54"/>
      <c r="AW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  <c r="BO1129" s="54"/>
      <c r="BP1129" s="54"/>
      <c r="BQ1129" s="54"/>
      <c r="BR1129" s="54"/>
      <c r="BS1129" s="54"/>
      <c r="BT1129" s="54"/>
      <c r="BU1129" s="54"/>
      <c r="BV1129" s="54"/>
      <c r="BW1129" s="54"/>
      <c r="BX1129" s="54"/>
      <c r="BY1129" s="54"/>
      <c r="BZ1129" s="54"/>
      <c r="CB1129" s="64" t="s">
        <v>384</v>
      </c>
      <c r="CC1129" s="345" t="e">
        <f>(BM147-BM146)/0.000694444444444444</f>
        <v>#VALUE!</v>
      </c>
      <c r="CD1129" s="66" t="s">
        <v>65</v>
      </c>
      <c r="CE1129" s="66" t="e">
        <f>IF(CC1126=0,IF(CC1109&gt;0,CC1129+CE1112,CC1129),(CC1129-((CC1128-CC1127)/CC1126)))</f>
        <v>#VALUE!</v>
      </c>
      <c r="CF1129" s="54" t="s">
        <v>406</v>
      </c>
      <c r="CG1129" s="341" t="e">
        <f>ABS(CE1129)</f>
        <v>#VALUE!</v>
      </c>
      <c r="CH1129" s="54" t="e">
        <f>$CG1129</f>
        <v>#VALUE!</v>
      </c>
      <c r="CI1129" s="54" t="e">
        <f t="shared" si="859"/>
        <v>#VALUE!</v>
      </c>
      <c r="CJ1129" s="54" t="e">
        <f t="shared" si="859"/>
        <v>#VALUE!</v>
      </c>
      <c r="CK1129" s="54" t="e">
        <f t="shared" si="859"/>
        <v>#VALUE!</v>
      </c>
      <c r="CL1129" s="54" t="e">
        <f t="shared" si="859"/>
        <v>#VALUE!</v>
      </c>
      <c r="CM1129" s="54" t="e">
        <f t="shared" si="859"/>
        <v>#VALUE!</v>
      </c>
      <c r="CN1129" s="54" t="e">
        <f t="shared" si="859"/>
        <v>#VALUE!</v>
      </c>
      <c r="CO1129" s="54" t="e">
        <f t="shared" si="859"/>
        <v>#VALUE!</v>
      </c>
      <c r="CP1129" s="54" t="e">
        <f t="shared" si="859"/>
        <v>#VALUE!</v>
      </c>
      <c r="CQ1129" s="54" t="e">
        <f t="shared" si="859"/>
        <v>#VALUE!</v>
      </c>
      <c r="CR1129" s="54" t="e">
        <f t="shared" si="859"/>
        <v>#VALUE!</v>
      </c>
      <c r="CS1129" s="54" t="e">
        <f t="shared" si="859"/>
        <v>#VALUE!</v>
      </c>
      <c r="CT1129" s="54" t="e">
        <f t="shared" si="859"/>
        <v>#VALUE!</v>
      </c>
      <c r="CU1129" s="54" t="e">
        <f t="shared" si="859"/>
        <v>#VALUE!</v>
      </c>
      <c r="CV1129" s="54" t="e">
        <f t="shared" si="859"/>
        <v>#VALUE!</v>
      </c>
      <c r="CX1129" s="54" t="s">
        <v>561</v>
      </c>
      <c r="CY1129" s="54">
        <f>100-$CG$83</f>
        <v>94.33</v>
      </c>
      <c r="CZ1129" s="54">
        <f t="shared" ref="CZ1129:DN1129" si="862">100-$CG$83</f>
        <v>94.33</v>
      </c>
      <c r="DA1129" s="54">
        <f t="shared" si="862"/>
        <v>94.33</v>
      </c>
      <c r="DB1129" s="54">
        <f t="shared" si="862"/>
        <v>94.33</v>
      </c>
      <c r="DC1129" s="54">
        <f t="shared" si="862"/>
        <v>94.33</v>
      </c>
      <c r="DD1129" s="54">
        <f t="shared" si="862"/>
        <v>94.33</v>
      </c>
      <c r="DE1129" s="54">
        <f t="shared" si="862"/>
        <v>94.33</v>
      </c>
      <c r="DF1129" s="54">
        <f t="shared" si="862"/>
        <v>94.33</v>
      </c>
      <c r="DG1129" s="54">
        <f t="shared" si="862"/>
        <v>94.33</v>
      </c>
      <c r="DH1129" s="54">
        <f t="shared" si="862"/>
        <v>94.33</v>
      </c>
      <c r="DI1129" s="54">
        <f t="shared" si="862"/>
        <v>94.33</v>
      </c>
      <c r="DJ1129" s="54">
        <f t="shared" si="862"/>
        <v>94.33</v>
      </c>
      <c r="DK1129" s="54">
        <f t="shared" si="862"/>
        <v>94.33</v>
      </c>
      <c r="DL1129" s="54">
        <f t="shared" si="862"/>
        <v>94.33</v>
      </c>
      <c r="DM1129" s="54">
        <f t="shared" si="862"/>
        <v>94.33</v>
      </c>
      <c r="DN1129" s="54">
        <f t="shared" si="862"/>
        <v>94.33</v>
      </c>
    </row>
    <row r="1130" spans="1:119" ht="14.25" thickBot="1">
      <c r="A1130" s="54"/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  <c r="AL1130" s="54"/>
      <c r="AM1130" s="54"/>
      <c r="AN1130" s="54"/>
      <c r="AO1130" s="54"/>
      <c r="AP1130" s="54"/>
      <c r="AQ1130" s="54"/>
      <c r="AR1130" s="54"/>
      <c r="AS1130" s="54"/>
      <c r="AT1130" s="54"/>
      <c r="AU1130" s="54"/>
      <c r="AV1130" s="54"/>
      <c r="AW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  <c r="BO1130" s="54"/>
      <c r="BP1130" s="54"/>
      <c r="BQ1130" s="54"/>
      <c r="BR1130" s="54"/>
      <c r="BS1130" s="54"/>
      <c r="BT1130" s="54"/>
      <c r="BU1130" s="54"/>
      <c r="BV1130" s="54"/>
      <c r="BW1130" s="54"/>
      <c r="BX1130" s="54"/>
      <c r="BY1130" s="54"/>
      <c r="BZ1130" s="54"/>
      <c r="CB1130" s="359"/>
      <c r="CC1130" s="360"/>
      <c r="CF1130" s="54" t="s">
        <v>397</v>
      </c>
      <c r="CG1130" s="347">
        <f>LN(2)/CG$78</f>
        <v>0.13862943611198905</v>
      </c>
      <c r="CH1130" s="347">
        <f t="shared" ref="CH1130:CV1130" si="863">LN(2)/CH$78</f>
        <v>8.6643397569993161E-2</v>
      </c>
      <c r="CI1130" s="347">
        <f t="shared" si="863"/>
        <v>5.5451774444795626E-2</v>
      </c>
      <c r="CJ1130" s="347">
        <f t="shared" si="863"/>
        <v>3.7467415165402446E-2</v>
      </c>
      <c r="CK1130" s="347">
        <f t="shared" si="863"/>
        <v>2.5672117798516494E-2</v>
      </c>
      <c r="CL1130" s="347">
        <f t="shared" si="863"/>
        <v>1.8097837612531208E-2</v>
      </c>
      <c r="CM1130" s="347">
        <f t="shared" si="863"/>
        <v>1.2765141446776157E-2</v>
      </c>
      <c r="CN1130" s="347">
        <f t="shared" si="863"/>
        <v>9.001911435843446E-3</v>
      </c>
      <c r="CO1130" s="347">
        <f t="shared" si="863"/>
        <v>6.3591484455040852E-3</v>
      </c>
      <c r="CP1130" s="347">
        <f t="shared" si="863"/>
        <v>4.7475834284927756E-3</v>
      </c>
      <c r="CQ1130" s="347">
        <f t="shared" si="863"/>
        <v>3.7066694147590657E-3</v>
      </c>
      <c r="CR1130" s="347">
        <f t="shared" si="863"/>
        <v>2.9001974082006081E-3</v>
      </c>
      <c r="CS1130" s="347">
        <f t="shared" si="863"/>
        <v>2.272613706753919E-3</v>
      </c>
      <c r="CT1130" s="347">
        <f t="shared" si="863"/>
        <v>1.7773004629742187E-3</v>
      </c>
      <c r="CU1130" s="347">
        <f t="shared" si="863"/>
        <v>1.3918618083533039E-3</v>
      </c>
      <c r="CV1130" s="347">
        <f t="shared" si="863"/>
        <v>1.0915703630865281E-3</v>
      </c>
      <c r="CX1130" s="54" t="s">
        <v>426</v>
      </c>
      <c r="CY1130" s="361">
        <f>CE1128</f>
        <v>0</v>
      </c>
      <c r="CZ1130" s="54">
        <f>$CY1130</f>
        <v>0</v>
      </c>
      <c r="DA1130" s="54">
        <f t="shared" ref="DA1130:DN1130" si="864">$CY1130</f>
        <v>0</v>
      </c>
      <c r="DB1130" s="54">
        <f t="shared" si="864"/>
        <v>0</v>
      </c>
      <c r="DC1130" s="54">
        <f t="shared" si="864"/>
        <v>0</v>
      </c>
      <c r="DD1130" s="54">
        <f t="shared" si="864"/>
        <v>0</v>
      </c>
      <c r="DE1130" s="54">
        <f t="shared" si="864"/>
        <v>0</v>
      </c>
      <c r="DF1130" s="54">
        <f t="shared" si="864"/>
        <v>0</v>
      </c>
      <c r="DG1130" s="54">
        <f t="shared" si="864"/>
        <v>0</v>
      </c>
      <c r="DH1130" s="54">
        <f t="shared" si="864"/>
        <v>0</v>
      </c>
      <c r="DI1130" s="54">
        <f t="shared" si="864"/>
        <v>0</v>
      </c>
      <c r="DJ1130" s="54">
        <f t="shared" si="864"/>
        <v>0</v>
      </c>
      <c r="DK1130" s="54">
        <f t="shared" si="864"/>
        <v>0</v>
      </c>
      <c r="DL1130" s="54">
        <f t="shared" si="864"/>
        <v>0</v>
      </c>
      <c r="DM1130" s="54">
        <f t="shared" si="864"/>
        <v>0</v>
      </c>
      <c r="DN1130" s="54">
        <f t="shared" si="864"/>
        <v>0</v>
      </c>
    </row>
    <row r="1132" spans="1:119" ht="13.5">
      <c r="A1132" s="54"/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  <c r="AL1132" s="54"/>
      <c r="AM1132" s="54"/>
      <c r="AN1132" s="54"/>
      <c r="AO1132" s="54"/>
      <c r="AP1132" s="54"/>
      <c r="AQ1132" s="54"/>
      <c r="AR1132" s="54"/>
      <c r="AS1132" s="54"/>
      <c r="AT1132" s="54"/>
      <c r="AU1132" s="54"/>
      <c r="AV1132" s="54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4"/>
      <c r="BW1132" s="54"/>
      <c r="BX1132" s="54"/>
      <c r="BY1132" s="54"/>
      <c r="BZ1132" s="54"/>
      <c r="CG1132" s="348">
        <f>(CG1125+CG1126)*CG1127</f>
        <v>79</v>
      </c>
      <c r="CH1132" s="348">
        <f t="shared" ref="CH1132:CV1132" si="865">(CH1125+CH1126)*CH1127</f>
        <v>79</v>
      </c>
      <c r="CI1132" s="348">
        <f t="shared" si="865"/>
        <v>79</v>
      </c>
      <c r="CJ1132" s="348">
        <f t="shared" si="865"/>
        <v>79</v>
      </c>
      <c r="CK1132" s="348">
        <f t="shared" si="865"/>
        <v>79</v>
      </c>
      <c r="CL1132" s="348">
        <f t="shared" si="865"/>
        <v>79</v>
      </c>
      <c r="CM1132" s="348">
        <f t="shared" si="865"/>
        <v>79</v>
      </c>
      <c r="CN1132" s="348">
        <f t="shared" si="865"/>
        <v>79</v>
      </c>
      <c r="CO1132" s="348">
        <f t="shared" si="865"/>
        <v>79</v>
      </c>
      <c r="CP1132" s="348">
        <f t="shared" si="865"/>
        <v>79</v>
      </c>
      <c r="CQ1132" s="348">
        <f t="shared" si="865"/>
        <v>79</v>
      </c>
      <c r="CR1132" s="348">
        <f t="shared" si="865"/>
        <v>79</v>
      </c>
      <c r="CS1132" s="348">
        <f t="shared" si="865"/>
        <v>79</v>
      </c>
      <c r="CT1132" s="348">
        <f t="shared" si="865"/>
        <v>79</v>
      </c>
      <c r="CU1132" s="348">
        <f t="shared" si="865"/>
        <v>79</v>
      </c>
      <c r="CV1132" s="348">
        <f t="shared" si="865"/>
        <v>79</v>
      </c>
    </row>
    <row r="1133" spans="1:119" ht="13.5">
      <c r="A1133" s="54"/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54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  <c r="AL1133" s="54"/>
      <c r="AM1133" s="54"/>
      <c r="AN1133" s="54"/>
      <c r="AO1133" s="54"/>
      <c r="AP1133" s="54"/>
      <c r="AQ1133" s="54"/>
      <c r="AR1133" s="54"/>
      <c r="AS1133" s="54"/>
      <c r="AT1133" s="54"/>
      <c r="AU1133" s="54"/>
      <c r="AV1133" s="54"/>
      <c r="AW1133" s="54"/>
      <c r="AX1133" s="54"/>
      <c r="AY1133" s="54"/>
      <c r="AZ1133" s="54"/>
      <c r="BA1133" s="54"/>
      <c r="BB1133" s="54"/>
      <c r="BC1133" s="54"/>
      <c r="BD1133" s="54"/>
      <c r="BE1133" s="54"/>
      <c r="BF1133" s="54"/>
      <c r="BG1133" s="54"/>
      <c r="BH1133" s="54"/>
      <c r="BI1133" s="54"/>
      <c r="BJ1133" s="54"/>
      <c r="BK1133" s="54"/>
      <c r="BL1133" s="54"/>
      <c r="BM1133" s="54"/>
      <c r="BN1133" s="54"/>
      <c r="BO1133" s="54"/>
      <c r="BP1133" s="54"/>
      <c r="BQ1133" s="54"/>
      <c r="BR1133" s="54"/>
      <c r="BS1133" s="54"/>
      <c r="BT1133" s="54"/>
      <c r="BU1133" s="54"/>
      <c r="BV1133" s="54"/>
      <c r="BW1133" s="54"/>
      <c r="BX1133" s="54"/>
      <c r="BY1133" s="54"/>
      <c r="BZ1133" s="54"/>
      <c r="CG1133" s="348" t="e">
        <f>CG1128*CG1127*(CG1129-1/CG1130)</f>
        <v>#VALUE!</v>
      </c>
      <c r="CH1133" s="348" t="e">
        <f t="shared" ref="CH1133:CV1133" si="866">CH1128*CH1127*(CH1129-1/CH1130)</f>
        <v>#VALUE!</v>
      </c>
      <c r="CI1133" s="348" t="e">
        <f t="shared" si="866"/>
        <v>#VALUE!</v>
      </c>
      <c r="CJ1133" s="348" t="e">
        <f t="shared" si="866"/>
        <v>#VALUE!</v>
      </c>
      <c r="CK1133" s="348" t="e">
        <f t="shared" si="866"/>
        <v>#VALUE!</v>
      </c>
      <c r="CL1133" s="348" t="e">
        <f t="shared" si="866"/>
        <v>#VALUE!</v>
      </c>
      <c r="CM1133" s="348" t="e">
        <f t="shared" si="866"/>
        <v>#VALUE!</v>
      </c>
      <c r="CN1133" s="348" t="e">
        <f t="shared" si="866"/>
        <v>#VALUE!</v>
      </c>
      <c r="CO1133" s="348" t="e">
        <f t="shared" si="866"/>
        <v>#VALUE!</v>
      </c>
      <c r="CP1133" s="348" t="e">
        <f t="shared" si="866"/>
        <v>#VALUE!</v>
      </c>
      <c r="CQ1133" s="348" t="e">
        <f t="shared" si="866"/>
        <v>#VALUE!</v>
      </c>
      <c r="CR1133" s="348" t="e">
        <f t="shared" si="866"/>
        <v>#VALUE!</v>
      </c>
      <c r="CS1133" s="348" t="e">
        <f t="shared" si="866"/>
        <v>#VALUE!</v>
      </c>
      <c r="CT1133" s="348" t="e">
        <f t="shared" si="866"/>
        <v>#VALUE!</v>
      </c>
      <c r="CU1133" s="348" t="e">
        <f t="shared" si="866"/>
        <v>#VALUE!</v>
      </c>
      <c r="CV1133" s="348" t="e">
        <f t="shared" si="866"/>
        <v>#VALUE!</v>
      </c>
    </row>
    <row r="1134" spans="1:119" ht="13.5">
      <c r="A1134" s="54"/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  <c r="AL1134" s="54"/>
      <c r="AM1134" s="54"/>
      <c r="AN1134" s="54"/>
      <c r="AO1134" s="54"/>
      <c r="AP1134" s="54"/>
      <c r="AQ1134" s="54"/>
      <c r="AR1134" s="54"/>
      <c r="AS1134" s="54"/>
      <c r="AT1134" s="54"/>
      <c r="AU1134" s="54"/>
      <c r="AV1134" s="54"/>
      <c r="AW1134" s="54"/>
      <c r="AX1134" s="54"/>
      <c r="AY1134" s="54"/>
      <c r="AZ1134" s="54"/>
      <c r="BA1134" s="54"/>
      <c r="BB1134" s="54"/>
      <c r="BC1134" s="54"/>
      <c r="BD1134" s="54"/>
      <c r="BE1134" s="54"/>
      <c r="BF1134" s="54"/>
      <c r="BG1134" s="54"/>
      <c r="BH1134" s="54"/>
      <c r="BI1134" s="54"/>
      <c r="BJ1134" s="54"/>
      <c r="BK1134" s="54"/>
      <c r="BL1134" s="54"/>
      <c r="BM1134" s="54"/>
      <c r="BN1134" s="54"/>
      <c r="BO1134" s="54"/>
      <c r="BP1134" s="54"/>
      <c r="BQ1134" s="54"/>
      <c r="BR1134" s="54"/>
      <c r="BS1134" s="54"/>
      <c r="BT1134" s="54"/>
      <c r="BU1134" s="54"/>
      <c r="BV1134" s="54"/>
      <c r="BW1134" s="54"/>
      <c r="BX1134" s="54"/>
      <c r="BY1134" s="54"/>
      <c r="BZ1134" s="54"/>
      <c r="CG1134" s="348" t="e">
        <f>((CG1125+CG1126)*CG1127-CG1124-CG1128*CG1127/CG1130)*EXP(-CG1130*CG1129)</f>
        <v>#VALUE!</v>
      </c>
      <c r="CH1134" s="348" t="e">
        <f t="shared" ref="CH1134:CV1134" si="867">((CH1125+CH1126)*CH1127-CH1124-CH1128*CH1127/CH1130)*EXP(-CH1130*CH1129)</f>
        <v>#VALUE!</v>
      </c>
      <c r="CI1134" s="348" t="e">
        <f t="shared" si="867"/>
        <v>#VALUE!</v>
      </c>
      <c r="CJ1134" s="348" t="e">
        <f t="shared" si="867"/>
        <v>#VALUE!</v>
      </c>
      <c r="CK1134" s="348" t="e">
        <f t="shared" si="867"/>
        <v>#VALUE!</v>
      </c>
      <c r="CL1134" s="348" t="e">
        <f t="shared" si="867"/>
        <v>#VALUE!</v>
      </c>
      <c r="CM1134" s="348" t="e">
        <f t="shared" si="867"/>
        <v>#VALUE!</v>
      </c>
      <c r="CN1134" s="348" t="e">
        <f t="shared" si="867"/>
        <v>#VALUE!</v>
      </c>
      <c r="CO1134" s="348" t="e">
        <f t="shared" si="867"/>
        <v>#VALUE!</v>
      </c>
      <c r="CP1134" s="348" t="e">
        <f t="shared" si="867"/>
        <v>#VALUE!</v>
      </c>
      <c r="CQ1134" s="348" t="e">
        <f t="shared" si="867"/>
        <v>#VALUE!</v>
      </c>
      <c r="CR1134" s="348" t="e">
        <f t="shared" si="867"/>
        <v>#VALUE!</v>
      </c>
      <c r="CS1134" s="348" t="e">
        <f t="shared" si="867"/>
        <v>#VALUE!</v>
      </c>
      <c r="CT1134" s="348" t="e">
        <f t="shared" si="867"/>
        <v>#VALUE!</v>
      </c>
      <c r="CU1134" s="348" t="e">
        <f t="shared" si="867"/>
        <v>#VALUE!</v>
      </c>
      <c r="CV1134" s="348" t="e">
        <f t="shared" si="867"/>
        <v>#VALUE!</v>
      </c>
    </row>
    <row r="1135" spans="1:119" ht="13.5">
      <c r="A1135" s="54"/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  <c r="AL1135" s="54"/>
      <c r="AM1135" s="54"/>
      <c r="AN1135" s="54"/>
      <c r="AO1135" s="54"/>
      <c r="AP1135" s="54"/>
      <c r="AQ1135" s="54"/>
      <c r="AR1135" s="54"/>
      <c r="AS1135" s="54"/>
      <c r="AT1135" s="54"/>
      <c r="AU1135" s="54"/>
      <c r="AV1135" s="54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4"/>
      <c r="BP1135" s="54"/>
      <c r="BQ1135" s="54"/>
      <c r="BR1135" s="54"/>
      <c r="BS1135" s="54"/>
      <c r="BT1135" s="54"/>
      <c r="BU1135" s="54"/>
      <c r="BV1135" s="54"/>
      <c r="BW1135" s="54"/>
      <c r="BX1135" s="54"/>
      <c r="BY1135" s="54"/>
      <c r="BZ1135" s="54"/>
      <c r="CG1135" s="349" t="e">
        <f>CG1132+CG1133-CG1134</f>
        <v>#VALUE!</v>
      </c>
      <c r="CH1135" s="349" t="e">
        <f t="shared" ref="CH1135:CV1135" si="868">CH1132+CH1133-CH1134</f>
        <v>#VALUE!</v>
      </c>
      <c r="CI1135" s="349" t="e">
        <f t="shared" si="868"/>
        <v>#VALUE!</v>
      </c>
      <c r="CJ1135" s="349" t="e">
        <f t="shared" si="868"/>
        <v>#VALUE!</v>
      </c>
      <c r="CK1135" s="349" t="e">
        <f t="shared" si="868"/>
        <v>#VALUE!</v>
      </c>
      <c r="CL1135" s="349" t="e">
        <f t="shared" si="868"/>
        <v>#VALUE!</v>
      </c>
      <c r="CM1135" s="349" t="e">
        <f t="shared" si="868"/>
        <v>#VALUE!</v>
      </c>
      <c r="CN1135" s="349" t="e">
        <f t="shared" si="868"/>
        <v>#VALUE!</v>
      </c>
      <c r="CO1135" s="349" t="e">
        <f t="shared" si="868"/>
        <v>#VALUE!</v>
      </c>
      <c r="CP1135" s="349" t="e">
        <f t="shared" si="868"/>
        <v>#VALUE!</v>
      </c>
      <c r="CQ1135" s="349" t="e">
        <f t="shared" si="868"/>
        <v>#VALUE!</v>
      </c>
      <c r="CR1135" s="349" t="e">
        <f t="shared" si="868"/>
        <v>#VALUE!</v>
      </c>
      <c r="CS1135" s="349" t="e">
        <f t="shared" si="868"/>
        <v>#VALUE!</v>
      </c>
      <c r="CT1135" s="349" t="e">
        <f t="shared" si="868"/>
        <v>#VALUE!</v>
      </c>
      <c r="CU1135" s="349" t="e">
        <f t="shared" si="868"/>
        <v>#VALUE!</v>
      </c>
      <c r="CV1135" s="349" t="e">
        <f t="shared" si="868"/>
        <v>#VALUE!</v>
      </c>
    </row>
    <row r="1136" spans="1:119" ht="13.5">
      <c r="A1136" s="54"/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  <c r="AL1136" s="54"/>
      <c r="AM1136" s="54"/>
      <c r="AN1136" s="54"/>
      <c r="AO1136" s="54"/>
      <c r="AP1136" s="54"/>
      <c r="AQ1136" s="54"/>
      <c r="AR1136" s="54"/>
      <c r="AS1136" s="54"/>
      <c r="AT1136" s="54"/>
      <c r="AU1136" s="54"/>
      <c r="AV1136" s="54"/>
      <c r="AW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  <c r="BO1136" s="54"/>
      <c r="BP1136" s="54"/>
      <c r="BQ1136" s="54"/>
      <c r="BR1136" s="54"/>
      <c r="BS1136" s="54"/>
      <c r="BT1136" s="54"/>
      <c r="BU1136" s="54"/>
      <c r="BV1136" s="54"/>
      <c r="BW1136" s="54"/>
      <c r="BX1136" s="54"/>
      <c r="BY1136" s="54"/>
      <c r="BZ1136" s="54"/>
      <c r="CG1136" s="350" t="s">
        <v>390</v>
      </c>
      <c r="CH1136" s="351" t="s">
        <v>333</v>
      </c>
      <c r="CI1136" s="351" t="s">
        <v>334</v>
      </c>
      <c r="CJ1136" s="351" t="s">
        <v>335</v>
      </c>
      <c r="CK1136" s="351" t="s">
        <v>336</v>
      </c>
      <c r="CL1136" s="351" t="s">
        <v>337</v>
      </c>
      <c r="CM1136" s="351" t="s">
        <v>338</v>
      </c>
      <c r="CN1136" s="351" t="s">
        <v>339</v>
      </c>
      <c r="CO1136" s="351" t="s">
        <v>340</v>
      </c>
      <c r="CP1136" s="351" t="s">
        <v>341</v>
      </c>
      <c r="CQ1136" s="351" t="s">
        <v>342</v>
      </c>
      <c r="CR1136" s="351" t="s">
        <v>343</v>
      </c>
      <c r="CS1136" s="351" t="s">
        <v>344</v>
      </c>
      <c r="CT1136" s="351" t="s">
        <v>345</v>
      </c>
      <c r="CU1136" s="351" t="s">
        <v>346</v>
      </c>
      <c r="CV1136" s="351" t="s">
        <v>347</v>
      </c>
      <c r="CY1136" s="54" t="s">
        <v>390</v>
      </c>
      <c r="CZ1136" s="54" t="s">
        <v>333</v>
      </c>
      <c r="DA1136" s="54" t="s">
        <v>334</v>
      </c>
      <c r="DB1136" s="54" t="s">
        <v>335</v>
      </c>
      <c r="DC1136" s="54" t="s">
        <v>336</v>
      </c>
      <c r="DD1136" s="54" t="s">
        <v>337</v>
      </c>
      <c r="DE1136" s="54" t="s">
        <v>338</v>
      </c>
      <c r="DF1136" s="54" t="s">
        <v>339</v>
      </c>
      <c r="DG1136" s="54" t="s">
        <v>340</v>
      </c>
      <c r="DH1136" s="54" t="s">
        <v>341</v>
      </c>
      <c r="DI1136" s="54" t="s">
        <v>342</v>
      </c>
      <c r="DJ1136" s="54" t="s">
        <v>343</v>
      </c>
      <c r="DK1136" s="54" t="s">
        <v>344</v>
      </c>
      <c r="DL1136" s="54" t="s">
        <v>345</v>
      </c>
      <c r="DM1136" s="54" t="s">
        <v>346</v>
      </c>
      <c r="DN1136" s="54" t="s">
        <v>347</v>
      </c>
    </row>
    <row r="1137" spans="1:119" ht="13.5">
      <c r="A1137" s="54"/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54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  <c r="AL1137" s="54"/>
      <c r="AM1137" s="54"/>
      <c r="AN1137" s="54"/>
      <c r="AO1137" s="54"/>
      <c r="AP1137" s="54"/>
      <c r="AQ1137" s="54"/>
      <c r="AR1137" s="54"/>
      <c r="AS1137" s="54"/>
      <c r="AT1137" s="54"/>
      <c r="AU1137" s="54"/>
      <c r="AV1137" s="54"/>
      <c r="AW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  <c r="BO1137" s="54"/>
      <c r="BP1137" s="54"/>
      <c r="BQ1137" s="54"/>
      <c r="BR1137" s="54"/>
      <c r="BS1137" s="54"/>
      <c r="BT1137" s="54"/>
      <c r="BU1137" s="54"/>
      <c r="BV1137" s="54"/>
      <c r="BW1137" s="54"/>
      <c r="BX1137" s="54"/>
      <c r="BY1137" s="54"/>
      <c r="BZ1137" s="54"/>
      <c r="CF1137" s="54" t="s">
        <v>391</v>
      </c>
      <c r="CG1137" s="352" t="e">
        <f>ROUND((CG1125+CG1126)*CG1127+CG1128*CG1127*(CG1129-1/CG1130)-((CG1125+CG1126)*CG1127-CG1124-CG1128*CG1127/CG1130)*EXP(-CG1130*CG1129),5)</f>
        <v>#VALUE!</v>
      </c>
      <c r="CH1137" s="352" t="e">
        <f t="shared" ref="CH1137:CV1137" si="869">ROUND((CH1125+CH1126)*CH1127+CH1128*CH1127*(CH1129-1/CH1130)-((CH1125+CH1126)*CH1127-CH1124-CH1128*CH1127/CH1130)*EXP(-CH1130*CH1129),5)</f>
        <v>#VALUE!</v>
      </c>
      <c r="CI1137" s="352" t="e">
        <f t="shared" si="869"/>
        <v>#VALUE!</v>
      </c>
      <c r="CJ1137" s="352" t="e">
        <f t="shared" si="869"/>
        <v>#VALUE!</v>
      </c>
      <c r="CK1137" s="352" t="e">
        <f t="shared" si="869"/>
        <v>#VALUE!</v>
      </c>
      <c r="CL1137" s="352" t="e">
        <f t="shared" si="869"/>
        <v>#VALUE!</v>
      </c>
      <c r="CM1137" s="352" t="e">
        <f t="shared" si="869"/>
        <v>#VALUE!</v>
      </c>
      <c r="CN1137" s="352" t="e">
        <f t="shared" si="869"/>
        <v>#VALUE!</v>
      </c>
      <c r="CO1137" s="352" t="e">
        <f t="shared" si="869"/>
        <v>#VALUE!</v>
      </c>
      <c r="CP1137" s="352" t="e">
        <f t="shared" si="869"/>
        <v>#VALUE!</v>
      </c>
      <c r="CQ1137" s="352" t="e">
        <f t="shared" si="869"/>
        <v>#VALUE!</v>
      </c>
      <c r="CR1137" s="352" t="e">
        <f t="shared" si="869"/>
        <v>#VALUE!</v>
      </c>
      <c r="CS1137" s="352" t="e">
        <f t="shared" si="869"/>
        <v>#VALUE!</v>
      </c>
      <c r="CT1137" s="352" t="e">
        <f t="shared" si="869"/>
        <v>#VALUE!</v>
      </c>
      <c r="CU1137" s="352" t="e">
        <f t="shared" si="869"/>
        <v>#VALUE!</v>
      </c>
      <c r="CV1137" s="352" t="e">
        <f t="shared" si="869"/>
        <v>#VALUE!</v>
      </c>
      <c r="CX1137" s="54" t="s">
        <v>412</v>
      </c>
      <c r="CY1137" s="362">
        <f>(CY1129+CY1130)/CY1128+CY1127</f>
        <v>295.99579239870923</v>
      </c>
      <c r="CZ1137" s="362">
        <f t="shared" ref="CZ1137:DN1137" si="870">(CZ1129+CZ1130)/CZ1128+CZ1127</f>
        <v>253.99617592876882</v>
      </c>
      <c r="DA1137" s="362">
        <f t="shared" si="870"/>
        <v>224.99578814732763</v>
      </c>
      <c r="DB1137" s="362">
        <f t="shared" si="870"/>
        <v>202.99552076677315</v>
      </c>
      <c r="DC1137" s="362">
        <f t="shared" si="870"/>
        <v>190.00217425547623</v>
      </c>
      <c r="DD1137" s="362">
        <f t="shared" si="870"/>
        <v>174.99791344557741</v>
      </c>
      <c r="DE1137" s="362">
        <f t="shared" si="870"/>
        <v>164.99559634188427</v>
      </c>
      <c r="DF1137" s="362">
        <f t="shared" si="870"/>
        <v>157.00280920314253</v>
      </c>
      <c r="DG1137" s="362">
        <f t="shared" si="870"/>
        <v>151.99654993400793</v>
      </c>
      <c r="DH1137" s="362">
        <f t="shared" si="870"/>
        <v>145.99700693992628</v>
      </c>
      <c r="DI1137" s="362">
        <f t="shared" si="870"/>
        <v>141.99730722180493</v>
      </c>
      <c r="DJ1137" s="362">
        <f t="shared" si="870"/>
        <v>138.99904711262363</v>
      </c>
      <c r="DK1137" s="362">
        <f t="shared" si="870"/>
        <v>133.99871805423658</v>
      </c>
      <c r="DL1137" s="362">
        <f t="shared" si="870"/>
        <v>131.99796563285832</v>
      </c>
      <c r="DM1137" s="362">
        <f t="shared" si="870"/>
        <v>129.00495001041449</v>
      </c>
      <c r="DN1137" s="362">
        <f t="shared" si="870"/>
        <v>127.00491577747849</v>
      </c>
    </row>
    <row r="1138" spans="1:119" ht="13.5">
      <c r="A1138" s="54"/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  <c r="AL1138" s="54"/>
      <c r="AM1138" s="54"/>
      <c r="AN1138" s="54"/>
      <c r="AO1138" s="54"/>
      <c r="AP1138" s="54"/>
      <c r="AQ1138" s="54"/>
      <c r="AR1138" s="54"/>
      <c r="AS1138" s="54"/>
      <c r="AT1138" s="54"/>
      <c r="AU1138" s="54"/>
      <c r="AV1138" s="54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4"/>
      <c r="BW1138" s="54"/>
      <c r="BX1138" s="54"/>
      <c r="BY1138" s="54"/>
      <c r="BZ1138" s="54"/>
      <c r="CA1138" s="319" t="str">
        <f>IF(CB1138="","",CC1138)</f>
        <v/>
      </c>
      <c r="CB1138" s="363" t="str">
        <f>IF(COUNTIF(CY1138:DN1138,"×")=0,"","浮上できません")</f>
        <v/>
      </c>
      <c r="CC1138" s="316">
        <v>3</v>
      </c>
      <c r="CG1138" s="369"/>
      <c r="CH1138" s="369"/>
      <c r="CI1138" s="369"/>
      <c r="CJ1138" s="369"/>
      <c r="CK1138" s="369"/>
      <c r="CL1138" s="369"/>
      <c r="CM1138" s="369"/>
      <c r="CN1138" s="369"/>
      <c r="CO1138" s="369"/>
      <c r="CP1138" s="369"/>
      <c r="CQ1138" s="369"/>
      <c r="CR1138" s="369"/>
      <c r="CS1138" s="369"/>
      <c r="CT1138" s="369"/>
      <c r="CU1138" s="369"/>
      <c r="CV1138" s="369"/>
      <c r="CY1138" s="364" t="e">
        <f t="shared" ref="CY1138:DN1138" si="871">IF(CY1137-CG1137&gt;0,"","×")</f>
        <v>#VALUE!</v>
      </c>
      <c r="CZ1138" s="364" t="e">
        <f t="shared" si="871"/>
        <v>#VALUE!</v>
      </c>
      <c r="DA1138" s="364" t="e">
        <f t="shared" si="871"/>
        <v>#VALUE!</v>
      </c>
      <c r="DB1138" s="364" t="e">
        <f t="shared" si="871"/>
        <v>#VALUE!</v>
      </c>
      <c r="DC1138" s="364" t="e">
        <f t="shared" si="871"/>
        <v>#VALUE!</v>
      </c>
      <c r="DD1138" s="364" t="e">
        <f t="shared" si="871"/>
        <v>#VALUE!</v>
      </c>
      <c r="DE1138" s="364" t="e">
        <f t="shared" si="871"/>
        <v>#VALUE!</v>
      </c>
      <c r="DF1138" s="364" t="e">
        <f t="shared" si="871"/>
        <v>#VALUE!</v>
      </c>
      <c r="DG1138" s="364" t="e">
        <f t="shared" si="871"/>
        <v>#VALUE!</v>
      </c>
      <c r="DH1138" s="364" t="e">
        <f t="shared" si="871"/>
        <v>#VALUE!</v>
      </c>
      <c r="DI1138" s="364" t="e">
        <f t="shared" si="871"/>
        <v>#VALUE!</v>
      </c>
      <c r="DJ1138" s="364" t="e">
        <f t="shared" si="871"/>
        <v>#VALUE!</v>
      </c>
      <c r="DK1138" s="364" t="e">
        <f t="shared" si="871"/>
        <v>#VALUE!</v>
      </c>
      <c r="DL1138" s="364" t="e">
        <f t="shared" si="871"/>
        <v>#VALUE!</v>
      </c>
      <c r="DM1138" s="364" t="e">
        <f t="shared" si="871"/>
        <v>#VALUE!</v>
      </c>
      <c r="DN1138" s="364" t="e">
        <f t="shared" si="871"/>
        <v>#VALUE!</v>
      </c>
    </row>
    <row r="1139" spans="1:119" ht="13.5">
      <c r="A1139" s="54"/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  <c r="AL1139" s="54"/>
      <c r="AM1139" s="54"/>
      <c r="AN1139" s="54"/>
      <c r="AO1139" s="54"/>
      <c r="AP1139" s="54"/>
      <c r="AQ1139" s="54"/>
      <c r="AR1139" s="54"/>
      <c r="AS1139" s="54"/>
      <c r="AT1139" s="54"/>
      <c r="AU1139" s="54"/>
      <c r="AV1139" s="54"/>
      <c r="AW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  <c r="BO1139" s="54"/>
      <c r="BP1139" s="54"/>
      <c r="BQ1139" s="54"/>
      <c r="BR1139" s="54"/>
      <c r="BS1139" s="54"/>
      <c r="BT1139" s="54"/>
      <c r="BU1139" s="54"/>
      <c r="BV1139" s="54"/>
      <c r="BW1139" s="54"/>
      <c r="BX1139" s="54"/>
      <c r="BY1139" s="54"/>
      <c r="BZ1139" s="54"/>
      <c r="CF1139" s="338">
        <v>64</v>
      </c>
      <c r="CG1139" s="338" t="s">
        <v>615</v>
      </c>
      <c r="CH1139" s="338"/>
      <c r="CI1139" s="338"/>
      <c r="CJ1139" s="338"/>
      <c r="CK1139" s="338"/>
      <c r="CL1139" s="338"/>
      <c r="CM1139" s="338"/>
      <c r="CN1139" s="338"/>
      <c r="CO1139" s="338"/>
      <c r="CP1139" s="338"/>
      <c r="CQ1139" s="338"/>
      <c r="CR1139" s="338"/>
      <c r="CS1139" s="338"/>
      <c r="CT1139" s="338"/>
      <c r="CU1139" s="338"/>
      <c r="CV1139" s="338"/>
      <c r="CW1139" s="338"/>
    </row>
    <row r="1141" spans="1:119" ht="13.5">
      <c r="A1141" s="54"/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54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  <c r="AL1141" s="54"/>
      <c r="AM1141" s="54"/>
      <c r="AN1141" s="54"/>
      <c r="AO1141" s="54"/>
      <c r="AP1141" s="54"/>
      <c r="AQ1141" s="54"/>
      <c r="AR1141" s="54"/>
      <c r="AS1141" s="54"/>
      <c r="AT1141" s="54"/>
      <c r="AU1141" s="54"/>
      <c r="AV1141" s="54"/>
      <c r="AW1141" s="54"/>
      <c r="AX1141" s="54"/>
      <c r="AY1141" s="54"/>
      <c r="AZ1141" s="54"/>
      <c r="BA1141" s="54"/>
      <c r="BB1141" s="54"/>
      <c r="BC1141" s="54"/>
      <c r="BD1141" s="54"/>
      <c r="BE1141" s="54"/>
      <c r="BF1141" s="54"/>
      <c r="BG1141" s="54"/>
      <c r="BH1141" s="54"/>
      <c r="BI1141" s="54"/>
      <c r="BJ1141" s="54"/>
      <c r="BK1141" s="54"/>
      <c r="BL1141" s="54"/>
      <c r="BM1141" s="54"/>
      <c r="BN1141" s="54"/>
      <c r="BO1141" s="54"/>
      <c r="BP1141" s="54"/>
      <c r="BQ1141" s="54"/>
      <c r="BR1141" s="54"/>
      <c r="BS1141" s="54"/>
      <c r="BT1141" s="54"/>
      <c r="BU1141" s="54"/>
      <c r="BV1141" s="54"/>
      <c r="BW1141" s="54"/>
      <c r="BX1141" s="54"/>
      <c r="BY1141" s="54"/>
      <c r="BZ1141" s="54"/>
      <c r="CF1141" s="340" t="s">
        <v>401</v>
      </c>
      <c r="CG1141" s="353" t="e">
        <f t="shared" ref="CG1141:CV1141" si="872">CG1137</f>
        <v>#VALUE!</v>
      </c>
      <c r="CH1141" s="353" t="e">
        <f t="shared" si="872"/>
        <v>#VALUE!</v>
      </c>
      <c r="CI1141" s="353" t="e">
        <f t="shared" si="872"/>
        <v>#VALUE!</v>
      </c>
      <c r="CJ1141" s="353" t="e">
        <f t="shared" si="872"/>
        <v>#VALUE!</v>
      </c>
      <c r="CK1141" s="353" t="e">
        <f t="shared" si="872"/>
        <v>#VALUE!</v>
      </c>
      <c r="CL1141" s="353" t="e">
        <f t="shared" si="872"/>
        <v>#VALUE!</v>
      </c>
      <c r="CM1141" s="353" t="e">
        <f t="shared" si="872"/>
        <v>#VALUE!</v>
      </c>
      <c r="CN1141" s="353" t="e">
        <f t="shared" si="872"/>
        <v>#VALUE!</v>
      </c>
      <c r="CO1141" s="353" t="e">
        <f t="shared" si="872"/>
        <v>#VALUE!</v>
      </c>
      <c r="CP1141" s="353" t="e">
        <f t="shared" si="872"/>
        <v>#VALUE!</v>
      </c>
      <c r="CQ1141" s="353" t="e">
        <f t="shared" si="872"/>
        <v>#VALUE!</v>
      </c>
      <c r="CR1141" s="353" t="e">
        <f t="shared" si="872"/>
        <v>#VALUE!</v>
      </c>
      <c r="CS1141" s="353" t="e">
        <f t="shared" si="872"/>
        <v>#VALUE!</v>
      </c>
      <c r="CT1141" s="353" t="e">
        <f t="shared" si="872"/>
        <v>#VALUE!</v>
      </c>
      <c r="CU1141" s="353" t="e">
        <f t="shared" si="872"/>
        <v>#VALUE!</v>
      </c>
      <c r="CV1141" s="353" t="e">
        <f t="shared" si="872"/>
        <v>#VALUE!</v>
      </c>
    </row>
    <row r="1142" spans="1:119" ht="13.5">
      <c r="A1142" s="54"/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  <c r="AL1142" s="54"/>
      <c r="AM1142" s="54"/>
      <c r="AN1142" s="54"/>
      <c r="AO1142" s="54"/>
      <c r="AP1142" s="54"/>
      <c r="AQ1142" s="54"/>
      <c r="AR1142" s="54"/>
      <c r="AS1142" s="54"/>
      <c r="AT1142" s="54"/>
      <c r="AU1142" s="54"/>
      <c r="AV1142" s="54"/>
      <c r="AW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  <c r="BO1142" s="54"/>
      <c r="BP1142" s="54"/>
      <c r="BQ1142" s="54"/>
      <c r="BR1142" s="54"/>
      <c r="BS1142" s="54"/>
      <c r="BT1142" s="54"/>
      <c r="BU1142" s="54"/>
      <c r="BV1142" s="54"/>
      <c r="BW1142" s="54"/>
      <c r="BX1142" s="54"/>
      <c r="BY1142" s="54"/>
      <c r="BZ1142" s="54"/>
      <c r="CF1142" s="54" t="s">
        <v>395</v>
      </c>
      <c r="CG1142" s="54">
        <v>100</v>
      </c>
      <c r="CH1142" s="54">
        <f>$CG1142</f>
        <v>100</v>
      </c>
      <c r="CI1142" s="54">
        <f t="shared" ref="CI1142:CV1146" si="873">$CG1142</f>
        <v>100</v>
      </c>
      <c r="CJ1142" s="54">
        <f t="shared" si="873"/>
        <v>100</v>
      </c>
      <c r="CK1142" s="54">
        <f t="shared" si="873"/>
        <v>100</v>
      </c>
      <c r="CL1142" s="54">
        <f t="shared" si="873"/>
        <v>100</v>
      </c>
      <c r="CM1142" s="54">
        <f t="shared" si="873"/>
        <v>100</v>
      </c>
      <c r="CN1142" s="54">
        <f t="shared" si="873"/>
        <v>100</v>
      </c>
      <c r="CO1142" s="54">
        <f t="shared" si="873"/>
        <v>100</v>
      </c>
      <c r="CP1142" s="54">
        <f t="shared" si="873"/>
        <v>100</v>
      </c>
      <c r="CQ1142" s="54">
        <f t="shared" si="873"/>
        <v>100</v>
      </c>
      <c r="CR1142" s="54">
        <f t="shared" si="873"/>
        <v>100</v>
      </c>
      <c r="CS1142" s="54">
        <f t="shared" si="873"/>
        <v>100</v>
      </c>
      <c r="CT1142" s="54">
        <f t="shared" si="873"/>
        <v>100</v>
      </c>
      <c r="CU1142" s="54">
        <f t="shared" si="873"/>
        <v>100</v>
      </c>
      <c r="CV1142" s="54">
        <f t="shared" si="873"/>
        <v>100</v>
      </c>
      <c r="CX1142" s="339" t="s">
        <v>402</v>
      </c>
      <c r="CY1142" s="339"/>
      <c r="CZ1142" s="339"/>
      <c r="DA1142" s="339"/>
      <c r="DB1142" s="339"/>
      <c r="DC1142" s="339"/>
      <c r="DD1142" s="339"/>
      <c r="DE1142" s="339"/>
      <c r="DF1142" s="339"/>
      <c r="DG1142" s="339"/>
      <c r="DH1142" s="339"/>
      <c r="DI1142" s="339"/>
      <c r="DJ1142" s="339"/>
      <c r="DK1142" s="339"/>
      <c r="DL1142" s="339"/>
      <c r="DM1142" s="339"/>
      <c r="DN1142" s="339"/>
      <c r="DO1142" s="339"/>
    </row>
    <row r="1143" spans="1:119" ht="13.5">
      <c r="A1143" s="54"/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  <c r="AL1143" s="54"/>
      <c r="AM1143" s="54"/>
      <c r="AN1143" s="54"/>
      <c r="AO1143" s="54"/>
      <c r="AP1143" s="54"/>
      <c r="AQ1143" s="54"/>
      <c r="AR1143" s="54"/>
      <c r="AS1143" s="54"/>
      <c r="AT1143" s="54"/>
      <c r="AU1143" s="54"/>
      <c r="AV1143" s="54"/>
      <c r="AW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  <c r="BO1143" s="54"/>
      <c r="BP1143" s="54"/>
      <c r="BQ1143" s="54"/>
      <c r="BR1143" s="54"/>
      <c r="BS1143" s="54"/>
      <c r="BT1143" s="54"/>
      <c r="BU1143" s="54"/>
      <c r="BV1143" s="54"/>
      <c r="BW1143" s="54"/>
      <c r="BX1143" s="54"/>
      <c r="BY1143" s="54"/>
      <c r="BZ1143" s="54"/>
      <c r="CB1143" s="64" t="s">
        <v>372</v>
      </c>
      <c r="CC1143" s="345">
        <v>-10</v>
      </c>
      <c r="CD1143" s="66" t="s">
        <v>373</v>
      </c>
      <c r="CE1143" s="66">
        <f>ROUND(CC1143*$CG$82*9.80665/1000,0)</f>
        <v>-101</v>
      </c>
      <c r="CF1143" s="54" t="s">
        <v>374</v>
      </c>
      <c r="CG1143" s="341">
        <f>CE1144</f>
        <v>0</v>
      </c>
      <c r="CH1143" s="54">
        <f>$CG1143</f>
        <v>0</v>
      </c>
      <c r="CI1143" s="54">
        <f t="shared" si="873"/>
        <v>0</v>
      </c>
      <c r="CJ1143" s="54">
        <f t="shared" si="873"/>
        <v>0</v>
      </c>
      <c r="CK1143" s="54">
        <f t="shared" si="873"/>
        <v>0</v>
      </c>
      <c r="CL1143" s="54">
        <f t="shared" si="873"/>
        <v>0</v>
      </c>
      <c r="CM1143" s="54">
        <f t="shared" si="873"/>
        <v>0</v>
      </c>
      <c r="CN1143" s="54">
        <f t="shared" si="873"/>
        <v>0</v>
      </c>
      <c r="CO1143" s="54">
        <f t="shared" si="873"/>
        <v>0</v>
      </c>
      <c r="CP1143" s="54">
        <f t="shared" si="873"/>
        <v>0</v>
      </c>
      <c r="CQ1143" s="54">
        <f t="shared" si="873"/>
        <v>0</v>
      </c>
      <c r="CR1143" s="54">
        <f t="shared" si="873"/>
        <v>0</v>
      </c>
      <c r="CS1143" s="54">
        <f t="shared" si="873"/>
        <v>0</v>
      </c>
      <c r="CT1143" s="54">
        <f t="shared" si="873"/>
        <v>0</v>
      </c>
      <c r="CU1143" s="54">
        <f t="shared" si="873"/>
        <v>0</v>
      </c>
      <c r="CV1143" s="54">
        <f t="shared" si="873"/>
        <v>0</v>
      </c>
    </row>
    <row r="1144" spans="1:119" ht="13.5">
      <c r="A1144" s="54"/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  <c r="AM1144" s="54"/>
      <c r="AN1144" s="54"/>
      <c r="AO1144" s="54"/>
      <c r="AP1144" s="54"/>
      <c r="AQ1144" s="54"/>
      <c r="AR1144" s="54"/>
      <c r="AS1144" s="54"/>
      <c r="AT1144" s="54"/>
      <c r="AU1144" s="54"/>
      <c r="AV1144" s="54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4"/>
      <c r="BW1144" s="54"/>
      <c r="BX1144" s="54"/>
      <c r="BY1144" s="54"/>
      <c r="BZ1144" s="54"/>
      <c r="CB1144" s="354" t="s">
        <v>376</v>
      </c>
      <c r="CC1144" s="355">
        <f>CC1128</f>
        <v>0</v>
      </c>
      <c r="CD1144" s="346" t="s">
        <v>381</v>
      </c>
      <c r="CE1144" s="66">
        <f>CC1144*$CG$82*9.80665/1000</f>
        <v>0</v>
      </c>
      <c r="CF1144" s="54" t="s">
        <v>616</v>
      </c>
      <c r="CG1144" s="54">
        <v>0.79</v>
      </c>
      <c r="CH1144" s="54">
        <f>$CG1144</f>
        <v>0.79</v>
      </c>
      <c r="CI1144" s="54">
        <f t="shared" si="873"/>
        <v>0.79</v>
      </c>
      <c r="CJ1144" s="54">
        <f t="shared" si="873"/>
        <v>0.79</v>
      </c>
      <c r="CK1144" s="54">
        <f t="shared" si="873"/>
        <v>0.79</v>
      </c>
      <c r="CL1144" s="54">
        <f t="shared" si="873"/>
        <v>0.79</v>
      </c>
      <c r="CM1144" s="54">
        <f t="shared" si="873"/>
        <v>0.79</v>
      </c>
      <c r="CN1144" s="54">
        <f t="shared" si="873"/>
        <v>0.79</v>
      </c>
      <c r="CO1144" s="54">
        <f t="shared" si="873"/>
        <v>0.79</v>
      </c>
      <c r="CP1144" s="54">
        <f t="shared" si="873"/>
        <v>0.79</v>
      </c>
      <c r="CQ1144" s="54">
        <f t="shared" si="873"/>
        <v>0.79</v>
      </c>
      <c r="CR1144" s="54">
        <f t="shared" si="873"/>
        <v>0.79</v>
      </c>
      <c r="CS1144" s="54">
        <f t="shared" si="873"/>
        <v>0.79</v>
      </c>
      <c r="CT1144" s="54">
        <f t="shared" si="873"/>
        <v>0.79</v>
      </c>
      <c r="CU1144" s="54">
        <f t="shared" si="873"/>
        <v>0.79</v>
      </c>
      <c r="CV1144" s="54">
        <f t="shared" si="873"/>
        <v>0.79</v>
      </c>
      <c r="CX1144" s="358" t="s">
        <v>404</v>
      </c>
      <c r="CY1144" s="54">
        <f t="shared" ref="CY1144:DN1144" si="874">CG$79</f>
        <v>126.88500000000001</v>
      </c>
      <c r="CZ1144" s="54">
        <f t="shared" si="874"/>
        <v>109.185</v>
      </c>
      <c r="DA1144" s="54">
        <f t="shared" si="874"/>
        <v>94.381</v>
      </c>
      <c r="DB1144" s="54">
        <f t="shared" si="874"/>
        <v>82.445999999999998</v>
      </c>
      <c r="DC1144" s="54">
        <f t="shared" si="874"/>
        <v>73.918000000000006</v>
      </c>
      <c r="DD1144" s="54">
        <f t="shared" si="874"/>
        <v>63.152999999999999</v>
      </c>
      <c r="DE1144" s="54">
        <f t="shared" si="874"/>
        <v>56.482999999999997</v>
      </c>
      <c r="DF1144" s="54">
        <f t="shared" si="874"/>
        <v>51.133000000000003</v>
      </c>
      <c r="DG1144" s="54">
        <f t="shared" si="874"/>
        <v>48.246000000000002</v>
      </c>
      <c r="DH1144" s="54">
        <f t="shared" si="874"/>
        <v>43.709000000000003</v>
      </c>
      <c r="DI1144" s="54">
        <f t="shared" si="874"/>
        <v>40.774000000000001</v>
      </c>
      <c r="DJ1144" s="54">
        <f t="shared" si="874"/>
        <v>38.68</v>
      </c>
      <c r="DK1144" s="54">
        <f t="shared" si="874"/>
        <v>34.463000000000001</v>
      </c>
      <c r="DL1144" s="54">
        <f t="shared" si="874"/>
        <v>33.161000000000001</v>
      </c>
      <c r="DM1144" s="54">
        <f t="shared" si="874"/>
        <v>30.765000000000001</v>
      </c>
      <c r="DN1144" s="54">
        <f t="shared" si="874"/>
        <v>29.283999999999999</v>
      </c>
    </row>
    <row r="1145" spans="1:119" ht="13.5">
      <c r="A1145" s="54"/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  <c r="AL1145" s="54"/>
      <c r="AM1145" s="54"/>
      <c r="AN1145" s="54"/>
      <c r="AO1145" s="54"/>
      <c r="AP1145" s="54"/>
      <c r="AQ1145" s="54"/>
      <c r="AR1145" s="54"/>
      <c r="AS1145" s="54"/>
      <c r="AT1145" s="54"/>
      <c r="AU1145" s="54"/>
      <c r="AV1145" s="54"/>
      <c r="AW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  <c r="BO1145" s="54"/>
      <c r="BP1145" s="54"/>
      <c r="BQ1145" s="54"/>
      <c r="BR1145" s="54"/>
      <c r="BS1145" s="54"/>
      <c r="BT1145" s="54"/>
      <c r="BU1145" s="54"/>
      <c r="BV1145" s="54"/>
      <c r="BW1145" s="54"/>
      <c r="BX1145" s="54"/>
      <c r="BY1145" s="54"/>
      <c r="BZ1145" s="54"/>
      <c r="CB1145" s="64" t="s">
        <v>380</v>
      </c>
      <c r="CC1145" s="345">
        <f>BN148</f>
        <v>0</v>
      </c>
      <c r="CD1145" s="346" t="s">
        <v>456</v>
      </c>
      <c r="CE1145" s="66">
        <f>CC1145*$CG$82*9.80665/1000</f>
        <v>0</v>
      </c>
      <c r="CF1145" s="54" t="s">
        <v>523</v>
      </c>
      <c r="CG1145" s="341">
        <f>CE1143</f>
        <v>-101</v>
      </c>
      <c r="CH1145" s="54">
        <f>$CG1145</f>
        <v>-101</v>
      </c>
      <c r="CI1145" s="54">
        <f t="shared" si="873"/>
        <v>-101</v>
      </c>
      <c r="CJ1145" s="54">
        <f t="shared" si="873"/>
        <v>-101</v>
      </c>
      <c r="CK1145" s="54">
        <f t="shared" si="873"/>
        <v>-101</v>
      </c>
      <c r="CL1145" s="54">
        <f t="shared" si="873"/>
        <v>-101</v>
      </c>
      <c r="CM1145" s="54">
        <f t="shared" si="873"/>
        <v>-101</v>
      </c>
      <c r="CN1145" s="54">
        <f t="shared" si="873"/>
        <v>-101</v>
      </c>
      <c r="CO1145" s="54">
        <f t="shared" si="873"/>
        <v>-101</v>
      </c>
      <c r="CP1145" s="54">
        <f t="shared" si="873"/>
        <v>-101</v>
      </c>
      <c r="CQ1145" s="54">
        <f t="shared" si="873"/>
        <v>-101</v>
      </c>
      <c r="CR1145" s="54">
        <f t="shared" si="873"/>
        <v>-101</v>
      </c>
      <c r="CS1145" s="54">
        <f t="shared" si="873"/>
        <v>-101</v>
      </c>
      <c r="CT1145" s="54">
        <f t="shared" si="873"/>
        <v>-101</v>
      </c>
      <c r="CU1145" s="54">
        <f t="shared" si="873"/>
        <v>-101</v>
      </c>
      <c r="CV1145" s="54">
        <f t="shared" si="873"/>
        <v>-101</v>
      </c>
      <c r="CX1145" s="54" t="s">
        <v>418</v>
      </c>
      <c r="CY1145" s="54">
        <f t="shared" ref="CY1145:DN1145" si="875">CG$80</f>
        <v>0.55779999999999996</v>
      </c>
      <c r="CZ1145" s="54">
        <f t="shared" si="875"/>
        <v>0.65139999999999998</v>
      </c>
      <c r="DA1145" s="54">
        <f t="shared" si="875"/>
        <v>0.72219999999999995</v>
      </c>
      <c r="DB1145" s="54">
        <f t="shared" si="875"/>
        <v>0.78249999999999997</v>
      </c>
      <c r="DC1145" s="54">
        <f t="shared" si="875"/>
        <v>0.81259999999999999</v>
      </c>
      <c r="DD1145" s="54">
        <f t="shared" si="875"/>
        <v>0.84340000000000004</v>
      </c>
      <c r="DE1145" s="54">
        <f t="shared" si="875"/>
        <v>0.86929999999999996</v>
      </c>
      <c r="DF1145" s="54">
        <f t="shared" si="875"/>
        <v>0.89100000000000001</v>
      </c>
      <c r="DG1145" s="54">
        <f t="shared" si="875"/>
        <v>0.90920000000000001</v>
      </c>
      <c r="DH1145" s="54">
        <f t="shared" si="875"/>
        <v>0.92220000000000002</v>
      </c>
      <c r="DI1145" s="54">
        <f t="shared" si="875"/>
        <v>0.93189999999999995</v>
      </c>
      <c r="DJ1145" s="54">
        <f t="shared" si="875"/>
        <v>0.94030000000000002</v>
      </c>
      <c r="DK1145" s="54">
        <f t="shared" si="875"/>
        <v>0.94769999999999999</v>
      </c>
      <c r="DL1145" s="54">
        <f t="shared" si="875"/>
        <v>0.95440000000000003</v>
      </c>
      <c r="DM1145" s="54">
        <f t="shared" si="875"/>
        <v>0.96020000000000005</v>
      </c>
      <c r="DN1145" s="54">
        <f t="shared" si="875"/>
        <v>0.96530000000000005</v>
      </c>
    </row>
    <row r="1146" spans="1:119" ht="14.25" thickBot="1">
      <c r="A1146" s="54"/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  <c r="AL1146" s="54"/>
      <c r="AM1146" s="54"/>
      <c r="AN1146" s="54"/>
      <c r="AO1146" s="54"/>
      <c r="AP1146" s="54"/>
      <c r="AQ1146" s="54"/>
      <c r="AR1146" s="54"/>
      <c r="AS1146" s="54"/>
      <c r="AT1146" s="54"/>
      <c r="AU1146" s="54"/>
      <c r="AV1146" s="54"/>
      <c r="AW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  <c r="BO1146" s="54"/>
      <c r="BP1146" s="54"/>
      <c r="BQ1146" s="54"/>
      <c r="BR1146" s="54"/>
      <c r="BS1146" s="54"/>
      <c r="BT1146" s="54"/>
      <c r="BU1146" s="54"/>
      <c r="BV1146" s="54"/>
      <c r="BW1146" s="54"/>
      <c r="BX1146" s="54"/>
      <c r="BY1146" s="54"/>
      <c r="BZ1146" s="54"/>
      <c r="CB1146" s="64" t="s">
        <v>384</v>
      </c>
      <c r="CC1146" s="345">
        <f>(BM896-BM893)/0.000694444444444444</f>
        <v>0</v>
      </c>
      <c r="CD1146" s="66" t="s">
        <v>65</v>
      </c>
      <c r="CE1146" s="66">
        <f>IF(CC1143=0,IF(CC1126&gt;0,CC1146+CE1129,CC1146),(CC1146-((CC1145-CC1144)/CC1143)))</f>
        <v>0</v>
      </c>
      <c r="CF1146" s="54" t="s">
        <v>385</v>
      </c>
      <c r="CG1146" s="341">
        <f>ABS(CE1146)</f>
        <v>0</v>
      </c>
      <c r="CH1146" s="54">
        <f>$CG1146</f>
        <v>0</v>
      </c>
      <c r="CI1146" s="54">
        <f t="shared" si="873"/>
        <v>0</v>
      </c>
      <c r="CJ1146" s="54">
        <f t="shared" si="873"/>
        <v>0</v>
      </c>
      <c r="CK1146" s="54">
        <f t="shared" si="873"/>
        <v>0</v>
      </c>
      <c r="CL1146" s="54">
        <f t="shared" si="873"/>
        <v>0</v>
      </c>
      <c r="CM1146" s="54">
        <f t="shared" si="873"/>
        <v>0</v>
      </c>
      <c r="CN1146" s="54">
        <f t="shared" si="873"/>
        <v>0</v>
      </c>
      <c r="CO1146" s="54">
        <f t="shared" si="873"/>
        <v>0</v>
      </c>
      <c r="CP1146" s="54">
        <f t="shared" si="873"/>
        <v>0</v>
      </c>
      <c r="CQ1146" s="54">
        <f t="shared" si="873"/>
        <v>0</v>
      </c>
      <c r="CR1146" s="54">
        <f t="shared" si="873"/>
        <v>0</v>
      </c>
      <c r="CS1146" s="54">
        <f t="shared" si="873"/>
        <v>0</v>
      </c>
      <c r="CT1146" s="54">
        <f t="shared" si="873"/>
        <v>0</v>
      </c>
      <c r="CU1146" s="54">
        <f t="shared" si="873"/>
        <v>0</v>
      </c>
      <c r="CV1146" s="54">
        <f t="shared" si="873"/>
        <v>0</v>
      </c>
      <c r="CX1146" s="54" t="s">
        <v>407</v>
      </c>
      <c r="CY1146" s="54">
        <f>100-$CG$83</f>
        <v>94.33</v>
      </c>
      <c r="CZ1146" s="54">
        <f t="shared" ref="CZ1146:DN1146" si="876">100-$CG$83</f>
        <v>94.33</v>
      </c>
      <c r="DA1146" s="54">
        <f t="shared" si="876"/>
        <v>94.33</v>
      </c>
      <c r="DB1146" s="54">
        <f t="shared" si="876"/>
        <v>94.33</v>
      </c>
      <c r="DC1146" s="54">
        <f t="shared" si="876"/>
        <v>94.33</v>
      </c>
      <c r="DD1146" s="54">
        <f t="shared" si="876"/>
        <v>94.33</v>
      </c>
      <c r="DE1146" s="54">
        <f t="shared" si="876"/>
        <v>94.33</v>
      </c>
      <c r="DF1146" s="54">
        <f t="shared" si="876"/>
        <v>94.33</v>
      </c>
      <c r="DG1146" s="54">
        <f t="shared" si="876"/>
        <v>94.33</v>
      </c>
      <c r="DH1146" s="54">
        <f t="shared" si="876"/>
        <v>94.33</v>
      </c>
      <c r="DI1146" s="54">
        <f t="shared" si="876"/>
        <v>94.33</v>
      </c>
      <c r="DJ1146" s="54">
        <f t="shared" si="876"/>
        <v>94.33</v>
      </c>
      <c r="DK1146" s="54">
        <f t="shared" si="876"/>
        <v>94.33</v>
      </c>
      <c r="DL1146" s="54">
        <f t="shared" si="876"/>
        <v>94.33</v>
      </c>
      <c r="DM1146" s="54">
        <f t="shared" si="876"/>
        <v>94.33</v>
      </c>
      <c r="DN1146" s="54">
        <f t="shared" si="876"/>
        <v>94.33</v>
      </c>
    </row>
    <row r="1147" spans="1:119" ht="14.25" thickBot="1">
      <c r="A1147" s="54"/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  <c r="AL1147" s="54"/>
      <c r="AM1147" s="54"/>
      <c r="AN1147" s="54"/>
      <c r="AO1147" s="54"/>
      <c r="AP1147" s="54"/>
      <c r="AQ1147" s="54"/>
      <c r="AR1147" s="54"/>
      <c r="AS1147" s="54"/>
      <c r="AT1147" s="54"/>
      <c r="AU1147" s="54"/>
      <c r="AV1147" s="54"/>
      <c r="AW1147" s="54"/>
      <c r="AX1147" s="54"/>
      <c r="AY1147" s="54"/>
      <c r="AZ1147" s="54"/>
      <c r="BA1147" s="54"/>
      <c r="BB1147" s="54"/>
      <c r="BC1147" s="54"/>
      <c r="BD1147" s="54"/>
      <c r="BE1147" s="54"/>
      <c r="BF1147" s="54"/>
      <c r="BG1147" s="54"/>
      <c r="BH1147" s="54"/>
      <c r="BI1147" s="54"/>
      <c r="BJ1147" s="54"/>
      <c r="BK1147" s="54"/>
      <c r="BL1147" s="54"/>
      <c r="BM1147" s="54"/>
      <c r="BN1147" s="54"/>
      <c r="BO1147" s="54"/>
      <c r="BP1147" s="54"/>
      <c r="BQ1147" s="54"/>
      <c r="BR1147" s="54"/>
      <c r="BS1147" s="54"/>
      <c r="BT1147" s="54"/>
      <c r="BU1147" s="54"/>
      <c r="BV1147" s="54"/>
      <c r="BW1147" s="54"/>
      <c r="BX1147" s="54"/>
      <c r="BY1147" s="54"/>
      <c r="BZ1147" s="54"/>
      <c r="CB1147" s="359"/>
      <c r="CC1147" s="360"/>
      <c r="CF1147" s="54" t="s">
        <v>408</v>
      </c>
      <c r="CG1147" s="347">
        <f>LN(2)/CG$78</f>
        <v>0.13862943611198905</v>
      </c>
      <c r="CH1147" s="347">
        <f t="shared" ref="CH1147:CV1147" si="877">LN(2)/CH$78</f>
        <v>8.6643397569993161E-2</v>
      </c>
      <c r="CI1147" s="347">
        <f t="shared" si="877"/>
        <v>5.5451774444795626E-2</v>
      </c>
      <c r="CJ1147" s="347">
        <f t="shared" si="877"/>
        <v>3.7467415165402446E-2</v>
      </c>
      <c r="CK1147" s="347">
        <f t="shared" si="877"/>
        <v>2.5672117798516494E-2</v>
      </c>
      <c r="CL1147" s="347">
        <f t="shared" si="877"/>
        <v>1.8097837612531208E-2</v>
      </c>
      <c r="CM1147" s="347">
        <f t="shared" si="877"/>
        <v>1.2765141446776157E-2</v>
      </c>
      <c r="CN1147" s="347">
        <f t="shared" si="877"/>
        <v>9.001911435843446E-3</v>
      </c>
      <c r="CO1147" s="347">
        <f t="shared" si="877"/>
        <v>6.3591484455040852E-3</v>
      </c>
      <c r="CP1147" s="347">
        <f t="shared" si="877"/>
        <v>4.7475834284927756E-3</v>
      </c>
      <c r="CQ1147" s="347">
        <f t="shared" si="877"/>
        <v>3.7066694147590657E-3</v>
      </c>
      <c r="CR1147" s="347">
        <f t="shared" si="877"/>
        <v>2.9001974082006081E-3</v>
      </c>
      <c r="CS1147" s="347">
        <f t="shared" si="877"/>
        <v>2.272613706753919E-3</v>
      </c>
      <c r="CT1147" s="347">
        <f t="shared" si="877"/>
        <v>1.7773004629742187E-3</v>
      </c>
      <c r="CU1147" s="347">
        <f t="shared" si="877"/>
        <v>1.3918618083533039E-3</v>
      </c>
      <c r="CV1147" s="347">
        <f t="shared" si="877"/>
        <v>1.0915703630865281E-3</v>
      </c>
      <c r="CX1147" s="54" t="s">
        <v>409</v>
      </c>
      <c r="CY1147" s="361">
        <f>CE1145</f>
        <v>0</v>
      </c>
      <c r="CZ1147" s="54">
        <f>$CY1147</f>
        <v>0</v>
      </c>
      <c r="DA1147" s="54">
        <f t="shared" ref="DA1147:DN1147" si="878">$CY1147</f>
        <v>0</v>
      </c>
      <c r="DB1147" s="54">
        <f t="shared" si="878"/>
        <v>0</v>
      </c>
      <c r="DC1147" s="54">
        <f t="shared" si="878"/>
        <v>0</v>
      </c>
      <c r="DD1147" s="54">
        <f t="shared" si="878"/>
        <v>0</v>
      </c>
      <c r="DE1147" s="54">
        <f t="shared" si="878"/>
        <v>0</v>
      </c>
      <c r="DF1147" s="54">
        <f t="shared" si="878"/>
        <v>0</v>
      </c>
      <c r="DG1147" s="54">
        <f t="shared" si="878"/>
        <v>0</v>
      </c>
      <c r="DH1147" s="54">
        <f t="shared" si="878"/>
        <v>0</v>
      </c>
      <c r="DI1147" s="54">
        <f t="shared" si="878"/>
        <v>0</v>
      </c>
      <c r="DJ1147" s="54">
        <f t="shared" si="878"/>
        <v>0</v>
      </c>
      <c r="DK1147" s="54">
        <f t="shared" si="878"/>
        <v>0</v>
      </c>
      <c r="DL1147" s="54">
        <f t="shared" si="878"/>
        <v>0</v>
      </c>
      <c r="DM1147" s="54">
        <f t="shared" si="878"/>
        <v>0</v>
      </c>
      <c r="DN1147" s="54">
        <f t="shared" si="878"/>
        <v>0</v>
      </c>
    </row>
    <row r="1149" spans="1:119" ht="13.5">
      <c r="A1149" s="54"/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54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  <c r="AL1149" s="54"/>
      <c r="AM1149" s="54"/>
      <c r="AN1149" s="54"/>
      <c r="AO1149" s="54"/>
      <c r="AP1149" s="54"/>
      <c r="AQ1149" s="54"/>
      <c r="AR1149" s="54"/>
      <c r="AS1149" s="54"/>
      <c r="AT1149" s="54"/>
      <c r="AU1149" s="54"/>
      <c r="AV1149" s="54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  <c r="BO1149" s="54"/>
      <c r="BP1149" s="54"/>
      <c r="BQ1149" s="54"/>
      <c r="BR1149" s="54"/>
      <c r="BS1149" s="54"/>
      <c r="BT1149" s="54"/>
      <c r="BU1149" s="54"/>
      <c r="BV1149" s="54"/>
      <c r="BW1149" s="54"/>
      <c r="BX1149" s="54"/>
      <c r="BY1149" s="54"/>
      <c r="BZ1149" s="54"/>
      <c r="CG1149" s="348">
        <f>(CG1142+CG1143)*CG1144</f>
        <v>79</v>
      </c>
      <c r="CH1149" s="348">
        <f t="shared" ref="CH1149:CV1149" si="879">(CH1142+CH1143)*CH1144</f>
        <v>79</v>
      </c>
      <c r="CI1149" s="348">
        <f t="shared" si="879"/>
        <v>79</v>
      </c>
      <c r="CJ1149" s="348">
        <f t="shared" si="879"/>
        <v>79</v>
      </c>
      <c r="CK1149" s="348">
        <f t="shared" si="879"/>
        <v>79</v>
      </c>
      <c r="CL1149" s="348">
        <f t="shared" si="879"/>
        <v>79</v>
      </c>
      <c r="CM1149" s="348">
        <f t="shared" si="879"/>
        <v>79</v>
      </c>
      <c r="CN1149" s="348">
        <f t="shared" si="879"/>
        <v>79</v>
      </c>
      <c r="CO1149" s="348">
        <f t="shared" si="879"/>
        <v>79</v>
      </c>
      <c r="CP1149" s="348">
        <f t="shared" si="879"/>
        <v>79</v>
      </c>
      <c r="CQ1149" s="348">
        <f t="shared" si="879"/>
        <v>79</v>
      </c>
      <c r="CR1149" s="348">
        <f t="shared" si="879"/>
        <v>79</v>
      </c>
      <c r="CS1149" s="348">
        <f t="shared" si="879"/>
        <v>79</v>
      </c>
      <c r="CT1149" s="348">
        <f t="shared" si="879"/>
        <v>79</v>
      </c>
      <c r="CU1149" s="348">
        <f t="shared" si="879"/>
        <v>79</v>
      </c>
      <c r="CV1149" s="348">
        <f t="shared" si="879"/>
        <v>79</v>
      </c>
    </row>
    <row r="1150" spans="1:119" ht="13.5">
      <c r="A1150" s="54"/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  <c r="AL1150" s="54"/>
      <c r="AM1150" s="54"/>
      <c r="AN1150" s="54"/>
      <c r="AO1150" s="54"/>
      <c r="AP1150" s="54"/>
      <c r="AQ1150" s="54"/>
      <c r="AR1150" s="54"/>
      <c r="AS1150" s="54"/>
      <c r="AT1150" s="54"/>
      <c r="AU1150" s="54"/>
      <c r="AV1150" s="54"/>
      <c r="AW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  <c r="BO1150" s="54"/>
      <c r="BP1150" s="54"/>
      <c r="BQ1150" s="54"/>
      <c r="BR1150" s="54"/>
      <c r="BS1150" s="54"/>
      <c r="BT1150" s="54"/>
      <c r="BU1150" s="54"/>
      <c r="BV1150" s="54"/>
      <c r="BW1150" s="54"/>
      <c r="BX1150" s="54"/>
      <c r="BY1150" s="54"/>
      <c r="BZ1150" s="54"/>
      <c r="CG1150" s="348">
        <f>CG1145*CG1144*(CG1146-1/CG1147)</f>
        <v>575.56318656265205</v>
      </c>
      <c r="CH1150" s="348">
        <f t="shared" ref="CH1150:CV1150" si="880">CH1145*CH1144*(CH1146-1/CH1147)</f>
        <v>920.90109850024317</v>
      </c>
      <c r="CI1150" s="348">
        <f t="shared" si="880"/>
        <v>1438.9079664066298</v>
      </c>
      <c r="CJ1150" s="348">
        <f t="shared" si="880"/>
        <v>2129.5837902818125</v>
      </c>
      <c r="CK1150" s="348">
        <f t="shared" si="880"/>
        <v>3108.0412074383207</v>
      </c>
      <c r="CL1150" s="348">
        <f t="shared" si="880"/>
        <v>4408.8140090699144</v>
      </c>
      <c r="CM1150" s="348">
        <f t="shared" si="880"/>
        <v>6250.6162060704</v>
      </c>
      <c r="CN1150" s="348">
        <f t="shared" si="880"/>
        <v>8863.6730730648396</v>
      </c>
      <c r="CO1150" s="348">
        <f t="shared" si="880"/>
        <v>12547.277467065815</v>
      </c>
      <c r="CP1150" s="348">
        <f t="shared" si="880"/>
        <v>16806.445047629441</v>
      </c>
      <c r="CQ1150" s="348">
        <f t="shared" si="880"/>
        <v>21526.063177443186</v>
      </c>
      <c r="CR1150" s="348">
        <f t="shared" si="880"/>
        <v>27511.920317694763</v>
      </c>
      <c r="CS1150" s="348">
        <f t="shared" si="880"/>
        <v>35109.354380321776</v>
      </c>
      <c r="CT1150" s="348">
        <f t="shared" si="880"/>
        <v>44893.928551886856</v>
      </c>
      <c r="CU1150" s="348">
        <f t="shared" si="880"/>
        <v>57326.093381640138</v>
      </c>
      <c r="CV1150" s="348">
        <f t="shared" si="880"/>
        <v>73096.524693456799</v>
      </c>
    </row>
    <row r="1151" spans="1:119" ht="13.5">
      <c r="A1151" s="54"/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  <c r="AL1151" s="54"/>
      <c r="AM1151" s="54"/>
      <c r="AN1151" s="54"/>
      <c r="AO1151" s="54"/>
      <c r="AP1151" s="54"/>
      <c r="AQ1151" s="54"/>
      <c r="AR1151" s="54"/>
      <c r="AS1151" s="54"/>
      <c r="AT1151" s="54"/>
      <c r="AU1151" s="54"/>
      <c r="AV1151" s="54"/>
      <c r="AW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  <c r="BO1151" s="54"/>
      <c r="BP1151" s="54"/>
      <c r="BQ1151" s="54"/>
      <c r="BR1151" s="54"/>
      <c r="BS1151" s="54"/>
      <c r="BT1151" s="54"/>
      <c r="BU1151" s="54"/>
      <c r="BV1151" s="54"/>
      <c r="BW1151" s="54"/>
      <c r="BX1151" s="54"/>
      <c r="BY1151" s="54"/>
      <c r="BZ1151" s="54"/>
      <c r="CG1151" s="348" t="e">
        <f>((CG1142+CG1143)*CG1144-CG1141-CG1145*CG1144/CG1147)*EXP(-CG1147*CG1146)</f>
        <v>#VALUE!</v>
      </c>
      <c r="CH1151" s="348" t="e">
        <f t="shared" ref="CH1151:CV1151" si="881">((CH1142+CH1143)*CH1144-CH1141-CH1145*CH1144/CH1147)*EXP(-CH1147*CH1146)</f>
        <v>#VALUE!</v>
      </c>
      <c r="CI1151" s="348" t="e">
        <f t="shared" si="881"/>
        <v>#VALUE!</v>
      </c>
      <c r="CJ1151" s="348" t="e">
        <f t="shared" si="881"/>
        <v>#VALUE!</v>
      </c>
      <c r="CK1151" s="348" t="e">
        <f t="shared" si="881"/>
        <v>#VALUE!</v>
      </c>
      <c r="CL1151" s="348" t="e">
        <f t="shared" si="881"/>
        <v>#VALUE!</v>
      </c>
      <c r="CM1151" s="348" t="e">
        <f t="shared" si="881"/>
        <v>#VALUE!</v>
      </c>
      <c r="CN1151" s="348" t="e">
        <f t="shared" si="881"/>
        <v>#VALUE!</v>
      </c>
      <c r="CO1151" s="348" t="e">
        <f t="shared" si="881"/>
        <v>#VALUE!</v>
      </c>
      <c r="CP1151" s="348" t="e">
        <f t="shared" si="881"/>
        <v>#VALUE!</v>
      </c>
      <c r="CQ1151" s="348" t="e">
        <f t="shared" si="881"/>
        <v>#VALUE!</v>
      </c>
      <c r="CR1151" s="348" t="e">
        <f t="shared" si="881"/>
        <v>#VALUE!</v>
      </c>
      <c r="CS1151" s="348" t="e">
        <f t="shared" si="881"/>
        <v>#VALUE!</v>
      </c>
      <c r="CT1151" s="348" t="e">
        <f t="shared" si="881"/>
        <v>#VALUE!</v>
      </c>
      <c r="CU1151" s="348" t="e">
        <f t="shared" si="881"/>
        <v>#VALUE!</v>
      </c>
      <c r="CV1151" s="348" t="e">
        <f t="shared" si="881"/>
        <v>#VALUE!</v>
      </c>
    </row>
    <row r="1152" spans="1:119" ht="13.5">
      <c r="A1152" s="54"/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  <c r="AL1152" s="54"/>
      <c r="AM1152" s="54"/>
      <c r="AN1152" s="54"/>
      <c r="AO1152" s="54"/>
      <c r="AP1152" s="54"/>
      <c r="AQ1152" s="54"/>
      <c r="AR1152" s="54"/>
      <c r="AS1152" s="54"/>
      <c r="AT1152" s="54"/>
      <c r="AU1152" s="54"/>
      <c r="AV1152" s="54"/>
      <c r="AW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  <c r="BO1152" s="54"/>
      <c r="BP1152" s="54"/>
      <c r="BQ1152" s="54"/>
      <c r="BR1152" s="54"/>
      <c r="BS1152" s="54"/>
      <c r="BT1152" s="54"/>
      <c r="BU1152" s="54"/>
      <c r="BV1152" s="54"/>
      <c r="BW1152" s="54"/>
      <c r="BX1152" s="54"/>
      <c r="BY1152" s="54"/>
      <c r="BZ1152" s="54"/>
      <c r="CG1152" s="349" t="e">
        <f>CG1149+CG1150-CG1151</f>
        <v>#VALUE!</v>
      </c>
      <c r="CH1152" s="349" t="e">
        <f t="shared" ref="CH1152:CV1152" si="882">CH1149+CH1150-CH1151</f>
        <v>#VALUE!</v>
      </c>
      <c r="CI1152" s="349" t="e">
        <f t="shared" si="882"/>
        <v>#VALUE!</v>
      </c>
      <c r="CJ1152" s="349" t="e">
        <f t="shared" si="882"/>
        <v>#VALUE!</v>
      </c>
      <c r="CK1152" s="349" t="e">
        <f t="shared" si="882"/>
        <v>#VALUE!</v>
      </c>
      <c r="CL1152" s="349" t="e">
        <f t="shared" si="882"/>
        <v>#VALUE!</v>
      </c>
      <c r="CM1152" s="349" t="e">
        <f t="shared" si="882"/>
        <v>#VALUE!</v>
      </c>
      <c r="CN1152" s="349" t="e">
        <f t="shared" si="882"/>
        <v>#VALUE!</v>
      </c>
      <c r="CO1152" s="349" t="e">
        <f t="shared" si="882"/>
        <v>#VALUE!</v>
      </c>
      <c r="CP1152" s="349" t="e">
        <f t="shared" si="882"/>
        <v>#VALUE!</v>
      </c>
      <c r="CQ1152" s="349" t="e">
        <f t="shared" si="882"/>
        <v>#VALUE!</v>
      </c>
      <c r="CR1152" s="349" t="e">
        <f t="shared" si="882"/>
        <v>#VALUE!</v>
      </c>
      <c r="CS1152" s="349" t="e">
        <f t="shared" si="882"/>
        <v>#VALUE!</v>
      </c>
      <c r="CT1152" s="349" t="e">
        <f t="shared" si="882"/>
        <v>#VALUE!</v>
      </c>
      <c r="CU1152" s="349" t="e">
        <f t="shared" si="882"/>
        <v>#VALUE!</v>
      </c>
      <c r="CV1152" s="349" t="e">
        <f t="shared" si="882"/>
        <v>#VALUE!</v>
      </c>
    </row>
    <row r="1153" spans="1:119" ht="13.5">
      <c r="A1153" s="54"/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  <c r="AL1153" s="54"/>
      <c r="AM1153" s="54"/>
      <c r="AN1153" s="54"/>
      <c r="AO1153" s="54"/>
      <c r="AP1153" s="54"/>
      <c r="AQ1153" s="54"/>
      <c r="AR1153" s="54"/>
      <c r="AS1153" s="54"/>
      <c r="AT1153" s="54"/>
      <c r="AU1153" s="54"/>
      <c r="AV1153" s="54"/>
      <c r="AW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  <c r="BO1153" s="54"/>
      <c r="BP1153" s="54"/>
      <c r="BQ1153" s="54"/>
      <c r="BR1153" s="54"/>
      <c r="BS1153" s="54"/>
      <c r="BT1153" s="54"/>
      <c r="BU1153" s="54"/>
      <c r="BV1153" s="54"/>
      <c r="BW1153" s="54"/>
      <c r="BX1153" s="54"/>
      <c r="BY1153" s="54"/>
      <c r="BZ1153" s="54"/>
      <c r="CG1153" s="350" t="s">
        <v>390</v>
      </c>
      <c r="CH1153" s="351" t="s">
        <v>333</v>
      </c>
      <c r="CI1153" s="351" t="s">
        <v>334</v>
      </c>
      <c r="CJ1153" s="351" t="s">
        <v>335</v>
      </c>
      <c r="CK1153" s="351" t="s">
        <v>336</v>
      </c>
      <c r="CL1153" s="351" t="s">
        <v>337</v>
      </c>
      <c r="CM1153" s="351" t="s">
        <v>338</v>
      </c>
      <c r="CN1153" s="351" t="s">
        <v>339</v>
      </c>
      <c r="CO1153" s="351" t="s">
        <v>340</v>
      </c>
      <c r="CP1153" s="351" t="s">
        <v>341</v>
      </c>
      <c r="CQ1153" s="351" t="s">
        <v>342</v>
      </c>
      <c r="CR1153" s="351" t="s">
        <v>343</v>
      </c>
      <c r="CS1153" s="351" t="s">
        <v>344</v>
      </c>
      <c r="CT1153" s="351" t="s">
        <v>345</v>
      </c>
      <c r="CU1153" s="351" t="s">
        <v>346</v>
      </c>
      <c r="CV1153" s="351" t="s">
        <v>347</v>
      </c>
      <c r="CY1153" s="54" t="s">
        <v>390</v>
      </c>
      <c r="CZ1153" s="54" t="s">
        <v>333</v>
      </c>
      <c r="DA1153" s="54" t="s">
        <v>334</v>
      </c>
      <c r="DB1153" s="54" t="s">
        <v>335</v>
      </c>
      <c r="DC1153" s="54" t="s">
        <v>336</v>
      </c>
      <c r="DD1153" s="54" t="s">
        <v>337</v>
      </c>
      <c r="DE1153" s="54" t="s">
        <v>338</v>
      </c>
      <c r="DF1153" s="54" t="s">
        <v>339</v>
      </c>
      <c r="DG1153" s="54" t="s">
        <v>340</v>
      </c>
      <c r="DH1153" s="54" t="s">
        <v>341</v>
      </c>
      <c r="DI1153" s="54" t="s">
        <v>342</v>
      </c>
      <c r="DJ1153" s="54" t="s">
        <v>343</v>
      </c>
      <c r="DK1153" s="54" t="s">
        <v>344</v>
      </c>
      <c r="DL1153" s="54" t="s">
        <v>345</v>
      </c>
      <c r="DM1153" s="54" t="s">
        <v>346</v>
      </c>
      <c r="DN1153" s="54" t="s">
        <v>347</v>
      </c>
    </row>
    <row r="1154" spans="1:119" ht="13.5">
      <c r="A1154" s="54"/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54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  <c r="AL1154" s="54"/>
      <c r="AM1154" s="54"/>
      <c r="AN1154" s="54"/>
      <c r="AO1154" s="54"/>
      <c r="AP1154" s="54"/>
      <c r="AQ1154" s="54"/>
      <c r="AR1154" s="54"/>
      <c r="AS1154" s="54"/>
      <c r="AT1154" s="54"/>
      <c r="AU1154" s="54"/>
      <c r="AV1154" s="54"/>
      <c r="AW1154" s="54"/>
      <c r="AX1154" s="54"/>
      <c r="AY1154" s="54"/>
      <c r="AZ1154" s="54"/>
      <c r="BA1154" s="54"/>
      <c r="BB1154" s="54"/>
      <c r="BC1154" s="54"/>
      <c r="BD1154" s="54"/>
      <c r="BE1154" s="54"/>
      <c r="BF1154" s="54"/>
      <c r="BG1154" s="54"/>
      <c r="BH1154" s="54"/>
      <c r="BI1154" s="54"/>
      <c r="BJ1154" s="54"/>
      <c r="BK1154" s="54"/>
      <c r="BL1154" s="54"/>
      <c r="BM1154" s="54"/>
      <c r="BN1154" s="54"/>
      <c r="BO1154" s="54"/>
      <c r="BP1154" s="54"/>
      <c r="BQ1154" s="54"/>
      <c r="BR1154" s="54"/>
      <c r="BS1154" s="54"/>
      <c r="BT1154" s="54"/>
      <c r="BU1154" s="54"/>
      <c r="BV1154" s="54"/>
      <c r="BW1154" s="54"/>
      <c r="BX1154" s="54"/>
      <c r="BY1154" s="54"/>
      <c r="BZ1154" s="54"/>
      <c r="CF1154" s="54" t="s">
        <v>391</v>
      </c>
      <c r="CG1154" s="352" t="e">
        <f>ROUND((CG1142+CG1143)*CG1144+CG1145*CG1144*(CG1146-1/CG1147)-((CG1142+CG1143)*CG1144-CG1141-CG1145*CG1144/CG1147)*EXP(-CG1147*CG1146),5)</f>
        <v>#VALUE!</v>
      </c>
      <c r="CH1154" s="352" t="e">
        <f t="shared" ref="CH1154:CV1154" si="883">ROUND((CH1142+CH1143)*CH1144+CH1145*CH1144*(CH1146-1/CH1147)-((CH1142+CH1143)*CH1144-CH1141-CH1145*CH1144/CH1147)*EXP(-CH1147*CH1146),5)</f>
        <v>#VALUE!</v>
      </c>
      <c r="CI1154" s="352" t="e">
        <f t="shared" si="883"/>
        <v>#VALUE!</v>
      </c>
      <c r="CJ1154" s="352" t="e">
        <f t="shared" si="883"/>
        <v>#VALUE!</v>
      </c>
      <c r="CK1154" s="352" t="e">
        <f t="shared" si="883"/>
        <v>#VALUE!</v>
      </c>
      <c r="CL1154" s="352" t="e">
        <f t="shared" si="883"/>
        <v>#VALUE!</v>
      </c>
      <c r="CM1154" s="352" t="e">
        <f t="shared" si="883"/>
        <v>#VALUE!</v>
      </c>
      <c r="CN1154" s="352" t="e">
        <f t="shared" si="883"/>
        <v>#VALUE!</v>
      </c>
      <c r="CO1154" s="352" t="e">
        <f t="shared" si="883"/>
        <v>#VALUE!</v>
      </c>
      <c r="CP1154" s="352" t="e">
        <f t="shared" si="883"/>
        <v>#VALUE!</v>
      </c>
      <c r="CQ1154" s="352" t="e">
        <f t="shared" si="883"/>
        <v>#VALUE!</v>
      </c>
      <c r="CR1154" s="352" t="e">
        <f t="shared" si="883"/>
        <v>#VALUE!</v>
      </c>
      <c r="CS1154" s="352" t="e">
        <f t="shared" si="883"/>
        <v>#VALUE!</v>
      </c>
      <c r="CT1154" s="352" t="e">
        <f t="shared" si="883"/>
        <v>#VALUE!</v>
      </c>
      <c r="CU1154" s="352" t="e">
        <f t="shared" si="883"/>
        <v>#VALUE!</v>
      </c>
      <c r="CV1154" s="352" t="e">
        <f t="shared" si="883"/>
        <v>#VALUE!</v>
      </c>
      <c r="CX1154" s="54" t="s">
        <v>412</v>
      </c>
      <c r="CY1154" s="362">
        <f>(CY1146+CY1147)/CY1145+CY1144</f>
        <v>295.99579239870923</v>
      </c>
      <c r="CZ1154" s="362">
        <f t="shared" ref="CZ1154:DN1154" si="884">(CZ1146+CZ1147)/CZ1145+CZ1144</f>
        <v>253.99617592876882</v>
      </c>
      <c r="DA1154" s="362">
        <f t="shared" si="884"/>
        <v>224.99578814732763</v>
      </c>
      <c r="DB1154" s="362">
        <f t="shared" si="884"/>
        <v>202.99552076677315</v>
      </c>
      <c r="DC1154" s="362">
        <f t="shared" si="884"/>
        <v>190.00217425547623</v>
      </c>
      <c r="DD1154" s="362">
        <f t="shared" si="884"/>
        <v>174.99791344557741</v>
      </c>
      <c r="DE1154" s="362">
        <f t="shared" si="884"/>
        <v>164.99559634188427</v>
      </c>
      <c r="DF1154" s="362">
        <f t="shared" si="884"/>
        <v>157.00280920314253</v>
      </c>
      <c r="DG1154" s="362">
        <f t="shared" si="884"/>
        <v>151.99654993400793</v>
      </c>
      <c r="DH1154" s="362">
        <f t="shared" si="884"/>
        <v>145.99700693992628</v>
      </c>
      <c r="DI1154" s="362">
        <f t="shared" si="884"/>
        <v>141.99730722180493</v>
      </c>
      <c r="DJ1154" s="362">
        <f t="shared" si="884"/>
        <v>138.99904711262363</v>
      </c>
      <c r="DK1154" s="362">
        <f t="shared" si="884"/>
        <v>133.99871805423658</v>
      </c>
      <c r="DL1154" s="362">
        <f t="shared" si="884"/>
        <v>131.99796563285832</v>
      </c>
      <c r="DM1154" s="362">
        <f t="shared" si="884"/>
        <v>129.00495001041449</v>
      </c>
      <c r="DN1154" s="362">
        <f t="shared" si="884"/>
        <v>127.00491577747849</v>
      </c>
    </row>
    <row r="1155" spans="1:119" ht="13.5">
      <c r="A1155" s="54"/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54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  <c r="AL1155" s="54"/>
      <c r="AM1155" s="54"/>
      <c r="AN1155" s="54"/>
      <c r="AO1155" s="54"/>
      <c r="AP1155" s="54"/>
      <c r="AQ1155" s="54"/>
      <c r="AR1155" s="54"/>
      <c r="AS1155" s="54"/>
      <c r="AT1155" s="54"/>
      <c r="AU1155" s="54"/>
      <c r="AV1155" s="54"/>
      <c r="AW1155" s="54"/>
      <c r="AX1155" s="54"/>
      <c r="AY1155" s="54"/>
      <c r="AZ1155" s="54"/>
      <c r="BA1155" s="54"/>
      <c r="BB1155" s="54"/>
      <c r="BC1155" s="54"/>
      <c r="BD1155" s="54"/>
      <c r="BE1155" s="54"/>
      <c r="BF1155" s="54"/>
      <c r="BG1155" s="54"/>
      <c r="BH1155" s="54"/>
      <c r="BI1155" s="54"/>
      <c r="BJ1155" s="54"/>
      <c r="BK1155" s="54"/>
      <c r="BL1155" s="54"/>
      <c r="BM1155" s="54"/>
      <c r="BN1155" s="54"/>
      <c r="BO1155" s="54"/>
      <c r="BP1155" s="54"/>
      <c r="BQ1155" s="54"/>
      <c r="BR1155" s="54"/>
      <c r="BS1155" s="54"/>
      <c r="BT1155" s="54"/>
      <c r="BU1155" s="54"/>
      <c r="BV1155" s="54"/>
      <c r="BW1155" s="54"/>
      <c r="BX1155" s="54"/>
      <c r="BY1155" s="54"/>
      <c r="BZ1155" s="54"/>
      <c r="CA1155" s="319" t="str">
        <f>IF(CB1155="","",CC1155)</f>
        <v/>
      </c>
      <c r="CB1155" s="363" t="str">
        <f>IF(COUNTIF(CY1155:DN1155,"×")=0,"","浮上できません")</f>
        <v/>
      </c>
      <c r="CC1155" s="316">
        <v>3</v>
      </c>
      <c r="CG1155" s="369"/>
      <c r="CH1155" s="369"/>
      <c r="CI1155" s="369"/>
      <c r="CJ1155" s="369"/>
      <c r="CK1155" s="369"/>
      <c r="CL1155" s="369"/>
      <c r="CM1155" s="369"/>
      <c r="CN1155" s="369"/>
      <c r="CO1155" s="369"/>
      <c r="CP1155" s="369"/>
      <c r="CQ1155" s="369"/>
      <c r="CR1155" s="369"/>
      <c r="CS1155" s="369"/>
      <c r="CT1155" s="369"/>
      <c r="CU1155" s="369"/>
      <c r="CV1155" s="369"/>
      <c r="CY1155" s="364" t="e">
        <f t="shared" ref="CY1155:DN1155" si="885">IF(CY1154-CG1154&gt;0,"","×")</f>
        <v>#VALUE!</v>
      </c>
      <c r="CZ1155" s="364" t="e">
        <f t="shared" si="885"/>
        <v>#VALUE!</v>
      </c>
      <c r="DA1155" s="364" t="e">
        <f t="shared" si="885"/>
        <v>#VALUE!</v>
      </c>
      <c r="DB1155" s="364" t="e">
        <f t="shared" si="885"/>
        <v>#VALUE!</v>
      </c>
      <c r="DC1155" s="364" t="e">
        <f t="shared" si="885"/>
        <v>#VALUE!</v>
      </c>
      <c r="DD1155" s="364" t="e">
        <f t="shared" si="885"/>
        <v>#VALUE!</v>
      </c>
      <c r="DE1155" s="364" t="e">
        <f t="shared" si="885"/>
        <v>#VALUE!</v>
      </c>
      <c r="DF1155" s="364" t="e">
        <f t="shared" si="885"/>
        <v>#VALUE!</v>
      </c>
      <c r="DG1155" s="364" t="e">
        <f t="shared" si="885"/>
        <v>#VALUE!</v>
      </c>
      <c r="DH1155" s="364" t="e">
        <f t="shared" si="885"/>
        <v>#VALUE!</v>
      </c>
      <c r="DI1155" s="364" t="e">
        <f t="shared" si="885"/>
        <v>#VALUE!</v>
      </c>
      <c r="DJ1155" s="364" t="e">
        <f t="shared" si="885"/>
        <v>#VALUE!</v>
      </c>
      <c r="DK1155" s="364" t="e">
        <f t="shared" si="885"/>
        <v>#VALUE!</v>
      </c>
      <c r="DL1155" s="364" t="e">
        <f t="shared" si="885"/>
        <v>#VALUE!</v>
      </c>
      <c r="DM1155" s="364" t="e">
        <f t="shared" si="885"/>
        <v>#VALUE!</v>
      </c>
      <c r="DN1155" s="364" t="e">
        <f t="shared" si="885"/>
        <v>#VALUE!</v>
      </c>
    </row>
    <row r="1156" spans="1:119" ht="13.5">
      <c r="A1156" s="54"/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  <c r="AL1156" s="54"/>
      <c r="AM1156" s="54"/>
      <c r="AN1156" s="54"/>
      <c r="AO1156" s="54"/>
      <c r="AP1156" s="54"/>
      <c r="AQ1156" s="54"/>
      <c r="AR1156" s="54"/>
      <c r="AS1156" s="54"/>
      <c r="AT1156" s="54"/>
      <c r="AU1156" s="54"/>
      <c r="AV1156" s="54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4"/>
      <c r="BW1156" s="54"/>
      <c r="BX1156" s="54"/>
      <c r="BY1156" s="54"/>
      <c r="BZ1156" s="54"/>
      <c r="CF1156" s="338">
        <v>65</v>
      </c>
      <c r="CG1156" s="338" t="s">
        <v>617</v>
      </c>
      <c r="CH1156" s="338"/>
      <c r="CI1156" s="338"/>
      <c r="CJ1156" s="338"/>
      <c r="CK1156" s="338"/>
      <c r="CL1156" s="338"/>
      <c r="CM1156" s="338"/>
      <c r="CN1156" s="338"/>
      <c r="CO1156" s="338"/>
      <c r="CP1156" s="338"/>
      <c r="CQ1156" s="338"/>
      <c r="CR1156" s="338"/>
      <c r="CS1156" s="338"/>
      <c r="CT1156" s="338"/>
      <c r="CU1156" s="338"/>
      <c r="CV1156" s="338"/>
      <c r="CW1156" s="338"/>
    </row>
    <row r="1157" spans="1:119" ht="13.5">
      <c r="A1157" s="54"/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  <c r="AL1157" s="54"/>
      <c r="AM1157" s="54"/>
      <c r="AN1157" s="54"/>
      <c r="AO1157" s="54"/>
      <c r="AP1157" s="54"/>
      <c r="AQ1157" s="54"/>
      <c r="AR1157" s="54"/>
      <c r="AS1157" s="54"/>
      <c r="AT1157" s="54"/>
      <c r="AU1157" s="54"/>
      <c r="AV1157" s="54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4"/>
      <c r="BW1157" s="54"/>
      <c r="BX1157" s="54"/>
      <c r="BY1157" s="54"/>
      <c r="BZ1157" s="54"/>
      <c r="CX1157" s="339"/>
      <c r="CY1157" s="339"/>
      <c r="CZ1157" s="339"/>
      <c r="DA1157" s="339"/>
      <c r="DB1157" s="339"/>
      <c r="DC1157" s="339"/>
      <c r="DD1157" s="339"/>
      <c r="DE1157" s="339"/>
      <c r="DF1157" s="339"/>
      <c r="DG1157" s="339"/>
      <c r="DH1157" s="339"/>
      <c r="DI1157" s="339"/>
      <c r="DJ1157" s="339"/>
      <c r="DK1157" s="339"/>
      <c r="DL1157" s="339"/>
      <c r="DM1157" s="339"/>
      <c r="DN1157" s="339"/>
      <c r="DO1157" s="339"/>
    </row>
    <row r="1158" spans="1:119" ht="13.5">
      <c r="A1158" s="54"/>
      <c r="B1158" s="54"/>
      <c r="C1158" s="54"/>
      <c r="D1158" s="54"/>
      <c r="E1158" s="54"/>
      <c r="F1158" s="54"/>
      <c r="G1158" s="54"/>
      <c r="H1158" s="54"/>
      <c r="I1158" s="54"/>
      <c r="J1158" s="54"/>
      <c r="K1158" s="54"/>
      <c r="L1158" s="54"/>
      <c r="M1158" s="54"/>
      <c r="N1158" s="54"/>
      <c r="O1158" s="54"/>
      <c r="P1158" s="54"/>
      <c r="Q1158" s="54"/>
      <c r="R1158" s="54"/>
      <c r="S1158" s="54"/>
      <c r="T1158" s="54"/>
      <c r="U1158" s="54"/>
      <c r="V1158" s="54"/>
      <c r="W1158" s="54"/>
      <c r="X1158" s="54"/>
      <c r="Y1158" s="54"/>
      <c r="Z1158" s="54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  <c r="AL1158" s="54"/>
      <c r="AM1158" s="54"/>
      <c r="AN1158" s="54"/>
      <c r="AO1158" s="54"/>
      <c r="AP1158" s="54"/>
      <c r="AQ1158" s="54"/>
      <c r="AR1158" s="54"/>
      <c r="AS1158" s="54"/>
      <c r="AT1158" s="54"/>
      <c r="AU1158" s="54"/>
      <c r="AV1158" s="54"/>
      <c r="AW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  <c r="BO1158" s="54"/>
      <c r="BP1158" s="54"/>
      <c r="BQ1158" s="54"/>
      <c r="BR1158" s="54"/>
      <c r="BS1158" s="54"/>
      <c r="BT1158" s="54"/>
      <c r="BU1158" s="54"/>
      <c r="BV1158" s="54"/>
      <c r="BW1158" s="54"/>
      <c r="BX1158" s="54"/>
      <c r="BY1158" s="54"/>
      <c r="BZ1158" s="54"/>
      <c r="CF1158" s="340" t="s">
        <v>401</v>
      </c>
      <c r="CG1158" s="353" t="e">
        <f t="shared" ref="CG1158:CV1158" si="886">CG1154</f>
        <v>#VALUE!</v>
      </c>
      <c r="CH1158" s="353" t="e">
        <f t="shared" si="886"/>
        <v>#VALUE!</v>
      </c>
      <c r="CI1158" s="353" t="e">
        <f t="shared" si="886"/>
        <v>#VALUE!</v>
      </c>
      <c r="CJ1158" s="353" t="e">
        <f t="shared" si="886"/>
        <v>#VALUE!</v>
      </c>
      <c r="CK1158" s="353" t="e">
        <f t="shared" si="886"/>
        <v>#VALUE!</v>
      </c>
      <c r="CL1158" s="353" t="e">
        <f t="shared" si="886"/>
        <v>#VALUE!</v>
      </c>
      <c r="CM1158" s="353" t="e">
        <f t="shared" si="886"/>
        <v>#VALUE!</v>
      </c>
      <c r="CN1158" s="353" t="e">
        <f t="shared" si="886"/>
        <v>#VALUE!</v>
      </c>
      <c r="CO1158" s="353" t="e">
        <f t="shared" si="886"/>
        <v>#VALUE!</v>
      </c>
      <c r="CP1158" s="353" t="e">
        <f t="shared" si="886"/>
        <v>#VALUE!</v>
      </c>
      <c r="CQ1158" s="353" t="e">
        <f t="shared" si="886"/>
        <v>#VALUE!</v>
      </c>
      <c r="CR1158" s="353" t="e">
        <f t="shared" si="886"/>
        <v>#VALUE!</v>
      </c>
      <c r="CS1158" s="353" t="e">
        <f t="shared" si="886"/>
        <v>#VALUE!</v>
      </c>
      <c r="CT1158" s="353" t="e">
        <f t="shared" si="886"/>
        <v>#VALUE!</v>
      </c>
      <c r="CU1158" s="353" t="e">
        <f t="shared" si="886"/>
        <v>#VALUE!</v>
      </c>
      <c r="CV1158" s="353" t="e">
        <f t="shared" si="886"/>
        <v>#VALUE!</v>
      </c>
    </row>
    <row r="1159" spans="1:119" ht="13.5">
      <c r="A1159" s="54"/>
      <c r="B1159" s="54"/>
      <c r="C1159" s="54"/>
      <c r="D1159" s="54"/>
      <c r="E1159" s="54"/>
      <c r="F1159" s="54"/>
      <c r="G1159" s="54"/>
      <c r="H1159" s="54"/>
      <c r="I1159" s="54"/>
      <c r="J1159" s="54"/>
      <c r="K1159" s="54"/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  <c r="V1159" s="54"/>
      <c r="W1159" s="54"/>
      <c r="X1159" s="54"/>
      <c r="Y1159" s="54"/>
      <c r="Z1159" s="54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  <c r="AL1159" s="54"/>
      <c r="AM1159" s="54"/>
      <c r="AN1159" s="54"/>
      <c r="AO1159" s="54"/>
      <c r="AP1159" s="54"/>
      <c r="AQ1159" s="54"/>
      <c r="AR1159" s="54"/>
      <c r="AS1159" s="54"/>
      <c r="AT1159" s="54"/>
      <c r="AU1159" s="54"/>
      <c r="AV1159" s="54"/>
      <c r="AW1159" s="54"/>
      <c r="AX1159" s="54"/>
      <c r="AY1159" s="54"/>
      <c r="AZ1159" s="54"/>
      <c r="BA1159" s="54"/>
      <c r="BB1159" s="54"/>
      <c r="BC1159" s="54"/>
      <c r="BD1159" s="54"/>
      <c r="BE1159" s="54"/>
      <c r="BF1159" s="54"/>
      <c r="BG1159" s="54"/>
      <c r="BH1159" s="54"/>
      <c r="BI1159" s="54"/>
      <c r="BJ1159" s="54"/>
      <c r="BK1159" s="54"/>
      <c r="BL1159" s="54"/>
      <c r="BM1159" s="54"/>
      <c r="BN1159" s="54"/>
      <c r="BO1159" s="54"/>
      <c r="BP1159" s="54"/>
      <c r="BQ1159" s="54"/>
      <c r="BR1159" s="54"/>
      <c r="BS1159" s="54"/>
      <c r="BT1159" s="54"/>
      <c r="BU1159" s="54"/>
      <c r="BV1159" s="54"/>
      <c r="BW1159" s="54"/>
      <c r="BX1159" s="54"/>
      <c r="BY1159" s="54"/>
      <c r="BZ1159" s="54"/>
      <c r="CF1159" s="54" t="s">
        <v>395</v>
      </c>
      <c r="CG1159" s="54">
        <v>100</v>
      </c>
      <c r="CH1159" s="54">
        <f>$CG1159</f>
        <v>100</v>
      </c>
      <c r="CI1159" s="54">
        <f t="shared" ref="CI1159:CV1163" si="887">$CG1159</f>
        <v>100</v>
      </c>
      <c r="CJ1159" s="54">
        <f t="shared" si="887"/>
        <v>100</v>
      </c>
      <c r="CK1159" s="54">
        <f t="shared" si="887"/>
        <v>100</v>
      </c>
      <c r="CL1159" s="54">
        <f t="shared" si="887"/>
        <v>100</v>
      </c>
      <c r="CM1159" s="54">
        <f t="shared" si="887"/>
        <v>100</v>
      </c>
      <c r="CN1159" s="54">
        <f t="shared" si="887"/>
        <v>100</v>
      </c>
      <c r="CO1159" s="54">
        <f t="shared" si="887"/>
        <v>100</v>
      </c>
      <c r="CP1159" s="54">
        <f t="shared" si="887"/>
        <v>100</v>
      </c>
      <c r="CQ1159" s="54">
        <f t="shared" si="887"/>
        <v>100</v>
      </c>
      <c r="CR1159" s="54">
        <f t="shared" si="887"/>
        <v>100</v>
      </c>
      <c r="CS1159" s="54">
        <f t="shared" si="887"/>
        <v>100</v>
      </c>
      <c r="CT1159" s="54">
        <f t="shared" si="887"/>
        <v>100</v>
      </c>
      <c r="CU1159" s="54">
        <f t="shared" si="887"/>
        <v>100</v>
      </c>
      <c r="CV1159" s="54">
        <f t="shared" si="887"/>
        <v>100</v>
      </c>
      <c r="CX1159" s="339" t="s">
        <v>402</v>
      </c>
      <c r="CY1159" s="339"/>
      <c r="CZ1159" s="339"/>
      <c r="DA1159" s="339"/>
      <c r="DB1159" s="339"/>
      <c r="DC1159" s="339"/>
      <c r="DD1159" s="339"/>
      <c r="DE1159" s="339"/>
      <c r="DF1159" s="339"/>
      <c r="DG1159" s="339"/>
      <c r="DH1159" s="339"/>
      <c r="DI1159" s="339"/>
      <c r="DJ1159" s="339"/>
      <c r="DK1159" s="339"/>
      <c r="DL1159" s="339"/>
      <c r="DM1159" s="339"/>
      <c r="DN1159" s="339"/>
      <c r="DO1159" s="339"/>
    </row>
    <row r="1160" spans="1:119" ht="13.5">
      <c r="A1160" s="54"/>
      <c r="B1160" s="54"/>
      <c r="C1160" s="54"/>
      <c r="D1160" s="54"/>
      <c r="E1160" s="54"/>
      <c r="F1160" s="54"/>
      <c r="G1160" s="54"/>
      <c r="H1160" s="54"/>
      <c r="I1160" s="54"/>
      <c r="J1160" s="54"/>
      <c r="K1160" s="54"/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  <c r="V1160" s="54"/>
      <c r="W1160" s="54"/>
      <c r="X1160" s="54"/>
      <c r="Y1160" s="54"/>
      <c r="Z1160" s="54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  <c r="AL1160" s="54"/>
      <c r="AM1160" s="54"/>
      <c r="AN1160" s="54"/>
      <c r="AO1160" s="54"/>
      <c r="AP1160" s="54"/>
      <c r="AQ1160" s="54"/>
      <c r="AR1160" s="54"/>
      <c r="AS1160" s="54"/>
      <c r="AT1160" s="54"/>
      <c r="AU1160" s="54"/>
      <c r="AV1160" s="54"/>
      <c r="AW1160" s="54"/>
      <c r="AX1160" s="54"/>
      <c r="AY1160" s="54"/>
      <c r="AZ1160" s="54"/>
      <c r="BA1160" s="54"/>
      <c r="BB1160" s="54"/>
      <c r="BC1160" s="54"/>
      <c r="BD1160" s="54"/>
      <c r="BE1160" s="54"/>
      <c r="BF1160" s="54"/>
      <c r="BG1160" s="54"/>
      <c r="BH1160" s="54"/>
      <c r="BI1160" s="54"/>
      <c r="BJ1160" s="54"/>
      <c r="BK1160" s="54"/>
      <c r="BL1160" s="54"/>
      <c r="BM1160" s="54"/>
      <c r="BN1160" s="54"/>
      <c r="BO1160" s="54"/>
      <c r="BP1160" s="54"/>
      <c r="BQ1160" s="54"/>
      <c r="BR1160" s="54"/>
      <c r="BS1160" s="54"/>
      <c r="BT1160" s="54"/>
      <c r="BU1160" s="54"/>
      <c r="BV1160" s="54"/>
      <c r="BW1160" s="54"/>
      <c r="BX1160" s="54"/>
      <c r="BY1160" s="54"/>
      <c r="BZ1160" s="54"/>
      <c r="CB1160" s="64" t="s">
        <v>372</v>
      </c>
      <c r="CC1160" s="345">
        <v>0</v>
      </c>
      <c r="CD1160" s="66" t="s">
        <v>373</v>
      </c>
      <c r="CE1160" s="66">
        <f>ROUND(CC1160*$CG$82*9.80665/1000,0)</f>
        <v>0</v>
      </c>
      <c r="CF1160" s="54" t="s">
        <v>374</v>
      </c>
      <c r="CG1160" s="341">
        <f>CE1161</f>
        <v>0</v>
      </c>
      <c r="CH1160" s="54">
        <f>$CG1160</f>
        <v>0</v>
      </c>
      <c r="CI1160" s="54">
        <f t="shared" si="887"/>
        <v>0</v>
      </c>
      <c r="CJ1160" s="54">
        <f t="shared" si="887"/>
        <v>0</v>
      </c>
      <c r="CK1160" s="54">
        <f t="shared" si="887"/>
        <v>0</v>
      </c>
      <c r="CL1160" s="54">
        <f t="shared" si="887"/>
        <v>0</v>
      </c>
      <c r="CM1160" s="54">
        <f t="shared" si="887"/>
        <v>0</v>
      </c>
      <c r="CN1160" s="54">
        <f t="shared" si="887"/>
        <v>0</v>
      </c>
      <c r="CO1160" s="54">
        <f t="shared" si="887"/>
        <v>0</v>
      </c>
      <c r="CP1160" s="54">
        <f t="shared" si="887"/>
        <v>0</v>
      </c>
      <c r="CQ1160" s="54">
        <f t="shared" si="887"/>
        <v>0</v>
      </c>
      <c r="CR1160" s="54">
        <f t="shared" si="887"/>
        <v>0</v>
      </c>
      <c r="CS1160" s="54">
        <f t="shared" si="887"/>
        <v>0</v>
      </c>
      <c r="CT1160" s="54">
        <f t="shared" si="887"/>
        <v>0</v>
      </c>
      <c r="CU1160" s="54">
        <f t="shared" si="887"/>
        <v>0</v>
      </c>
      <c r="CV1160" s="54">
        <f t="shared" si="887"/>
        <v>0</v>
      </c>
    </row>
    <row r="1161" spans="1:119" ht="13.5">
      <c r="A1161" s="54"/>
      <c r="B1161" s="54"/>
      <c r="C1161" s="54"/>
      <c r="D1161" s="54"/>
      <c r="E1161" s="54"/>
      <c r="F1161" s="54"/>
      <c r="G1161" s="54"/>
      <c r="H1161" s="54"/>
      <c r="I1161" s="54"/>
      <c r="J1161" s="54"/>
      <c r="K1161" s="54"/>
      <c r="L1161" s="54"/>
      <c r="M1161" s="54"/>
      <c r="N1161" s="54"/>
      <c r="O1161" s="54"/>
      <c r="P1161" s="54"/>
      <c r="Q1161" s="54"/>
      <c r="R1161" s="54"/>
      <c r="S1161" s="54"/>
      <c r="T1161" s="54"/>
      <c r="U1161" s="54"/>
      <c r="V1161" s="54"/>
      <c r="W1161" s="54"/>
      <c r="X1161" s="54"/>
      <c r="Y1161" s="54"/>
      <c r="Z1161" s="54"/>
      <c r="AA1161" s="54"/>
      <c r="AB1161" s="54"/>
      <c r="AC1161" s="54"/>
      <c r="AD1161" s="54"/>
      <c r="AE1161" s="54"/>
      <c r="AF1161" s="54"/>
      <c r="AG1161" s="54"/>
      <c r="AH1161" s="54"/>
      <c r="AI1161" s="54"/>
      <c r="AJ1161" s="54"/>
      <c r="AK1161" s="54"/>
      <c r="AL1161" s="54"/>
      <c r="AM1161" s="54"/>
      <c r="AN1161" s="54"/>
      <c r="AO1161" s="54"/>
      <c r="AP1161" s="54"/>
      <c r="AQ1161" s="54"/>
      <c r="AR1161" s="54"/>
      <c r="AS1161" s="54"/>
      <c r="AT1161" s="54"/>
      <c r="AU1161" s="54"/>
      <c r="AV1161" s="54"/>
      <c r="AW1161" s="54"/>
      <c r="AX1161" s="54"/>
      <c r="AY1161" s="54"/>
      <c r="AZ1161" s="54"/>
      <c r="BA1161" s="54"/>
      <c r="BB1161" s="54"/>
      <c r="BC1161" s="54"/>
      <c r="BD1161" s="54"/>
      <c r="BE1161" s="54"/>
      <c r="BF1161" s="54"/>
      <c r="BG1161" s="54"/>
      <c r="BH1161" s="54"/>
      <c r="BI1161" s="54"/>
      <c r="BJ1161" s="54"/>
      <c r="BK1161" s="54"/>
      <c r="BL1161" s="54"/>
      <c r="BM1161" s="54"/>
      <c r="BN1161" s="54"/>
      <c r="BO1161" s="54"/>
      <c r="BP1161" s="54"/>
      <c r="BQ1161" s="54"/>
      <c r="BR1161" s="54"/>
      <c r="BS1161" s="54"/>
      <c r="BT1161" s="54"/>
      <c r="BU1161" s="54"/>
      <c r="BV1161" s="54"/>
      <c r="BW1161" s="54"/>
      <c r="BX1161" s="54"/>
      <c r="BY1161" s="54"/>
      <c r="BZ1161" s="54"/>
      <c r="CB1161" s="354" t="s">
        <v>376</v>
      </c>
      <c r="CC1161" s="355">
        <f>CC1145</f>
        <v>0</v>
      </c>
      <c r="CD1161" s="346" t="s">
        <v>381</v>
      </c>
      <c r="CE1161" s="66">
        <f>CC1161*$CG$82*9.80665/1000</f>
        <v>0</v>
      </c>
      <c r="CF1161" s="54" t="s">
        <v>396</v>
      </c>
      <c r="CG1161" s="54">
        <v>0.79</v>
      </c>
      <c r="CH1161" s="54">
        <f>$CG1161</f>
        <v>0.79</v>
      </c>
      <c r="CI1161" s="54">
        <f t="shared" si="887"/>
        <v>0.79</v>
      </c>
      <c r="CJ1161" s="54">
        <f t="shared" si="887"/>
        <v>0.79</v>
      </c>
      <c r="CK1161" s="54">
        <f t="shared" si="887"/>
        <v>0.79</v>
      </c>
      <c r="CL1161" s="54">
        <f t="shared" si="887"/>
        <v>0.79</v>
      </c>
      <c r="CM1161" s="54">
        <f t="shared" si="887"/>
        <v>0.79</v>
      </c>
      <c r="CN1161" s="54">
        <f t="shared" si="887"/>
        <v>0.79</v>
      </c>
      <c r="CO1161" s="54">
        <f t="shared" si="887"/>
        <v>0.79</v>
      </c>
      <c r="CP1161" s="54">
        <f t="shared" si="887"/>
        <v>0.79</v>
      </c>
      <c r="CQ1161" s="54">
        <f t="shared" si="887"/>
        <v>0.79</v>
      </c>
      <c r="CR1161" s="54">
        <f t="shared" si="887"/>
        <v>0.79</v>
      </c>
      <c r="CS1161" s="54">
        <f t="shared" si="887"/>
        <v>0.79</v>
      </c>
      <c r="CT1161" s="54">
        <f t="shared" si="887"/>
        <v>0.79</v>
      </c>
      <c r="CU1161" s="54">
        <f t="shared" si="887"/>
        <v>0.79</v>
      </c>
      <c r="CV1161" s="54">
        <f t="shared" si="887"/>
        <v>0.79</v>
      </c>
      <c r="CX1161" s="358" t="s">
        <v>404</v>
      </c>
      <c r="CY1161" s="54">
        <f t="shared" ref="CY1161:DN1161" si="888">CG$79</f>
        <v>126.88500000000001</v>
      </c>
      <c r="CZ1161" s="54">
        <f t="shared" si="888"/>
        <v>109.185</v>
      </c>
      <c r="DA1161" s="54">
        <f t="shared" si="888"/>
        <v>94.381</v>
      </c>
      <c r="DB1161" s="54">
        <f t="shared" si="888"/>
        <v>82.445999999999998</v>
      </c>
      <c r="DC1161" s="54">
        <f t="shared" si="888"/>
        <v>73.918000000000006</v>
      </c>
      <c r="DD1161" s="54">
        <f t="shared" si="888"/>
        <v>63.152999999999999</v>
      </c>
      <c r="DE1161" s="54">
        <f t="shared" si="888"/>
        <v>56.482999999999997</v>
      </c>
      <c r="DF1161" s="54">
        <f t="shared" si="888"/>
        <v>51.133000000000003</v>
      </c>
      <c r="DG1161" s="54">
        <f t="shared" si="888"/>
        <v>48.246000000000002</v>
      </c>
      <c r="DH1161" s="54">
        <f t="shared" si="888"/>
        <v>43.709000000000003</v>
      </c>
      <c r="DI1161" s="54">
        <f t="shared" si="888"/>
        <v>40.774000000000001</v>
      </c>
      <c r="DJ1161" s="54">
        <f t="shared" si="888"/>
        <v>38.68</v>
      </c>
      <c r="DK1161" s="54">
        <f t="shared" si="888"/>
        <v>34.463000000000001</v>
      </c>
      <c r="DL1161" s="54">
        <f t="shared" si="888"/>
        <v>33.161000000000001</v>
      </c>
      <c r="DM1161" s="54">
        <f t="shared" si="888"/>
        <v>30.765000000000001</v>
      </c>
      <c r="DN1161" s="54">
        <f t="shared" si="888"/>
        <v>29.283999999999999</v>
      </c>
    </row>
    <row r="1162" spans="1:119" ht="13.5">
      <c r="A1162" s="54"/>
      <c r="B1162" s="54"/>
      <c r="C1162" s="54"/>
      <c r="D1162" s="54"/>
      <c r="E1162" s="54"/>
      <c r="F1162" s="54"/>
      <c r="G1162" s="54"/>
      <c r="H1162" s="54"/>
      <c r="I1162" s="54"/>
      <c r="J1162" s="54"/>
      <c r="K1162" s="54"/>
      <c r="L1162" s="54"/>
      <c r="M1162" s="54"/>
      <c r="N1162" s="54"/>
      <c r="O1162" s="54"/>
      <c r="P1162" s="54"/>
      <c r="Q1162" s="54"/>
      <c r="R1162" s="54"/>
      <c r="S1162" s="54"/>
      <c r="T1162" s="54"/>
      <c r="U1162" s="54"/>
      <c r="V1162" s="54"/>
      <c r="W1162" s="54"/>
      <c r="X1162" s="54"/>
      <c r="Y1162" s="54"/>
      <c r="Z1162" s="54"/>
      <c r="AA1162" s="54"/>
      <c r="AB1162" s="54"/>
      <c r="AC1162" s="54"/>
      <c r="AD1162" s="54"/>
      <c r="AE1162" s="54"/>
      <c r="AF1162" s="54"/>
      <c r="AG1162" s="54"/>
      <c r="AH1162" s="54"/>
      <c r="AI1162" s="54"/>
      <c r="AJ1162" s="54"/>
      <c r="AK1162" s="54"/>
      <c r="AL1162" s="54"/>
      <c r="AM1162" s="54"/>
      <c r="AN1162" s="54"/>
      <c r="AO1162" s="54"/>
      <c r="AP1162" s="54"/>
      <c r="AQ1162" s="54"/>
      <c r="AR1162" s="54"/>
      <c r="AS1162" s="54"/>
      <c r="AT1162" s="54"/>
      <c r="AU1162" s="54"/>
      <c r="AV1162" s="54"/>
      <c r="AW1162" s="54"/>
      <c r="AX1162" s="54"/>
      <c r="AY1162" s="54"/>
      <c r="AZ1162" s="54"/>
      <c r="BA1162" s="54"/>
      <c r="BB1162" s="54"/>
      <c r="BC1162" s="54"/>
      <c r="BD1162" s="54"/>
      <c r="BE1162" s="54"/>
      <c r="BF1162" s="54"/>
      <c r="BG1162" s="54"/>
      <c r="BH1162" s="54"/>
      <c r="BI1162" s="54"/>
      <c r="BJ1162" s="54"/>
      <c r="BK1162" s="54"/>
      <c r="BL1162" s="54"/>
      <c r="BM1162" s="54"/>
      <c r="BN1162" s="54"/>
      <c r="BO1162" s="54"/>
      <c r="BP1162" s="54"/>
      <c r="BQ1162" s="54"/>
      <c r="BR1162" s="54"/>
      <c r="BS1162" s="54"/>
      <c r="BT1162" s="54"/>
      <c r="BU1162" s="54"/>
      <c r="BV1162" s="54"/>
      <c r="BW1162" s="54"/>
      <c r="BX1162" s="54"/>
      <c r="BY1162" s="54"/>
      <c r="BZ1162" s="54"/>
      <c r="CB1162" s="64" t="s">
        <v>380</v>
      </c>
      <c r="CC1162" s="345">
        <v>0</v>
      </c>
      <c r="CD1162" s="346" t="s">
        <v>381</v>
      </c>
      <c r="CE1162" s="66">
        <f>CC1162*$CG$82*9.80665/1000</f>
        <v>0</v>
      </c>
      <c r="CF1162" s="54" t="s">
        <v>382</v>
      </c>
      <c r="CG1162" s="341">
        <f>CE1160</f>
        <v>0</v>
      </c>
      <c r="CH1162" s="54">
        <f>$CG1162</f>
        <v>0</v>
      </c>
      <c r="CI1162" s="54">
        <f t="shared" si="887"/>
        <v>0</v>
      </c>
      <c r="CJ1162" s="54">
        <f t="shared" si="887"/>
        <v>0</v>
      </c>
      <c r="CK1162" s="54">
        <f t="shared" si="887"/>
        <v>0</v>
      </c>
      <c r="CL1162" s="54">
        <f t="shared" si="887"/>
        <v>0</v>
      </c>
      <c r="CM1162" s="54">
        <f t="shared" si="887"/>
        <v>0</v>
      </c>
      <c r="CN1162" s="54">
        <f t="shared" si="887"/>
        <v>0</v>
      </c>
      <c r="CO1162" s="54">
        <f t="shared" si="887"/>
        <v>0</v>
      </c>
      <c r="CP1162" s="54">
        <f t="shared" si="887"/>
        <v>0</v>
      </c>
      <c r="CQ1162" s="54">
        <f t="shared" si="887"/>
        <v>0</v>
      </c>
      <c r="CR1162" s="54">
        <f t="shared" si="887"/>
        <v>0</v>
      </c>
      <c r="CS1162" s="54">
        <f t="shared" si="887"/>
        <v>0</v>
      </c>
      <c r="CT1162" s="54">
        <f t="shared" si="887"/>
        <v>0</v>
      </c>
      <c r="CU1162" s="54">
        <f t="shared" si="887"/>
        <v>0</v>
      </c>
      <c r="CV1162" s="54">
        <f t="shared" si="887"/>
        <v>0</v>
      </c>
      <c r="CX1162" s="54" t="s">
        <v>418</v>
      </c>
      <c r="CY1162" s="54">
        <f t="shared" ref="CY1162:DN1162" si="889">CG$80</f>
        <v>0.55779999999999996</v>
      </c>
      <c r="CZ1162" s="54">
        <f t="shared" si="889"/>
        <v>0.65139999999999998</v>
      </c>
      <c r="DA1162" s="54">
        <f t="shared" si="889"/>
        <v>0.72219999999999995</v>
      </c>
      <c r="DB1162" s="54">
        <f t="shared" si="889"/>
        <v>0.78249999999999997</v>
      </c>
      <c r="DC1162" s="54">
        <f t="shared" si="889"/>
        <v>0.81259999999999999</v>
      </c>
      <c r="DD1162" s="54">
        <f t="shared" si="889"/>
        <v>0.84340000000000004</v>
      </c>
      <c r="DE1162" s="54">
        <f t="shared" si="889"/>
        <v>0.86929999999999996</v>
      </c>
      <c r="DF1162" s="54">
        <f t="shared" si="889"/>
        <v>0.89100000000000001</v>
      </c>
      <c r="DG1162" s="54">
        <f t="shared" si="889"/>
        <v>0.90920000000000001</v>
      </c>
      <c r="DH1162" s="54">
        <f t="shared" si="889"/>
        <v>0.92220000000000002</v>
      </c>
      <c r="DI1162" s="54">
        <f t="shared" si="889"/>
        <v>0.93189999999999995</v>
      </c>
      <c r="DJ1162" s="54">
        <f t="shared" si="889"/>
        <v>0.94030000000000002</v>
      </c>
      <c r="DK1162" s="54">
        <f t="shared" si="889"/>
        <v>0.94769999999999999</v>
      </c>
      <c r="DL1162" s="54">
        <f t="shared" si="889"/>
        <v>0.95440000000000003</v>
      </c>
      <c r="DM1162" s="54">
        <f t="shared" si="889"/>
        <v>0.96020000000000005</v>
      </c>
      <c r="DN1162" s="54">
        <f t="shared" si="889"/>
        <v>0.96530000000000005</v>
      </c>
    </row>
    <row r="1163" spans="1:119" ht="14.25" thickBot="1">
      <c r="A1163" s="54"/>
      <c r="B1163" s="54"/>
      <c r="C1163" s="54"/>
      <c r="D1163" s="54"/>
      <c r="E1163" s="54"/>
      <c r="F1163" s="54"/>
      <c r="G1163" s="54"/>
      <c r="H1163" s="54"/>
      <c r="I1163" s="54"/>
      <c r="J1163" s="54"/>
      <c r="K1163" s="54"/>
      <c r="L1163" s="54"/>
      <c r="M1163" s="54"/>
      <c r="N1163" s="54"/>
      <c r="O1163" s="54"/>
      <c r="P1163" s="54"/>
      <c r="Q1163" s="54"/>
      <c r="R1163" s="54"/>
      <c r="S1163" s="54"/>
      <c r="T1163" s="54"/>
      <c r="U1163" s="54"/>
      <c r="V1163" s="54"/>
      <c r="W1163" s="54"/>
      <c r="X1163" s="54"/>
      <c r="Y1163" s="54"/>
      <c r="Z1163" s="54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  <c r="AL1163" s="54"/>
      <c r="AM1163" s="54"/>
      <c r="AN1163" s="54"/>
      <c r="AO1163" s="54"/>
      <c r="AP1163" s="54"/>
      <c r="AQ1163" s="54"/>
      <c r="AR1163" s="54"/>
      <c r="AS1163" s="54"/>
      <c r="AT1163" s="54"/>
      <c r="AU1163" s="54"/>
      <c r="AV1163" s="54"/>
      <c r="AW1163" s="54"/>
      <c r="AX1163" s="54"/>
      <c r="AY1163" s="54"/>
      <c r="AZ1163" s="54"/>
      <c r="BA1163" s="54"/>
      <c r="BB1163" s="54"/>
      <c r="BC1163" s="54"/>
      <c r="BD1163" s="54"/>
      <c r="BE1163" s="54"/>
      <c r="BF1163" s="54"/>
      <c r="BG1163" s="54"/>
      <c r="BH1163" s="54"/>
      <c r="BI1163" s="54"/>
      <c r="BJ1163" s="54"/>
      <c r="BK1163" s="54"/>
      <c r="BL1163" s="54"/>
      <c r="BM1163" s="54"/>
      <c r="BN1163" s="54"/>
      <c r="BO1163" s="54"/>
      <c r="BP1163" s="54"/>
      <c r="BQ1163" s="54"/>
      <c r="BR1163" s="54"/>
      <c r="BS1163" s="54"/>
      <c r="BT1163" s="54"/>
      <c r="BU1163" s="54"/>
      <c r="BV1163" s="54"/>
      <c r="BW1163" s="54"/>
      <c r="BX1163" s="54"/>
      <c r="BY1163" s="54"/>
      <c r="BZ1163" s="54"/>
      <c r="CB1163" s="64" t="s">
        <v>384</v>
      </c>
      <c r="CC1163" s="345">
        <v>0</v>
      </c>
      <c r="CD1163" s="66" t="s">
        <v>65</v>
      </c>
      <c r="CE1163" s="66">
        <f>IF(CC1160=0,IF(CC1143&gt;0,CC1163+CE1146,CC1163),(CC1163-((CC1162-CC1161)/CC1160)))</f>
        <v>0</v>
      </c>
      <c r="CF1163" s="54" t="s">
        <v>406</v>
      </c>
      <c r="CG1163" s="341">
        <f>ABS(CE1163)</f>
        <v>0</v>
      </c>
      <c r="CH1163" s="54">
        <f>$CG1163</f>
        <v>0</v>
      </c>
      <c r="CI1163" s="54">
        <f t="shared" si="887"/>
        <v>0</v>
      </c>
      <c r="CJ1163" s="54">
        <f t="shared" si="887"/>
        <v>0</v>
      </c>
      <c r="CK1163" s="54">
        <f t="shared" si="887"/>
        <v>0</v>
      </c>
      <c r="CL1163" s="54">
        <f t="shared" si="887"/>
        <v>0</v>
      </c>
      <c r="CM1163" s="54">
        <f t="shared" si="887"/>
        <v>0</v>
      </c>
      <c r="CN1163" s="54">
        <f t="shared" si="887"/>
        <v>0</v>
      </c>
      <c r="CO1163" s="54">
        <f t="shared" si="887"/>
        <v>0</v>
      </c>
      <c r="CP1163" s="54">
        <f t="shared" si="887"/>
        <v>0</v>
      </c>
      <c r="CQ1163" s="54">
        <f t="shared" si="887"/>
        <v>0</v>
      </c>
      <c r="CR1163" s="54">
        <f t="shared" si="887"/>
        <v>0</v>
      </c>
      <c r="CS1163" s="54">
        <f t="shared" si="887"/>
        <v>0</v>
      </c>
      <c r="CT1163" s="54">
        <f t="shared" si="887"/>
        <v>0</v>
      </c>
      <c r="CU1163" s="54">
        <f t="shared" si="887"/>
        <v>0</v>
      </c>
      <c r="CV1163" s="54">
        <f t="shared" si="887"/>
        <v>0</v>
      </c>
      <c r="CX1163" s="54" t="s">
        <v>407</v>
      </c>
      <c r="CY1163" s="54">
        <f>100-$CG$83</f>
        <v>94.33</v>
      </c>
      <c r="CZ1163" s="54">
        <f t="shared" ref="CZ1163:DN1163" si="890">100-$CG$83</f>
        <v>94.33</v>
      </c>
      <c r="DA1163" s="54">
        <f t="shared" si="890"/>
        <v>94.33</v>
      </c>
      <c r="DB1163" s="54">
        <f t="shared" si="890"/>
        <v>94.33</v>
      </c>
      <c r="DC1163" s="54">
        <f t="shared" si="890"/>
        <v>94.33</v>
      </c>
      <c r="DD1163" s="54">
        <f t="shared" si="890"/>
        <v>94.33</v>
      </c>
      <c r="DE1163" s="54">
        <f t="shared" si="890"/>
        <v>94.33</v>
      </c>
      <c r="DF1163" s="54">
        <f t="shared" si="890"/>
        <v>94.33</v>
      </c>
      <c r="DG1163" s="54">
        <f t="shared" si="890"/>
        <v>94.33</v>
      </c>
      <c r="DH1163" s="54">
        <f t="shared" si="890"/>
        <v>94.33</v>
      </c>
      <c r="DI1163" s="54">
        <f t="shared" si="890"/>
        <v>94.33</v>
      </c>
      <c r="DJ1163" s="54">
        <f t="shared" si="890"/>
        <v>94.33</v>
      </c>
      <c r="DK1163" s="54">
        <f t="shared" si="890"/>
        <v>94.33</v>
      </c>
      <c r="DL1163" s="54">
        <f t="shared" si="890"/>
        <v>94.33</v>
      </c>
      <c r="DM1163" s="54">
        <f t="shared" si="890"/>
        <v>94.33</v>
      </c>
      <c r="DN1163" s="54">
        <f t="shared" si="890"/>
        <v>94.33</v>
      </c>
    </row>
    <row r="1164" spans="1:119" ht="14.25" thickBot="1">
      <c r="A1164" s="54"/>
      <c r="B1164" s="54"/>
      <c r="C1164" s="54"/>
      <c r="D1164" s="54"/>
      <c r="E1164" s="54"/>
      <c r="F1164" s="54"/>
      <c r="G1164" s="54"/>
      <c r="H1164" s="54"/>
      <c r="I1164" s="54"/>
      <c r="J1164" s="54"/>
      <c r="K1164" s="54"/>
      <c r="L1164" s="54"/>
      <c r="M1164" s="54"/>
      <c r="N1164" s="54"/>
      <c r="O1164" s="54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54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  <c r="AL1164" s="54"/>
      <c r="AM1164" s="54"/>
      <c r="AN1164" s="54"/>
      <c r="AO1164" s="54"/>
      <c r="AP1164" s="54"/>
      <c r="AQ1164" s="54"/>
      <c r="AR1164" s="54"/>
      <c r="AS1164" s="54"/>
      <c r="AT1164" s="54"/>
      <c r="AU1164" s="54"/>
      <c r="AV1164" s="54"/>
      <c r="AW1164" s="54"/>
      <c r="AX1164" s="54"/>
      <c r="AY1164" s="54"/>
      <c r="AZ1164" s="54"/>
      <c r="BA1164" s="54"/>
      <c r="BB1164" s="54"/>
      <c r="BC1164" s="54"/>
      <c r="BD1164" s="54"/>
      <c r="BE1164" s="54"/>
      <c r="BF1164" s="54"/>
      <c r="BG1164" s="54"/>
      <c r="BH1164" s="54"/>
      <c r="BI1164" s="54"/>
      <c r="BJ1164" s="54"/>
      <c r="BK1164" s="54"/>
      <c r="BL1164" s="54"/>
      <c r="BM1164" s="54"/>
      <c r="BN1164" s="54"/>
      <c r="BO1164" s="54"/>
      <c r="BP1164" s="54"/>
      <c r="BQ1164" s="54"/>
      <c r="BR1164" s="54"/>
      <c r="BS1164" s="54"/>
      <c r="BT1164" s="54"/>
      <c r="BU1164" s="54"/>
      <c r="BV1164" s="54"/>
      <c r="BW1164" s="54"/>
      <c r="BX1164" s="54"/>
      <c r="BY1164" s="54"/>
      <c r="BZ1164" s="54"/>
      <c r="CB1164" s="359"/>
      <c r="CC1164" s="360"/>
      <c r="CF1164" s="54" t="s">
        <v>408</v>
      </c>
      <c r="CG1164" s="347">
        <f>LN(2)/CG$78</f>
        <v>0.13862943611198905</v>
      </c>
      <c r="CH1164" s="347">
        <f t="shared" ref="CH1164:CV1164" si="891">LN(2)/CH$78</f>
        <v>8.6643397569993161E-2</v>
      </c>
      <c r="CI1164" s="347">
        <f t="shared" si="891"/>
        <v>5.5451774444795626E-2</v>
      </c>
      <c r="CJ1164" s="347">
        <f t="shared" si="891"/>
        <v>3.7467415165402446E-2</v>
      </c>
      <c r="CK1164" s="347">
        <f t="shared" si="891"/>
        <v>2.5672117798516494E-2</v>
      </c>
      <c r="CL1164" s="347">
        <f t="shared" si="891"/>
        <v>1.8097837612531208E-2</v>
      </c>
      <c r="CM1164" s="347">
        <f t="shared" si="891"/>
        <v>1.2765141446776157E-2</v>
      </c>
      <c r="CN1164" s="347">
        <f t="shared" si="891"/>
        <v>9.001911435843446E-3</v>
      </c>
      <c r="CO1164" s="347">
        <f t="shared" si="891"/>
        <v>6.3591484455040852E-3</v>
      </c>
      <c r="CP1164" s="347">
        <f t="shared" si="891"/>
        <v>4.7475834284927756E-3</v>
      </c>
      <c r="CQ1164" s="347">
        <f t="shared" si="891"/>
        <v>3.7066694147590657E-3</v>
      </c>
      <c r="CR1164" s="347">
        <f t="shared" si="891"/>
        <v>2.9001974082006081E-3</v>
      </c>
      <c r="CS1164" s="347">
        <f t="shared" si="891"/>
        <v>2.272613706753919E-3</v>
      </c>
      <c r="CT1164" s="347">
        <f t="shared" si="891"/>
        <v>1.7773004629742187E-3</v>
      </c>
      <c r="CU1164" s="347">
        <f t="shared" si="891"/>
        <v>1.3918618083533039E-3</v>
      </c>
      <c r="CV1164" s="347">
        <f t="shared" si="891"/>
        <v>1.0915703630865281E-3</v>
      </c>
      <c r="CX1164" s="54" t="s">
        <v>409</v>
      </c>
      <c r="CY1164" s="361">
        <f>CE1162</f>
        <v>0</v>
      </c>
      <c r="CZ1164" s="54">
        <f>$CY1164</f>
        <v>0</v>
      </c>
      <c r="DA1164" s="54">
        <f t="shared" ref="DA1164:DN1164" si="892">$CY1164</f>
        <v>0</v>
      </c>
      <c r="DB1164" s="54">
        <f t="shared" si="892"/>
        <v>0</v>
      </c>
      <c r="DC1164" s="54">
        <f t="shared" si="892"/>
        <v>0</v>
      </c>
      <c r="DD1164" s="54">
        <f t="shared" si="892"/>
        <v>0</v>
      </c>
      <c r="DE1164" s="54">
        <f t="shared" si="892"/>
        <v>0</v>
      </c>
      <c r="DF1164" s="54">
        <f t="shared" si="892"/>
        <v>0</v>
      </c>
      <c r="DG1164" s="54">
        <f t="shared" si="892"/>
        <v>0</v>
      </c>
      <c r="DH1164" s="54">
        <f t="shared" si="892"/>
        <v>0</v>
      </c>
      <c r="DI1164" s="54">
        <f t="shared" si="892"/>
        <v>0</v>
      </c>
      <c r="DJ1164" s="54">
        <f t="shared" si="892"/>
        <v>0</v>
      </c>
      <c r="DK1164" s="54">
        <f t="shared" si="892"/>
        <v>0</v>
      </c>
      <c r="DL1164" s="54">
        <f t="shared" si="892"/>
        <v>0</v>
      </c>
      <c r="DM1164" s="54">
        <f t="shared" si="892"/>
        <v>0</v>
      </c>
      <c r="DN1164" s="54">
        <f t="shared" si="892"/>
        <v>0</v>
      </c>
    </row>
    <row r="1166" spans="1:119" ht="13.5">
      <c r="A1166" s="54"/>
      <c r="B1166" s="54"/>
      <c r="C1166" s="54"/>
      <c r="D1166" s="54"/>
      <c r="E1166" s="54"/>
      <c r="F1166" s="54"/>
      <c r="G1166" s="54"/>
      <c r="H1166" s="54"/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54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  <c r="AL1166" s="54"/>
      <c r="AM1166" s="54"/>
      <c r="AN1166" s="54"/>
      <c r="AO1166" s="54"/>
      <c r="AP1166" s="54"/>
      <c r="AQ1166" s="54"/>
      <c r="AR1166" s="54"/>
      <c r="AS1166" s="54"/>
      <c r="AT1166" s="54"/>
      <c r="AU1166" s="54"/>
      <c r="AV1166" s="54"/>
      <c r="AW1166" s="54"/>
      <c r="AX1166" s="54"/>
      <c r="AY1166" s="54"/>
      <c r="AZ1166" s="54"/>
      <c r="BA1166" s="54"/>
      <c r="BB1166" s="54"/>
      <c r="BC1166" s="54"/>
      <c r="BD1166" s="54"/>
      <c r="BE1166" s="54"/>
      <c r="BF1166" s="54"/>
      <c r="BG1166" s="54"/>
      <c r="BH1166" s="54"/>
      <c r="BI1166" s="54"/>
      <c r="BJ1166" s="54"/>
      <c r="BK1166" s="54"/>
      <c r="BL1166" s="54"/>
      <c r="BM1166" s="54"/>
      <c r="BN1166" s="54"/>
      <c r="BO1166" s="54"/>
      <c r="BP1166" s="54"/>
      <c r="BQ1166" s="54"/>
      <c r="BR1166" s="54"/>
      <c r="BS1166" s="54"/>
      <c r="BT1166" s="54"/>
      <c r="BU1166" s="54"/>
      <c r="BV1166" s="54"/>
      <c r="BW1166" s="54"/>
      <c r="BX1166" s="54"/>
      <c r="BY1166" s="54"/>
      <c r="BZ1166" s="54"/>
      <c r="CG1166" s="348">
        <f>(CG1159+CG1160)*CG1161</f>
        <v>79</v>
      </c>
      <c r="CH1166" s="348">
        <f t="shared" ref="CH1166:CV1166" si="893">(CH1159+CH1160)*CH1161</f>
        <v>79</v>
      </c>
      <c r="CI1166" s="348">
        <f t="shared" si="893"/>
        <v>79</v>
      </c>
      <c r="CJ1166" s="348">
        <f t="shared" si="893"/>
        <v>79</v>
      </c>
      <c r="CK1166" s="348">
        <f t="shared" si="893"/>
        <v>79</v>
      </c>
      <c r="CL1166" s="348">
        <f t="shared" si="893"/>
        <v>79</v>
      </c>
      <c r="CM1166" s="348">
        <f t="shared" si="893"/>
        <v>79</v>
      </c>
      <c r="CN1166" s="348">
        <f t="shared" si="893"/>
        <v>79</v>
      </c>
      <c r="CO1166" s="348">
        <f t="shared" si="893"/>
        <v>79</v>
      </c>
      <c r="CP1166" s="348">
        <f t="shared" si="893"/>
        <v>79</v>
      </c>
      <c r="CQ1166" s="348">
        <f t="shared" si="893"/>
        <v>79</v>
      </c>
      <c r="CR1166" s="348">
        <f t="shared" si="893"/>
        <v>79</v>
      </c>
      <c r="CS1166" s="348">
        <f t="shared" si="893"/>
        <v>79</v>
      </c>
      <c r="CT1166" s="348">
        <f t="shared" si="893"/>
        <v>79</v>
      </c>
      <c r="CU1166" s="348">
        <f t="shared" si="893"/>
        <v>79</v>
      </c>
      <c r="CV1166" s="348">
        <f t="shared" si="893"/>
        <v>79</v>
      </c>
    </row>
    <row r="1167" spans="1:119" ht="13.5">
      <c r="A1167" s="54"/>
      <c r="B1167" s="54"/>
      <c r="C1167" s="54"/>
      <c r="D1167" s="54"/>
      <c r="E1167" s="54"/>
      <c r="F1167" s="54"/>
      <c r="G1167" s="54"/>
      <c r="H1167" s="54"/>
      <c r="I1167" s="54"/>
      <c r="J1167" s="54"/>
      <c r="K1167" s="54"/>
      <c r="L1167" s="54"/>
      <c r="M1167" s="54"/>
      <c r="N1167" s="54"/>
      <c r="O1167" s="54"/>
      <c r="P1167" s="54"/>
      <c r="Q1167" s="54"/>
      <c r="R1167" s="54"/>
      <c r="S1167" s="54"/>
      <c r="T1167" s="54"/>
      <c r="U1167" s="54"/>
      <c r="V1167" s="54"/>
      <c r="W1167" s="54"/>
      <c r="X1167" s="54"/>
      <c r="Y1167" s="54"/>
      <c r="Z1167" s="54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  <c r="AL1167" s="54"/>
      <c r="AM1167" s="54"/>
      <c r="AN1167" s="54"/>
      <c r="AO1167" s="54"/>
      <c r="AP1167" s="54"/>
      <c r="AQ1167" s="54"/>
      <c r="AR1167" s="54"/>
      <c r="AS1167" s="54"/>
      <c r="AT1167" s="54"/>
      <c r="AU1167" s="54"/>
      <c r="AV1167" s="54"/>
      <c r="AW1167" s="54"/>
      <c r="AX1167" s="54"/>
      <c r="AY1167" s="54"/>
      <c r="AZ1167" s="54"/>
      <c r="BA1167" s="54"/>
      <c r="BB1167" s="54"/>
      <c r="BC1167" s="54"/>
      <c r="BD1167" s="54"/>
      <c r="BE1167" s="54"/>
      <c r="BF1167" s="54"/>
      <c r="BG1167" s="54"/>
      <c r="BH1167" s="54"/>
      <c r="BI1167" s="54"/>
      <c r="BJ1167" s="54"/>
      <c r="BK1167" s="54"/>
      <c r="BL1167" s="54"/>
      <c r="BM1167" s="54"/>
      <c r="BN1167" s="54"/>
      <c r="BO1167" s="54"/>
      <c r="BP1167" s="54"/>
      <c r="BQ1167" s="54"/>
      <c r="BR1167" s="54"/>
      <c r="BS1167" s="54"/>
      <c r="BT1167" s="54"/>
      <c r="BU1167" s="54"/>
      <c r="BV1167" s="54"/>
      <c r="BW1167" s="54"/>
      <c r="BX1167" s="54"/>
      <c r="BY1167" s="54"/>
      <c r="BZ1167" s="54"/>
      <c r="CG1167" s="348">
        <f>CG1162*CG1161*(CG1163-1/CG1164)</f>
        <v>0</v>
      </c>
      <c r="CH1167" s="348">
        <f t="shared" ref="CH1167:CV1167" si="894">CH1162*CH1161*(CH1163-1/CH1164)</f>
        <v>0</v>
      </c>
      <c r="CI1167" s="348">
        <f t="shared" si="894"/>
        <v>0</v>
      </c>
      <c r="CJ1167" s="348">
        <f t="shared" si="894"/>
        <v>0</v>
      </c>
      <c r="CK1167" s="348">
        <f t="shared" si="894"/>
        <v>0</v>
      </c>
      <c r="CL1167" s="348">
        <f t="shared" si="894"/>
        <v>0</v>
      </c>
      <c r="CM1167" s="348">
        <f t="shared" si="894"/>
        <v>0</v>
      </c>
      <c r="CN1167" s="348">
        <f t="shared" si="894"/>
        <v>0</v>
      </c>
      <c r="CO1167" s="348">
        <f t="shared" si="894"/>
        <v>0</v>
      </c>
      <c r="CP1167" s="348">
        <f t="shared" si="894"/>
        <v>0</v>
      </c>
      <c r="CQ1167" s="348">
        <f t="shared" si="894"/>
        <v>0</v>
      </c>
      <c r="CR1167" s="348">
        <f t="shared" si="894"/>
        <v>0</v>
      </c>
      <c r="CS1167" s="348">
        <f t="shared" si="894"/>
        <v>0</v>
      </c>
      <c r="CT1167" s="348">
        <f t="shared" si="894"/>
        <v>0</v>
      </c>
      <c r="CU1167" s="348">
        <f t="shared" si="894"/>
        <v>0</v>
      </c>
      <c r="CV1167" s="348">
        <f t="shared" si="894"/>
        <v>0</v>
      </c>
    </row>
    <row r="1168" spans="1:119" ht="13.5">
      <c r="A1168" s="54"/>
      <c r="B1168" s="54"/>
      <c r="C1168" s="54"/>
      <c r="D1168" s="54"/>
      <c r="E1168" s="54"/>
      <c r="F1168" s="54"/>
      <c r="G1168" s="54"/>
      <c r="H1168" s="54"/>
      <c r="I1168" s="54"/>
      <c r="J1168" s="54"/>
      <c r="K1168" s="54"/>
      <c r="L1168" s="54"/>
      <c r="M1168" s="54"/>
      <c r="N1168" s="54"/>
      <c r="O1168" s="54"/>
      <c r="P1168" s="54"/>
      <c r="Q1168" s="54"/>
      <c r="R1168" s="54"/>
      <c r="S1168" s="54"/>
      <c r="T1168" s="54"/>
      <c r="U1168" s="54"/>
      <c r="V1168" s="54"/>
      <c r="W1168" s="54"/>
      <c r="X1168" s="54"/>
      <c r="Y1168" s="54"/>
      <c r="Z1168" s="54"/>
      <c r="AA1168" s="54"/>
      <c r="AB1168" s="54"/>
      <c r="AC1168" s="54"/>
      <c r="AD1168" s="54"/>
      <c r="AE1168" s="54"/>
      <c r="AF1168" s="54"/>
      <c r="AG1168" s="54"/>
      <c r="AH1168" s="54"/>
      <c r="AI1168" s="54"/>
      <c r="AJ1168" s="54"/>
      <c r="AK1168" s="54"/>
      <c r="AL1168" s="54"/>
      <c r="AM1168" s="54"/>
      <c r="AN1168" s="54"/>
      <c r="AO1168" s="54"/>
      <c r="AP1168" s="54"/>
      <c r="AQ1168" s="54"/>
      <c r="AR1168" s="54"/>
      <c r="AS1168" s="54"/>
      <c r="AT1168" s="54"/>
      <c r="AU1168" s="54"/>
      <c r="AV1168" s="54"/>
      <c r="AW1168" s="54"/>
      <c r="AX1168" s="54"/>
      <c r="AY1168" s="54"/>
      <c r="AZ1168" s="54"/>
      <c r="BA1168" s="54"/>
      <c r="BB1168" s="54"/>
      <c r="BC1168" s="54"/>
      <c r="BD1168" s="54"/>
      <c r="BE1168" s="54"/>
      <c r="BF1168" s="54"/>
      <c r="BG1168" s="54"/>
      <c r="BH1168" s="54"/>
      <c r="BI1168" s="54"/>
      <c r="BJ1168" s="54"/>
      <c r="BK1168" s="54"/>
      <c r="BL1168" s="54"/>
      <c r="BM1168" s="54"/>
      <c r="BN1168" s="54"/>
      <c r="BO1168" s="54"/>
      <c r="BP1168" s="54"/>
      <c r="BQ1168" s="54"/>
      <c r="BR1168" s="54"/>
      <c r="BS1168" s="54"/>
      <c r="BT1168" s="54"/>
      <c r="BU1168" s="54"/>
      <c r="BV1168" s="54"/>
      <c r="BW1168" s="54"/>
      <c r="BX1168" s="54"/>
      <c r="BY1168" s="54"/>
      <c r="BZ1168" s="54"/>
      <c r="CG1168" s="348" t="e">
        <f>((CG1159+CG1160)*CG1161-CG1158-CG1162*CG1161/CG1164)*EXP(-CG1164*CG1163)</f>
        <v>#VALUE!</v>
      </c>
      <c r="CH1168" s="348" t="e">
        <f t="shared" ref="CH1168:CV1168" si="895">((CH1159+CH1160)*CH1161-CH1158-CH1162*CH1161/CH1164)*EXP(-CH1164*CH1163)</f>
        <v>#VALUE!</v>
      </c>
      <c r="CI1168" s="348" t="e">
        <f t="shared" si="895"/>
        <v>#VALUE!</v>
      </c>
      <c r="CJ1168" s="348" t="e">
        <f t="shared" si="895"/>
        <v>#VALUE!</v>
      </c>
      <c r="CK1168" s="348" t="e">
        <f t="shared" si="895"/>
        <v>#VALUE!</v>
      </c>
      <c r="CL1168" s="348" t="e">
        <f t="shared" si="895"/>
        <v>#VALUE!</v>
      </c>
      <c r="CM1168" s="348" t="e">
        <f t="shared" si="895"/>
        <v>#VALUE!</v>
      </c>
      <c r="CN1168" s="348" t="e">
        <f t="shared" si="895"/>
        <v>#VALUE!</v>
      </c>
      <c r="CO1168" s="348" t="e">
        <f t="shared" si="895"/>
        <v>#VALUE!</v>
      </c>
      <c r="CP1168" s="348" t="e">
        <f t="shared" si="895"/>
        <v>#VALUE!</v>
      </c>
      <c r="CQ1168" s="348" t="e">
        <f t="shared" si="895"/>
        <v>#VALUE!</v>
      </c>
      <c r="CR1168" s="348" t="e">
        <f t="shared" si="895"/>
        <v>#VALUE!</v>
      </c>
      <c r="CS1168" s="348" t="e">
        <f t="shared" si="895"/>
        <v>#VALUE!</v>
      </c>
      <c r="CT1168" s="348" t="e">
        <f t="shared" si="895"/>
        <v>#VALUE!</v>
      </c>
      <c r="CU1168" s="348" t="e">
        <f t="shared" si="895"/>
        <v>#VALUE!</v>
      </c>
      <c r="CV1168" s="348" t="e">
        <f t="shared" si="895"/>
        <v>#VALUE!</v>
      </c>
    </row>
    <row r="1169" spans="1:119">
      <c r="CG1169" s="349" t="e">
        <f>CG1166+CG1167-CG1168</f>
        <v>#VALUE!</v>
      </c>
      <c r="CH1169" s="349" t="e">
        <f t="shared" ref="CH1169:CV1169" si="896">CH1166+CH1167-CH1168</f>
        <v>#VALUE!</v>
      </c>
      <c r="CI1169" s="349" t="e">
        <f t="shared" si="896"/>
        <v>#VALUE!</v>
      </c>
      <c r="CJ1169" s="349" t="e">
        <f t="shared" si="896"/>
        <v>#VALUE!</v>
      </c>
      <c r="CK1169" s="349" t="e">
        <f t="shared" si="896"/>
        <v>#VALUE!</v>
      </c>
      <c r="CL1169" s="349" t="e">
        <f t="shared" si="896"/>
        <v>#VALUE!</v>
      </c>
      <c r="CM1169" s="349" t="e">
        <f t="shared" si="896"/>
        <v>#VALUE!</v>
      </c>
      <c r="CN1169" s="349" t="e">
        <f t="shared" si="896"/>
        <v>#VALUE!</v>
      </c>
      <c r="CO1169" s="349" t="e">
        <f t="shared" si="896"/>
        <v>#VALUE!</v>
      </c>
      <c r="CP1169" s="349" t="e">
        <f t="shared" si="896"/>
        <v>#VALUE!</v>
      </c>
      <c r="CQ1169" s="349" t="e">
        <f t="shared" si="896"/>
        <v>#VALUE!</v>
      </c>
      <c r="CR1169" s="349" t="e">
        <f t="shared" si="896"/>
        <v>#VALUE!</v>
      </c>
      <c r="CS1169" s="349" t="e">
        <f t="shared" si="896"/>
        <v>#VALUE!</v>
      </c>
      <c r="CT1169" s="349" t="e">
        <f t="shared" si="896"/>
        <v>#VALUE!</v>
      </c>
      <c r="CU1169" s="349" t="e">
        <f t="shared" si="896"/>
        <v>#VALUE!</v>
      </c>
      <c r="CV1169" s="349" t="e">
        <f t="shared" si="896"/>
        <v>#VALUE!</v>
      </c>
    </row>
    <row r="1170" spans="1:119">
      <c r="CG1170" s="350" t="s">
        <v>390</v>
      </c>
      <c r="CH1170" s="351" t="s">
        <v>333</v>
      </c>
      <c r="CI1170" s="351" t="s">
        <v>334</v>
      </c>
      <c r="CJ1170" s="351" t="s">
        <v>335</v>
      </c>
      <c r="CK1170" s="351" t="s">
        <v>336</v>
      </c>
      <c r="CL1170" s="351" t="s">
        <v>337</v>
      </c>
      <c r="CM1170" s="351" t="s">
        <v>338</v>
      </c>
      <c r="CN1170" s="351" t="s">
        <v>339</v>
      </c>
      <c r="CO1170" s="351" t="s">
        <v>340</v>
      </c>
      <c r="CP1170" s="351" t="s">
        <v>341</v>
      </c>
      <c r="CQ1170" s="351" t="s">
        <v>342</v>
      </c>
      <c r="CR1170" s="351" t="s">
        <v>343</v>
      </c>
      <c r="CS1170" s="351" t="s">
        <v>344</v>
      </c>
      <c r="CT1170" s="351" t="s">
        <v>345</v>
      </c>
      <c r="CU1170" s="351" t="s">
        <v>346</v>
      </c>
      <c r="CV1170" s="351" t="s">
        <v>347</v>
      </c>
      <c r="CY1170" s="54" t="s">
        <v>390</v>
      </c>
      <c r="CZ1170" s="54" t="s">
        <v>333</v>
      </c>
      <c r="DA1170" s="54" t="s">
        <v>334</v>
      </c>
      <c r="DB1170" s="54" t="s">
        <v>335</v>
      </c>
      <c r="DC1170" s="54" t="s">
        <v>336</v>
      </c>
      <c r="DD1170" s="54" t="s">
        <v>337</v>
      </c>
      <c r="DE1170" s="54" t="s">
        <v>338</v>
      </c>
      <c r="DF1170" s="54" t="s">
        <v>339</v>
      </c>
      <c r="DG1170" s="54" t="s">
        <v>340</v>
      </c>
      <c r="DH1170" s="54" t="s">
        <v>341</v>
      </c>
      <c r="DI1170" s="54" t="s">
        <v>342</v>
      </c>
      <c r="DJ1170" s="54" t="s">
        <v>343</v>
      </c>
      <c r="DK1170" s="54" t="s">
        <v>344</v>
      </c>
      <c r="DL1170" s="54" t="s">
        <v>345</v>
      </c>
      <c r="DM1170" s="54" t="s">
        <v>346</v>
      </c>
      <c r="DN1170" s="54" t="s">
        <v>347</v>
      </c>
    </row>
    <row r="1171" spans="1:119">
      <c r="CF1171" s="54" t="s">
        <v>391</v>
      </c>
      <c r="CG1171" s="352" t="e">
        <f>ROUND((CG1159+CG1160)*CG1161+CG1162*CG1161*(CG1163-1/CG1164)-((CG1159+CG1160)*CG1161-CG1158-CG1162*CG1161/CG1164)*EXP(-CG1164*CG1163),5)</f>
        <v>#VALUE!</v>
      </c>
      <c r="CH1171" s="352" t="e">
        <f t="shared" ref="CH1171:CV1171" si="897">ROUND((CH1159+CH1160)*CH1161+CH1162*CH1161*(CH1163-1/CH1164)-((CH1159+CH1160)*CH1161-CH1158-CH1162*CH1161/CH1164)*EXP(-CH1164*CH1163),5)</f>
        <v>#VALUE!</v>
      </c>
      <c r="CI1171" s="352" t="e">
        <f t="shared" si="897"/>
        <v>#VALUE!</v>
      </c>
      <c r="CJ1171" s="352" t="e">
        <f t="shared" si="897"/>
        <v>#VALUE!</v>
      </c>
      <c r="CK1171" s="352" t="e">
        <f t="shared" si="897"/>
        <v>#VALUE!</v>
      </c>
      <c r="CL1171" s="352" t="e">
        <f t="shared" si="897"/>
        <v>#VALUE!</v>
      </c>
      <c r="CM1171" s="352" t="e">
        <f t="shared" si="897"/>
        <v>#VALUE!</v>
      </c>
      <c r="CN1171" s="352" t="e">
        <f t="shared" si="897"/>
        <v>#VALUE!</v>
      </c>
      <c r="CO1171" s="352" t="e">
        <f t="shared" si="897"/>
        <v>#VALUE!</v>
      </c>
      <c r="CP1171" s="352" t="e">
        <f t="shared" si="897"/>
        <v>#VALUE!</v>
      </c>
      <c r="CQ1171" s="352" t="e">
        <f t="shared" si="897"/>
        <v>#VALUE!</v>
      </c>
      <c r="CR1171" s="352" t="e">
        <f t="shared" si="897"/>
        <v>#VALUE!</v>
      </c>
      <c r="CS1171" s="352" t="e">
        <f t="shared" si="897"/>
        <v>#VALUE!</v>
      </c>
      <c r="CT1171" s="352" t="e">
        <f t="shared" si="897"/>
        <v>#VALUE!</v>
      </c>
      <c r="CU1171" s="352" t="e">
        <f t="shared" si="897"/>
        <v>#VALUE!</v>
      </c>
      <c r="CV1171" s="352" t="e">
        <f t="shared" si="897"/>
        <v>#VALUE!</v>
      </c>
      <c r="CX1171" s="54" t="s">
        <v>412</v>
      </c>
      <c r="CY1171" s="362">
        <f>(CY1163+CY1164)/CY1162+CY1161</f>
        <v>295.99579239870923</v>
      </c>
      <c r="CZ1171" s="362">
        <f t="shared" ref="CZ1171:DN1171" si="898">(CZ1163+CZ1164)/CZ1162+CZ1161</f>
        <v>253.99617592876882</v>
      </c>
      <c r="DA1171" s="362">
        <f t="shared" si="898"/>
        <v>224.99578814732763</v>
      </c>
      <c r="DB1171" s="362">
        <f t="shared" si="898"/>
        <v>202.99552076677315</v>
      </c>
      <c r="DC1171" s="362">
        <f t="shared" si="898"/>
        <v>190.00217425547623</v>
      </c>
      <c r="DD1171" s="362">
        <f t="shared" si="898"/>
        <v>174.99791344557741</v>
      </c>
      <c r="DE1171" s="362">
        <f t="shared" si="898"/>
        <v>164.99559634188427</v>
      </c>
      <c r="DF1171" s="362">
        <f t="shared" si="898"/>
        <v>157.00280920314253</v>
      </c>
      <c r="DG1171" s="362">
        <f t="shared" si="898"/>
        <v>151.99654993400793</v>
      </c>
      <c r="DH1171" s="362">
        <f t="shared" si="898"/>
        <v>145.99700693992628</v>
      </c>
      <c r="DI1171" s="362">
        <f t="shared" si="898"/>
        <v>141.99730722180493</v>
      </c>
      <c r="DJ1171" s="362">
        <f t="shared" si="898"/>
        <v>138.99904711262363</v>
      </c>
      <c r="DK1171" s="362">
        <f t="shared" si="898"/>
        <v>133.99871805423658</v>
      </c>
      <c r="DL1171" s="362">
        <f t="shared" si="898"/>
        <v>131.99796563285832</v>
      </c>
      <c r="DM1171" s="362">
        <f t="shared" si="898"/>
        <v>129.00495001041449</v>
      </c>
      <c r="DN1171" s="362">
        <f t="shared" si="898"/>
        <v>127.00491577747849</v>
      </c>
    </row>
    <row r="1172" spans="1:119">
      <c r="CB1172" s="370" t="str">
        <f>IF(COUNTIF(CY1172:DN1172,"×")=0,"","浮上できません")</f>
        <v/>
      </c>
      <c r="CG1172" s="369"/>
      <c r="CH1172" s="369"/>
      <c r="CI1172" s="369"/>
      <c r="CJ1172" s="369"/>
      <c r="CK1172" s="369"/>
      <c r="CL1172" s="369"/>
      <c r="CM1172" s="369"/>
      <c r="CN1172" s="369"/>
      <c r="CO1172" s="369"/>
      <c r="CP1172" s="369"/>
      <c r="CQ1172" s="369"/>
      <c r="CR1172" s="369"/>
      <c r="CS1172" s="369"/>
      <c r="CT1172" s="369"/>
      <c r="CU1172" s="369"/>
      <c r="CV1172" s="369"/>
      <c r="CY1172" s="364" t="e">
        <f t="shared" ref="CY1172:DN1172" si="899">IF(CY1171-CG1171&gt;0,"","×")</f>
        <v>#VALUE!</v>
      </c>
      <c r="CZ1172" s="364" t="e">
        <f t="shared" si="899"/>
        <v>#VALUE!</v>
      </c>
      <c r="DA1172" s="364" t="e">
        <f t="shared" si="899"/>
        <v>#VALUE!</v>
      </c>
      <c r="DB1172" s="364" t="e">
        <f t="shared" si="899"/>
        <v>#VALUE!</v>
      </c>
      <c r="DC1172" s="364" t="e">
        <f t="shared" si="899"/>
        <v>#VALUE!</v>
      </c>
      <c r="DD1172" s="364" t="e">
        <f t="shared" si="899"/>
        <v>#VALUE!</v>
      </c>
      <c r="DE1172" s="364" t="e">
        <f t="shared" si="899"/>
        <v>#VALUE!</v>
      </c>
      <c r="DF1172" s="364" t="e">
        <f t="shared" si="899"/>
        <v>#VALUE!</v>
      </c>
      <c r="DG1172" s="364" t="e">
        <f t="shared" si="899"/>
        <v>#VALUE!</v>
      </c>
      <c r="DH1172" s="364" t="e">
        <f t="shared" si="899"/>
        <v>#VALUE!</v>
      </c>
      <c r="DI1172" s="364" t="e">
        <f t="shared" si="899"/>
        <v>#VALUE!</v>
      </c>
      <c r="DJ1172" s="364" t="e">
        <f t="shared" si="899"/>
        <v>#VALUE!</v>
      </c>
      <c r="DK1172" s="364" t="e">
        <f t="shared" si="899"/>
        <v>#VALUE!</v>
      </c>
      <c r="DL1172" s="364" t="e">
        <f t="shared" si="899"/>
        <v>#VALUE!</v>
      </c>
      <c r="DM1172" s="364" t="e">
        <f t="shared" si="899"/>
        <v>#VALUE!</v>
      </c>
      <c r="DN1172" s="364" t="e">
        <f t="shared" si="899"/>
        <v>#VALUE!</v>
      </c>
    </row>
    <row r="1178" spans="1:119" s="64" customFormat="1" ht="16.5" customHeight="1">
      <c r="A1178" s="247"/>
      <c r="B1178" s="61"/>
      <c r="C1178" s="61"/>
      <c r="D1178" s="61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  <c r="Y1178" s="61"/>
      <c r="Z1178" s="61"/>
      <c r="AA1178" s="61"/>
      <c r="AB1178" s="61"/>
      <c r="AC1178" s="61"/>
      <c r="AD1178" s="61"/>
      <c r="AE1178" s="61"/>
      <c r="AF1178" s="61"/>
      <c r="AG1178" s="61"/>
      <c r="AH1178" s="61"/>
      <c r="AI1178" s="61"/>
      <c r="AJ1178" s="61"/>
      <c r="AK1178" s="61"/>
      <c r="AL1178" s="61"/>
      <c r="AM1178" s="61"/>
      <c r="AN1178" s="61"/>
      <c r="AO1178" s="61"/>
      <c r="AP1178" s="61"/>
      <c r="AQ1178" s="61"/>
      <c r="AR1178" s="61"/>
      <c r="AS1178" s="61"/>
      <c r="AT1178" s="61"/>
      <c r="AU1178" s="61"/>
      <c r="AV1178" s="61"/>
      <c r="AW1178" s="61"/>
      <c r="AX1178" s="61"/>
      <c r="AY1178" s="61"/>
      <c r="AZ1178" s="61"/>
      <c r="BA1178" s="61"/>
      <c r="BB1178" s="61"/>
      <c r="BC1178" s="61"/>
      <c r="BD1178" s="61"/>
      <c r="BE1178" s="61"/>
      <c r="BF1178" s="61"/>
      <c r="BG1178" s="61"/>
      <c r="BH1178" s="61"/>
      <c r="BI1178" s="61"/>
      <c r="BJ1178" s="61"/>
      <c r="BK1178" s="61"/>
      <c r="BL1178" s="61"/>
      <c r="BM1178" s="61"/>
      <c r="BN1178" s="61"/>
      <c r="BO1178" s="61"/>
      <c r="BP1178" s="61"/>
      <c r="BQ1178" s="61"/>
      <c r="BR1178" s="61"/>
      <c r="BS1178" s="61"/>
      <c r="BT1178" s="61"/>
      <c r="BU1178" s="61"/>
      <c r="BV1178" s="61"/>
      <c r="BW1178" s="61"/>
      <c r="BX1178" s="61"/>
      <c r="BY1178" s="61"/>
      <c r="BZ1178" s="61"/>
      <c r="CA1178" s="63"/>
      <c r="CC1178" s="65"/>
      <c r="CD1178" s="66"/>
      <c r="CE1178" s="66"/>
      <c r="CF1178" s="54"/>
      <c r="CG1178" s="54"/>
      <c r="CH1178" s="54"/>
      <c r="CI1178" s="54"/>
      <c r="CJ1178" s="54"/>
      <c r="CK1178" s="54"/>
      <c r="CL1178" s="54"/>
      <c r="CM1178" s="54"/>
      <c r="CN1178" s="54"/>
      <c r="CO1178" s="54"/>
      <c r="CP1178" s="54"/>
      <c r="CQ1178" s="54"/>
      <c r="CR1178" s="54"/>
      <c r="CS1178" s="54"/>
      <c r="CT1178" s="54"/>
      <c r="CU1178" s="54"/>
      <c r="CV1178" s="54"/>
      <c r="CW1178" s="54"/>
      <c r="CX1178" s="54"/>
      <c r="CY1178" s="54"/>
      <c r="CZ1178" s="54"/>
      <c r="DA1178" s="54"/>
      <c r="DB1178" s="54"/>
      <c r="DC1178" s="54"/>
      <c r="DD1178" s="54"/>
      <c r="DE1178" s="54"/>
      <c r="DF1178" s="54"/>
      <c r="DG1178" s="54"/>
      <c r="DH1178" s="54"/>
      <c r="DI1178" s="54"/>
      <c r="DJ1178" s="54"/>
      <c r="DK1178" s="54"/>
      <c r="DL1178" s="54"/>
      <c r="DM1178" s="54"/>
      <c r="DN1178" s="54"/>
      <c r="DO1178" s="54"/>
    </row>
    <row r="1199" spans="1:119" s="64" customFormat="1" ht="16.5" customHeight="1">
      <c r="A1199" s="247"/>
      <c r="B1199" s="61"/>
      <c r="C1199" s="61"/>
      <c r="D1199" s="61"/>
      <c r="E1199" s="61"/>
      <c r="F1199" s="61"/>
      <c r="G1199" s="61"/>
      <c r="H1199" s="61"/>
      <c r="I1199" s="61"/>
      <c r="J1199" s="61"/>
      <c r="K1199" s="61"/>
      <c r="L1199" s="61"/>
      <c r="M1199" s="61"/>
      <c r="N1199" s="61"/>
      <c r="O1199" s="61"/>
      <c r="P1199" s="61"/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  <c r="AA1199" s="61"/>
      <c r="AB1199" s="61"/>
      <c r="AC1199" s="61"/>
      <c r="AD1199" s="61"/>
      <c r="AE1199" s="61"/>
      <c r="AF1199" s="61"/>
      <c r="AG1199" s="61"/>
      <c r="AH1199" s="61"/>
      <c r="AI1199" s="61"/>
      <c r="AJ1199" s="61"/>
      <c r="AK1199" s="61"/>
      <c r="AL1199" s="61"/>
      <c r="AM1199" s="61"/>
      <c r="AN1199" s="61"/>
      <c r="AO1199" s="61"/>
      <c r="AP1199" s="61"/>
      <c r="AQ1199" s="61"/>
      <c r="AR1199" s="61"/>
      <c r="AS1199" s="61"/>
      <c r="AT1199" s="61"/>
      <c r="AU1199" s="61"/>
      <c r="AV1199" s="61"/>
      <c r="AW1199" s="61"/>
      <c r="AX1199" s="61"/>
      <c r="AY1199" s="61"/>
      <c r="AZ1199" s="61"/>
      <c r="BA1199" s="61"/>
      <c r="BB1199" s="61"/>
      <c r="BC1199" s="61"/>
      <c r="BD1199" s="61"/>
      <c r="BE1199" s="61"/>
      <c r="BF1199" s="61"/>
      <c r="BG1199" s="61"/>
      <c r="BH1199" s="61"/>
      <c r="BI1199" s="61"/>
      <c r="BJ1199" s="61"/>
      <c r="BK1199" s="61"/>
      <c r="BL1199" s="61"/>
      <c r="BM1199" s="61"/>
      <c r="BN1199" s="61"/>
      <c r="BO1199" s="61"/>
      <c r="BP1199" s="61"/>
      <c r="BQ1199" s="61"/>
      <c r="BR1199" s="61"/>
      <c r="BS1199" s="61"/>
      <c r="BT1199" s="61"/>
      <c r="BU1199" s="61"/>
      <c r="BV1199" s="61"/>
      <c r="BW1199" s="61"/>
      <c r="BX1199" s="61"/>
      <c r="BY1199" s="61"/>
      <c r="BZ1199" s="61"/>
      <c r="CA1199" s="63"/>
      <c r="CC1199" s="65"/>
      <c r="CD1199" s="66"/>
      <c r="CE1199" s="66"/>
      <c r="CF1199" s="54"/>
      <c r="CG1199" s="54"/>
      <c r="CH1199" s="54"/>
      <c r="CI1199" s="54"/>
      <c r="CJ1199" s="54"/>
      <c r="CK1199" s="54"/>
      <c r="CL1199" s="54"/>
      <c r="CM1199" s="54"/>
      <c r="CN1199" s="54"/>
      <c r="CO1199" s="54"/>
      <c r="CP1199" s="54"/>
      <c r="CQ1199" s="54"/>
      <c r="CR1199" s="54"/>
      <c r="CS1199" s="54"/>
      <c r="CT1199" s="54"/>
      <c r="CU1199" s="54"/>
      <c r="CV1199" s="54"/>
      <c r="CW1199" s="54"/>
      <c r="CX1199" s="54"/>
      <c r="CY1199" s="54"/>
      <c r="CZ1199" s="54"/>
      <c r="DA1199" s="54"/>
      <c r="DB1199" s="54"/>
      <c r="DC1199" s="54"/>
      <c r="DD1199" s="54"/>
      <c r="DE1199" s="54"/>
      <c r="DF1199" s="54"/>
      <c r="DG1199" s="54"/>
      <c r="DH1199" s="54"/>
      <c r="DI1199" s="54"/>
      <c r="DJ1199" s="54"/>
      <c r="DK1199" s="54"/>
      <c r="DL1199" s="54"/>
      <c r="DM1199" s="54"/>
      <c r="DN1199" s="54"/>
      <c r="DO1199" s="54"/>
    </row>
    <row r="1232" spans="1:119" s="64" customFormat="1" ht="16.5" customHeight="1">
      <c r="A1232" s="247"/>
      <c r="B1232" s="61"/>
      <c r="C1232" s="61"/>
      <c r="D1232" s="61"/>
      <c r="E1232" s="61"/>
      <c r="F1232" s="61"/>
      <c r="G1232" s="61"/>
      <c r="H1232" s="61"/>
      <c r="I1232" s="61"/>
      <c r="J1232" s="61"/>
      <c r="K1232" s="61"/>
      <c r="L1232" s="61"/>
      <c r="M1232" s="61"/>
      <c r="N1232" s="61"/>
      <c r="O1232" s="61"/>
      <c r="P1232" s="61"/>
      <c r="Q1232" s="61"/>
      <c r="R1232" s="61"/>
      <c r="S1232" s="61"/>
      <c r="T1232" s="61"/>
      <c r="U1232" s="61"/>
      <c r="V1232" s="61"/>
      <c r="W1232" s="61"/>
      <c r="X1232" s="61"/>
      <c r="Y1232" s="61"/>
      <c r="Z1232" s="61"/>
      <c r="AA1232" s="61"/>
      <c r="AB1232" s="61"/>
      <c r="AC1232" s="61"/>
      <c r="AD1232" s="61"/>
      <c r="AE1232" s="61"/>
      <c r="AF1232" s="61"/>
      <c r="AG1232" s="61"/>
      <c r="AH1232" s="61"/>
      <c r="AI1232" s="61"/>
      <c r="AJ1232" s="61"/>
      <c r="AK1232" s="61"/>
      <c r="AL1232" s="61"/>
      <c r="AM1232" s="61"/>
      <c r="AN1232" s="61"/>
      <c r="AO1232" s="61"/>
      <c r="AP1232" s="61"/>
      <c r="AQ1232" s="61"/>
      <c r="AR1232" s="61"/>
      <c r="AS1232" s="61"/>
      <c r="AT1232" s="61"/>
      <c r="AU1232" s="61"/>
      <c r="AV1232" s="61"/>
      <c r="AW1232" s="61"/>
      <c r="AX1232" s="61"/>
      <c r="AY1232" s="61"/>
      <c r="AZ1232" s="61"/>
      <c r="BA1232" s="61"/>
      <c r="BB1232" s="61"/>
      <c r="BC1232" s="61"/>
      <c r="BD1232" s="61"/>
      <c r="BE1232" s="61"/>
      <c r="BF1232" s="61"/>
      <c r="BG1232" s="61"/>
      <c r="BH1232" s="61"/>
      <c r="BI1232" s="61"/>
      <c r="BJ1232" s="61"/>
      <c r="BK1232" s="61"/>
      <c r="BL1232" s="61"/>
      <c r="BM1232" s="61"/>
      <c r="BN1232" s="61"/>
      <c r="BO1232" s="61"/>
      <c r="BP1232" s="61"/>
      <c r="BQ1232" s="61"/>
      <c r="BR1232" s="61"/>
      <c r="BS1232" s="61"/>
      <c r="BT1232" s="61"/>
      <c r="BU1232" s="61"/>
      <c r="BV1232" s="61"/>
      <c r="BW1232" s="61"/>
      <c r="BX1232" s="61"/>
      <c r="BY1232" s="61"/>
      <c r="BZ1232" s="61"/>
      <c r="CA1232" s="63"/>
      <c r="CC1232" s="65"/>
      <c r="CD1232" s="66"/>
      <c r="CE1232" s="66"/>
      <c r="CF1232" s="54"/>
      <c r="CG1232" s="54"/>
      <c r="CH1232" s="54"/>
      <c r="CI1232" s="54"/>
      <c r="CJ1232" s="54"/>
      <c r="CK1232" s="54"/>
      <c r="CL1232" s="54"/>
      <c r="CM1232" s="54"/>
      <c r="CN1232" s="54"/>
      <c r="CO1232" s="54"/>
      <c r="CP1232" s="54"/>
      <c r="CQ1232" s="54"/>
      <c r="CR1232" s="54"/>
      <c r="CS1232" s="54"/>
      <c r="CT1232" s="54"/>
      <c r="CU1232" s="54"/>
      <c r="CV1232" s="54"/>
      <c r="CW1232" s="54"/>
      <c r="CX1232" s="54"/>
      <c r="CY1232" s="54"/>
      <c r="CZ1232" s="54"/>
      <c r="DA1232" s="54"/>
      <c r="DB1232" s="54"/>
      <c r="DC1232" s="54"/>
      <c r="DD1232" s="54"/>
      <c r="DE1232" s="54"/>
      <c r="DF1232" s="54"/>
      <c r="DG1232" s="54"/>
      <c r="DH1232" s="54"/>
      <c r="DI1232" s="54"/>
      <c r="DJ1232" s="54"/>
      <c r="DK1232" s="54"/>
      <c r="DL1232" s="54"/>
      <c r="DM1232" s="54"/>
      <c r="DN1232" s="54"/>
      <c r="DO1232" s="54"/>
    </row>
  </sheetData>
  <mergeCells count="162">
    <mergeCell ref="P1:AN2"/>
    <mergeCell ref="AQ1:AR2"/>
    <mergeCell ref="AS1:BF2"/>
    <mergeCell ref="C2:D2"/>
    <mergeCell ref="J2:K2"/>
    <mergeCell ref="B4:D4"/>
    <mergeCell ref="M4:O4"/>
    <mergeCell ref="P4:AB4"/>
    <mergeCell ref="AC4:AD6"/>
    <mergeCell ref="AE4:AI4"/>
    <mergeCell ref="AZ4:BF4"/>
    <mergeCell ref="B5:D5"/>
    <mergeCell ref="E5:L5"/>
    <mergeCell ref="M5:O5"/>
    <mergeCell ref="P5:AB5"/>
    <mergeCell ref="AE5:AI5"/>
    <mergeCell ref="AN5:AO5"/>
    <mergeCell ref="AS5:AT5"/>
    <mergeCell ref="AU5:AV5"/>
    <mergeCell ref="AZ5:BF5"/>
    <mergeCell ref="AJ4:AM4"/>
    <mergeCell ref="AN4:AO4"/>
    <mergeCell ref="AP4:AR4"/>
    <mergeCell ref="AS4:AT4"/>
    <mergeCell ref="AU4:AW4"/>
    <mergeCell ref="AX4:AY5"/>
    <mergeCell ref="AN6:AO6"/>
    <mergeCell ref="AP6:AQ6"/>
    <mergeCell ref="AS6:AT6"/>
    <mergeCell ref="AU6:AV6"/>
    <mergeCell ref="AX6:AY6"/>
    <mergeCell ref="AZ6:BF6"/>
    <mergeCell ref="B6:D6"/>
    <mergeCell ref="E6:L6"/>
    <mergeCell ref="M6:O6"/>
    <mergeCell ref="P6:AB6"/>
    <mergeCell ref="AE6:AI6"/>
    <mergeCell ref="AJ6:AM6"/>
    <mergeCell ref="AN7:AO7"/>
    <mergeCell ref="AP7:AW7"/>
    <mergeCell ref="AX7:AY7"/>
    <mergeCell ref="AZ7:BF7"/>
    <mergeCell ref="B8:D8"/>
    <mergeCell ref="E8:L8"/>
    <mergeCell ref="M8:O8"/>
    <mergeCell ref="P8:AB8"/>
    <mergeCell ref="AE8:AI8"/>
    <mergeCell ref="AN8:AO8"/>
    <mergeCell ref="B7:D7"/>
    <mergeCell ref="E7:L7"/>
    <mergeCell ref="M7:O7"/>
    <mergeCell ref="P7:AA7"/>
    <mergeCell ref="AC7:AD8"/>
    <mergeCell ref="AE7:AI7"/>
    <mergeCell ref="AJ10:AM10"/>
    <mergeCell ref="AN10:AO11"/>
    <mergeCell ref="AU10:BF11"/>
    <mergeCell ref="B11:D11"/>
    <mergeCell ref="E11:AI11"/>
    <mergeCell ref="AJ11:AM11"/>
    <mergeCell ref="AP8:AW8"/>
    <mergeCell ref="AX8:AY8"/>
    <mergeCell ref="AZ8:BF8"/>
    <mergeCell ref="B9:K9"/>
    <mergeCell ref="L9:U9"/>
    <mergeCell ref="V9:AE9"/>
    <mergeCell ref="AF9:AO9"/>
    <mergeCell ref="B12:C12"/>
    <mergeCell ref="B13:C13"/>
    <mergeCell ref="B14:B27"/>
    <mergeCell ref="B28:C32"/>
    <mergeCell ref="D28:D30"/>
    <mergeCell ref="E28:F30"/>
    <mergeCell ref="D31:D32"/>
    <mergeCell ref="E31:F32"/>
    <mergeCell ref="B10:D10"/>
    <mergeCell ref="E10:AI10"/>
    <mergeCell ref="M29:N29"/>
    <mergeCell ref="O29:P29"/>
    <mergeCell ref="Q29:R30"/>
    <mergeCell ref="S29:T29"/>
    <mergeCell ref="Y29:Z30"/>
    <mergeCell ref="AA29:AB30"/>
    <mergeCell ref="AE29:AF30"/>
    <mergeCell ref="G28:H30"/>
    <mergeCell ref="I28:J30"/>
    <mergeCell ref="K28:L30"/>
    <mergeCell ref="M28:T28"/>
    <mergeCell ref="U28:X30"/>
    <mergeCell ref="Y28:AB28"/>
    <mergeCell ref="AG29:AL29"/>
    <mergeCell ref="AS29:AT30"/>
    <mergeCell ref="O30:P30"/>
    <mergeCell ref="AC28:AD29"/>
    <mergeCell ref="AE28:AP28"/>
    <mergeCell ref="AQ28:AT28"/>
    <mergeCell ref="AA31:AB32"/>
    <mergeCell ref="AC31:AC32"/>
    <mergeCell ref="AD31:AD32"/>
    <mergeCell ref="AL31:AL32"/>
    <mergeCell ref="AM31:AN32"/>
    <mergeCell ref="AO31:AP32"/>
    <mergeCell ref="AQ31:AR32"/>
    <mergeCell ref="AS31:AT32"/>
    <mergeCell ref="G31:H32"/>
    <mergeCell ref="I31:J32"/>
    <mergeCell ref="K31:L32"/>
    <mergeCell ref="M31:N32"/>
    <mergeCell ref="O31:P32"/>
    <mergeCell ref="Q31:R32"/>
    <mergeCell ref="AM29:AN30"/>
    <mergeCell ref="AO29:AP29"/>
    <mergeCell ref="AQ29:AR30"/>
    <mergeCell ref="AE31:AF32"/>
    <mergeCell ref="AG31:AG32"/>
    <mergeCell ref="AH31:AH32"/>
    <mergeCell ref="AI31:AI32"/>
    <mergeCell ref="AJ31:AJ32"/>
    <mergeCell ref="AK31:AK32"/>
    <mergeCell ref="S31:T32"/>
    <mergeCell ref="U31:X32"/>
    <mergeCell ref="Y31:Z32"/>
    <mergeCell ref="AU36:AU39"/>
    <mergeCell ref="B37:C40"/>
    <mergeCell ref="E37:F37"/>
    <mergeCell ref="I37:J37"/>
    <mergeCell ref="E38:F38"/>
    <mergeCell ref="I38:J38"/>
    <mergeCell ref="E39:F39"/>
    <mergeCell ref="I39:J39"/>
    <mergeCell ref="E40:F40"/>
    <mergeCell ref="I40:J40"/>
    <mergeCell ref="B33:C36"/>
    <mergeCell ref="E36:F36"/>
    <mergeCell ref="I36:J36"/>
    <mergeCell ref="E35:F35"/>
    <mergeCell ref="I35:J35"/>
    <mergeCell ref="AU35:BF35"/>
    <mergeCell ref="AU33:BF33"/>
    <mergeCell ref="E34:F34"/>
    <mergeCell ref="I34:J34"/>
    <mergeCell ref="V34:W34"/>
    <mergeCell ref="AU34:BF34"/>
    <mergeCell ref="E33:F33"/>
    <mergeCell ref="I33:J33"/>
    <mergeCell ref="AU50:BF50"/>
    <mergeCell ref="AU51:BF51"/>
    <mergeCell ref="B46:W46"/>
    <mergeCell ref="AC46:AR46"/>
    <mergeCell ref="AU46:BF46"/>
    <mergeCell ref="AU47:BF47"/>
    <mergeCell ref="AU48:BF48"/>
    <mergeCell ref="AU49:BF49"/>
    <mergeCell ref="B41:C44"/>
    <mergeCell ref="E41:F41"/>
    <mergeCell ref="I41:J41"/>
    <mergeCell ref="E42:F42"/>
    <mergeCell ref="I42:J42"/>
    <mergeCell ref="E43:F43"/>
    <mergeCell ref="I43:J43"/>
    <mergeCell ref="E44:F44"/>
    <mergeCell ref="I44:J44"/>
  </mergeCells>
  <phoneticPr fontId="1"/>
  <conditionalFormatting sqref="CY134:DN134 CY151:DN151 CY168:DN168 CY185:DN185 CY202:DN202 CY219:DN219 CY236:DN236 CY253:DN253 CY270:DN270 CY287:DN287 CY304:DN304 CY321:DN321 CY338:DN338 CY355:DN355 CY372:DN372 CY389:DN389 CY406:DN406">
    <cfRule type="cellIs" dxfId="11" priority="12" stopIfTrue="1" operator="lessThan">
      <formula>CG134</formula>
    </cfRule>
  </conditionalFormatting>
  <conditionalFormatting sqref="CG134:CV134 CG151:CV151 CG168:CV168 CG185:CV185 CG202:CV202 CG219:CV219 CG236:CV236 CG253:CV253 CG270:CV270 CG287:CV287 CG304:CV304 CG321:CV321 CG338:CV338 CG355:CV355 CG372:CV372 CG389:CV389 CG406:CV406">
    <cfRule type="cellIs" dxfId="10" priority="11" stopIfTrue="1" operator="greaterThan">
      <formula>CY134</formula>
    </cfRule>
  </conditionalFormatting>
  <conditionalFormatting sqref="CY423:DN423 CY440:DN440 CY457:DN457 CY474:DN474 CY491:DN491 CY508:DN508 CY525:DN525 CY542:DN542 CY559:DN559 CY576:DN576 CY593:DN593 CY610:DN610 CY627:DN627">
    <cfRule type="cellIs" dxfId="9" priority="10" stopIfTrue="1" operator="lessThan">
      <formula>CG423</formula>
    </cfRule>
  </conditionalFormatting>
  <conditionalFormatting sqref="CG423:CV423 CG440:CV440 CG457:CV457 CG474:CV474 CG491:CV491 CG508:CV508 CG525:CV525 CG542:CV542 CG559:CV559 CG576:CV576 CG593:CV593 CG610:CV610 CG627:CV627">
    <cfRule type="cellIs" dxfId="8" priority="9" stopIfTrue="1" operator="greaterThan">
      <formula>CY423</formula>
    </cfRule>
  </conditionalFormatting>
  <conditionalFormatting sqref="CY644:DN644 CY661:DN661 CY678:DN678">
    <cfRule type="cellIs" dxfId="7" priority="8" stopIfTrue="1" operator="lessThan">
      <formula>CG644</formula>
    </cfRule>
  </conditionalFormatting>
  <conditionalFormatting sqref="CG644:CV644 CG661:CV661 CG678:CV678">
    <cfRule type="cellIs" dxfId="6" priority="7" stopIfTrue="1" operator="greaterThan">
      <formula>CY644</formula>
    </cfRule>
  </conditionalFormatting>
  <conditionalFormatting sqref="CY695:DN695 CY712:DN712 CY729:DN729 CY746:DN746 CY763:DN763 CY780:DN780 CY797:DN797 CY814:DN814 CY831:DN831 CY848:DN848 CY865:DN865 CY882:DN882 CY899:DN899">
    <cfRule type="cellIs" dxfId="5" priority="6" stopIfTrue="1" operator="lessThan">
      <formula>CG695</formula>
    </cfRule>
  </conditionalFormatting>
  <conditionalFormatting sqref="CG695:CV695 CG712:CV712 CG729:CV729 CG746:CV746 CG763:CV763 CG780:CV780 CG797:CV797 CG814:CV814 CG831:CV831 CG848:CV848 CG865:CV865 CG882:CV882 CG899:CV899">
    <cfRule type="cellIs" dxfId="4" priority="5" stopIfTrue="1" operator="greaterThan">
      <formula>CY695</formula>
    </cfRule>
  </conditionalFormatting>
  <conditionalFormatting sqref="CY916:DN916 CY933:DN933 CY950:DN950">
    <cfRule type="cellIs" dxfId="3" priority="4" stopIfTrue="1" operator="lessThan">
      <formula>CG916</formula>
    </cfRule>
  </conditionalFormatting>
  <conditionalFormatting sqref="CG916:CV916 CG933:CV933 CG950:CV950">
    <cfRule type="cellIs" dxfId="2" priority="3" stopIfTrue="1" operator="greaterThan">
      <formula>CY916</formula>
    </cfRule>
  </conditionalFormatting>
  <conditionalFormatting sqref="CY967:DN967 CY984:DN984 CY1001:DN1001 CY1018:DN1018 CY1035:DN1035 CY1052:DN1052 CY1069:DN1069 CY1086:DN1086 CY1103:DN1103 CY1120:DN1120 CY1137:DN1137 CY1154:DN1154 CY1171:DN1171">
    <cfRule type="cellIs" dxfId="1" priority="2" stopIfTrue="1" operator="lessThan">
      <formula>CG967</formula>
    </cfRule>
  </conditionalFormatting>
  <conditionalFormatting sqref="CG967:CV967 CG984:CV984 CG1001:CV1001 CG1018:CV1018 CG1035:CV1035 CG1052:CV1052 CG1069:CV1069 CG1086:CV1086 CG1103:CV1103 CG1120:CV1120 CG1137:CV1137 CG1154:CV1154 CG1171:CV1171">
    <cfRule type="cellIs" dxfId="0" priority="1" stopIfTrue="1" operator="greaterThan">
      <formula>CY967</formula>
    </cfRule>
  </conditionalFormatting>
  <dataValidations count="7">
    <dataValidation type="list" allowBlank="1" showInputMessage="1" sqref="E34:F36 E38:F40 E42:F44">
      <formula1>$BP$48:$BP$63</formula1>
    </dataValidation>
    <dataValidation type="list" allowBlank="1" showInputMessage="1" sqref="AC37:AC44 AC34:AD36 AD42:AD44 AD38:AD40">
      <formula1>$BP$48:$BP$58</formula1>
    </dataValidation>
    <dataValidation type="list" allowBlank="1" showInputMessage="1" sqref="AZ36:AZ45 BF36:BF45">
      <formula1>$BO$48:$BO$49</formula1>
    </dataValidation>
    <dataValidation type="list" allowBlank="1" showInputMessage="1" sqref="AU4:AW4">
      <formula1>$BN$48:$BN$56</formula1>
    </dataValidation>
    <dataValidation type="list" allowBlank="1" showInputMessage="1" sqref="AP4:AR4">
      <formula1>$BM$48:$BM$53</formula1>
    </dataValidation>
    <dataValidation type="list" allowBlank="1" showInputMessage="1" sqref="P5:AB5">
      <formula1>$BL$48:$BL$55</formula1>
    </dataValidation>
    <dataValidation type="list" allowBlank="1" showInputMessage="1" sqref="P4:AB4">
      <formula1>$DP$47:$DP$55</formula1>
    </dataValidation>
  </dataValidations>
  <pageMargins left="0.59055118110236227" right="0" top="0.59055118110236227" bottom="0" header="0.31496062992125984" footer="0.11811023622047245"/>
  <pageSetup paperSize="8" scale="80" orientation="landscape" r:id="rId1"/>
  <headerFooter>
    <oddFooter>&amp;R&amp;"ＭＳ 明朝,標準"&amp;10(一社)北海道建設業協会　労務研究会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計画書表題</vt:lpstr>
      <vt:lpstr>計画内容</vt:lpstr>
      <vt:lpstr>フーカー潜水装備 計算書</vt:lpstr>
      <vt:lpstr>計画内容2</vt:lpstr>
      <vt:lpstr>潜水時間28-30</vt:lpstr>
      <vt:lpstr>-30ｍ</vt:lpstr>
      <vt:lpstr>'-30ｍ'!Print_Area</vt:lpstr>
      <vt:lpstr>計画書表題!Print_Area</vt:lpstr>
      <vt:lpstr>計画内容2!Print_Area</vt:lpstr>
    </vt:vector>
  </TitlesOfParts>
  <Company>東亜建設工業株式会社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桑原 勉</dc:creator>
  <cp:lastModifiedBy>win7main</cp:lastModifiedBy>
  <cp:lastPrinted>2018-02-25T13:05:20Z</cp:lastPrinted>
  <dcterms:created xsi:type="dcterms:W3CDTF">2011-10-13T06:33:25Z</dcterms:created>
  <dcterms:modified xsi:type="dcterms:W3CDTF">2018-02-25T13:05:43Z</dcterms:modified>
</cp:coreProperties>
</file>