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C204\Desktop\参考書式表\"/>
    </mc:Choice>
  </mc:AlternateContent>
  <xr:revisionPtr revIDLastSave="0" documentId="8_{A4ACF6CB-FE71-4AA2-9757-44263386616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計画書表題" sheetId="1" r:id="rId1"/>
    <sheet name="計画内容" sheetId="2" r:id="rId2"/>
    <sheet name="フーカー潜水装備 計算書" sheetId="20" r:id="rId3"/>
    <sheet name="計画内容2" sheetId="21" r:id="rId4"/>
    <sheet name="潜水時間28-30" sheetId="22" r:id="rId5"/>
    <sheet name="-30ｍ" sheetId="23" r:id="rId6"/>
  </sheets>
  <externalReferences>
    <externalReference r:id="rId7"/>
  </externalReferences>
  <definedNames>
    <definedName name="_xlnm.Print_Area" localSheetId="5">'-30ｍ'!$B$1:$BF$46</definedName>
    <definedName name="_xlnm.Print_Area" localSheetId="0">計画書表題!$A$1:$I$55</definedName>
    <definedName name="_xlnm.Print_Area" localSheetId="3">計画内容2!$A$1:$J$103</definedName>
    <definedName name="_xlnm.Print_Area">#REF!</definedName>
    <definedName name="Print_Area2" localSheetId="5">#REF!</definedName>
    <definedName name="Print_Area2">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V1164" i="23" l="1"/>
  <c r="CU1164" i="23"/>
  <c r="CT1164" i="23"/>
  <c r="CS1164" i="23"/>
  <c r="CR1164" i="23"/>
  <c r="CQ1164" i="23"/>
  <c r="CP1164" i="23"/>
  <c r="CO1164" i="23"/>
  <c r="CN1164" i="23"/>
  <c r="CM1164" i="23"/>
  <c r="CL1164" i="23"/>
  <c r="CK1164" i="23"/>
  <c r="CJ1164" i="23"/>
  <c r="CI1164" i="23"/>
  <c r="CH1164" i="23"/>
  <c r="CG1164" i="23"/>
  <c r="DN1163" i="23"/>
  <c r="DM1163" i="23"/>
  <c r="DL1163" i="23"/>
  <c r="DK1163" i="23"/>
  <c r="DJ1163" i="23"/>
  <c r="DI1163" i="23"/>
  <c r="DH1163" i="23"/>
  <c r="DG1163" i="23"/>
  <c r="DF1163" i="23"/>
  <c r="DE1163" i="23"/>
  <c r="DD1163" i="23"/>
  <c r="DC1163" i="23"/>
  <c r="DB1163" i="23"/>
  <c r="DA1163" i="23"/>
  <c r="CZ1163" i="23"/>
  <c r="CY1163" i="23"/>
  <c r="CE1163" i="23"/>
  <c r="CG1163" i="23" s="1"/>
  <c r="CH1163" i="23" s="1"/>
  <c r="DN1162" i="23"/>
  <c r="DM1162" i="23"/>
  <c r="DL1162" i="23"/>
  <c r="DK1162" i="23"/>
  <c r="DJ1162" i="23"/>
  <c r="DI1162" i="23"/>
  <c r="DH1162" i="23"/>
  <c r="DG1162" i="23"/>
  <c r="DF1162" i="23"/>
  <c r="DE1162" i="23"/>
  <c r="DD1162" i="23"/>
  <c r="DC1162" i="23"/>
  <c r="DB1162" i="23"/>
  <c r="DA1162" i="23"/>
  <c r="CZ1162" i="23"/>
  <c r="CY1162" i="23"/>
  <c r="CU1162" i="23"/>
  <c r="CM1162" i="23"/>
  <c r="CE1162" i="23"/>
  <c r="CY1164" i="23" s="1"/>
  <c r="DN1161" i="23"/>
  <c r="DM1161" i="23"/>
  <c r="DL1161" i="23"/>
  <c r="DK1161" i="23"/>
  <c r="DJ1161" i="23"/>
  <c r="DI1161" i="23"/>
  <c r="DH1161" i="23"/>
  <c r="DG1161" i="23"/>
  <c r="DF1161" i="23"/>
  <c r="DE1161" i="23"/>
  <c r="DD1161" i="23"/>
  <c r="DC1161" i="23"/>
  <c r="DB1161" i="23"/>
  <c r="DA1161" i="23"/>
  <c r="CZ1161" i="23"/>
  <c r="CY1161" i="23"/>
  <c r="CV1161" i="23"/>
  <c r="CU1161" i="23"/>
  <c r="CT1161" i="23"/>
  <c r="CS1161" i="23"/>
  <c r="CR1161" i="23"/>
  <c r="CQ1161" i="23"/>
  <c r="CP1161" i="23"/>
  <c r="CO1161" i="23"/>
  <c r="CN1161" i="23"/>
  <c r="CM1161" i="23"/>
  <c r="CL1161" i="23"/>
  <c r="CK1161" i="23"/>
  <c r="CJ1161" i="23"/>
  <c r="CI1161" i="23"/>
  <c r="CH1161" i="23"/>
  <c r="CE1160" i="23"/>
  <c r="CG1162" i="23" s="1"/>
  <c r="CV1159" i="23"/>
  <c r="CU1159" i="23"/>
  <c r="CT1159" i="23"/>
  <c r="CS1159" i="23"/>
  <c r="CR1159" i="23"/>
  <c r="CQ1159" i="23"/>
  <c r="CP1159" i="23"/>
  <c r="CO1159" i="23"/>
  <c r="CN1159" i="23"/>
  <c r="CM1159" i="23"/>
  <c r="CL1159" i="23"/>
  <c r="CK1159" i="23"/>
  <c r="CJ1159" i="23"/>
  <c r="CI1159" i="23"/>
  <c r="CH1159" i="23"/>
  <c r="CV1147" i="23"/>
  <c r="CU1147" i="23"/>
  <c r="CT1147" i="23"/>
  <c r="CS1147" i="23"/>
  <c r="CR1147" i="23"/>
  <c r="CQ1147" i="23"/>
  <c r="CP1147" i="23"/>
  <c r="CO1147" i="23"/>
  <c r="CN1147" i="23"/>
  <c r="CM1147" i="23"/>
  <c r="CL1147" i="23"/>
  <c r="CK1147" i="23"/>
  <c r="CJ1147" i="23"/>
  <c r="CI1147" i="23"/>
  <c r="CH1147" i="23"/>
  <c r="CG1147" i="23"/>
  <c r="DN1146" i="23"/>
  <c r="DM1146" i="23"/>
  <c r="DL1146" i="23"/>
  <c r="DK1146" i="23"/>
  <c r="DJ1146" i="23"/>
  <c r="DI1146" i="23"/>
  <c r="DH1146" i="23"/>
  <c r="DG1146" i="23"/>
  <c r="DF1146" i="23"/>
  <c r="DE1146" i="23"/>
  <c r="DD1146" i="23"/>
  <c r="DC1146" i="23"/>
  <c r="DB1146" i="23"/>
  <c r="DA1146" i="23"/>
  <c r="CZ1146" i="23"/>
  <c r="CY1146" i="23"/>
  <c r="CC1146" i="23"/>
  <c r="DN1145" i="23"/>
  <c r="DM1145" i="23"/>
  <c r="DL1145" i="23"/>
  <c r="DK1145" i="23"/>
  <c r="DJ1145" i="23"/>
  <c r="DI1145" i="23"/>
  <c r="DH1145" i="23"/>
  <c r="DG1145" i="23"/>
  <c r="DF1145" i="23"/>
  <c r="DE1145" i="23"/>
  <c r="DD1145" i="23"/>
  <c r="DC1145" i="23"/>
  <c r="DB1145" i="23"/>
  <c r="DA1145" i="23"/>
  <c r="CZ1145" i="23"/>
  <c r="CY1145" i="23"/>
  <c r="CV1145" i="23"/>
  <c r="CN1145" i="23"/>
  <c r="CC1145" i="23"/>
  <c r="CC1161" i="23" s="1"/>
  <c r="CE1161" i="23" s="1"/>
  <c r="CG1160" i="23" s="1"/>
  <c r="DN1144" i="23"/>
  <c r="DM1144" i="23"/>
  <c r="DL1144" i="23"/>
  <c r="DK1144" i="23"/>
  <c r="DJ1144" i="23"/>
  <c r="DI1144" i="23"/>
  <c r="DH1144" i="23"/>
  <c r="DG1144" i="23"/>
  <c r="DF1144" i="23"/>
  <c r="DE1144" i="23"/>
  <c r="DD1144" i="23"/>
  <c r="DC1144" i="23"/>
  <c r="DB1144" i="23"/>
  <c r="DA1144" i="23"/>
  <c r="CZ1144" i="23"/>
  <c r="CY1144" i="23"/>
  <c r="CV1144" i="23"/>
  <c r="CU1144" i="23"/>
  <c r="CT1144" i="23"/>
  <c r="CS1144" i="23"/>
  <c r="CR1144" i="23"/>
  <c r="CQ1144" i="23"/>
  <c r="CP1144" i="23"/>
  <c r="CO1144" i="23"/>
  <c r="CN1144" i="23"/>
  <c r="CM1144" i="23"/>
  <c r="CL1144" i="23"/>
  <c r="CK1144" i="23"/>
  <c r="CJ1144" i="23"/>
  <c r="CI1144" i="23"/>
  <c r="CH1144" i="23"/>
  <c r="CE1143" i="23"/>
  <c r="CG1145" i="23" s="1"/>
  <c r="CV1142" i="23"/>
  <c r="CU1142" i="23"/>
  <c r="CT1142" i="23"/>
  <c r="CS1142" i="23"/>
  <c r="CR1142" i="23"/>
  <c r="CQ1142" i="23"/>
  <c r="CP1142" i="23"/>
  <c r="CO1142" i="23"/>
  <c r="CN1142" i="23"/>
  <c r="CM1142" i="23"/>
  <c r="CL1142" i="23"/>
  <c r="CK1142" i="23"/>
  <c r="CJ1142" i="23"/>
  <c r="CI1142" i="23"/>
  <c r="CH1142" i="23"/>
  <c r="CV1130" i="23"/>
  <c r="CU1130" i="23"/>
  <c r="CT1130" i="23"/>
  <c r="CS1130" i="23"/>
  <c r="CR1130" i="23"/>
  <c r="CQ1130" i="23"/>
  <c r="CP1130" i="23"/>
  <c r="CO1130" i="23"/>
  <c r="CN1130" i="23"/>
  <c r="CM1130" i="23"/>
  <c r="CL1130" i="23"/>
  <c r="CK1130" i="23"/>
  <c r="CJ1130" i="23"/>
  <c r="CI1130" i="23"/>
  <c r="CH1130" i="23"/>
  <c r="CG1130" i="23"/>
  <c r="DN1129" i="23"/>
  <c r="DM1129" i="23"/>
  <c r="DL1129" i="23"/>
  <c r="DK1129" i="23"/>
  <c r="DJ1129" i="23"/>
  <c r="DI1129" i="23"/>
  <c r="DH1129" i="23"/>
  <c r="DG1129" i="23"/>
  <c r="DF1129" i="23"/>
  <c r="DE1129" i="23"/>
  <c r="DD1129" i="23"/>
  <c r="DC1129" i="23"/>
  <c r="DB1129" i="23"/>
  <c r="DA1129" i="23"/>
  <c r="CZ1129" i="23"/>
  <c r="CY1129" i="23"/>
  <c r="DN1128" i="23"/>
  <c r="DM1128" i="23"/>
  <c r="DL1128" i="23"/>
  <c r="DK1128" i="23"/>
  <c r="DJ1128" i="23"/>
  <c r="DI1128" i="23"/>
  <c r="DH1128" i="23"/>
  <c r="DG1128" i="23"/>
  <c r="DF1128" i="23"/>
  <c r="DE1128" i="23"/>
  <c r="DD1128" i="23"/>
  <c r="DC1128" i="23"/>
  <c r="DB1128" i="23"/>
  <c r="DA1128" i="23"/>
  <c r="CZ1128" i="23"/>
  <c r="CY1128" i="23"/>
  <c r="DN1127" i="23"/>
  <c r="DM1127" i="23"/>
  <c r="DL1127" i="23"/>
  <c r="DK1127" i="23"/>
  <c r="DJ1127" i="23"/>
  <c r="DI1127" i="23"/>
  <c r="DH1127" i="23"/>
  <c r="DG1127" i="23"/>
  <c r="DF1127" i="23"/>
  <c r="DE1127" i="23"/>
  <c r="DD1127" i="23"/>
  <c r="DC1127" i="23"/>
  <c r="DB1127" i="23"/>
  <c r="DA1127" i="23"/>
  <c r="CZ1127" i="23"/>
  <c r="CY1127" i="23"/>
  <c r="CV1127" i="23"/>
  <c r="CU1127" i="23"/>
  <c r="CT1127" i="23"/>
  <c r="CS1127" i="23"/>
  <c r="CR1127" i="23"/>
  <c r="CQ1127" i="23"/>
  <c r="CP1127" i="23"/>
  <c r="CO1127" i="23"/>
  <c r="CN1127" i="23"/>
  <c r="CM1127" i="23"/>
  <c r="CL1127" i="23"/>
  <c r="CK1127" i="23"/>
  <c r="CJ1127" i="23"/>
  <c r="CI1127" i="23"/>
  <c r="CH1127" i="23"/>
  <c r="CE1126" i="23"/>
  <c r="CG1128" i="23" s="1"/>
  <c r="CV1125" i="23"/>
  <c r="CU1125" i="23"/>
  <c r="CT1125" i="23"/>
  <c r="CS1125" i="23"/>
  <c r="CR1125" i="23"/>
  <c r="CQ1125" i="23"/>
  <c r="CP1125" i="23"/>
  <c r="CO1125" i="23"/>
  <c r="CN1125" i="23"/>
  <c r="CM1125" i="23"/>
  <c r="CL1125" i="23"/>
  <c r="CK1125" i="23"/>
  <c r="CJ1125" i="23"/>
  <c r="CI1125" i="23"/>
  <c r="CH1125" i="23"/>
  <c r="CV1113" i="23"/>
  <c r="CU1113" i="23"/>
  <c r="CT1113" i="23"/>
  <c r="CS1113" i="23"/>
  <c r="CR1113" i="23"/>
  <c r="CQ1113" i="23"/>
  <c r="CP1113" i="23"/>
  <c r="CO1113" i="23"/>
  <c r="CN1113" i="23"/>
  <c r="CM1113" i="23"/>
  <c r="CL1113" i="23"/>
  <c r="CK1113" i="23"/>
  <c r="CJ1113" i="23"/>
  <c r="CI1113" i="23"/>
  <c r="CH1113" i="23"/>
  <c r="CG1113" i="23"/>
  <c r="DN1112" i="23"/>
  <c r="DM1112" i="23"/>
  <c r="DL1112" i="23"/>
  <c r="DK1112" i="23"/>
  <c r="DJ1112" i="23"/>
  <c r="DI1112" i="23"/>
  <c r="DH1112" i="23"/>
  <c r="DG1112" i="23"/>
  <c r="DF1112" i="23"/>
  <c r="DE1112" i="23"/>
  <c r="DD1112" i="23"/>
  <c r="DC1112" i="23"/>
  <c r="DB1112" i="23"/>
  <c r="DA1112" i="23"/>
  <c r="CZ1112" i="23"/>
  <c r="CY1112" i="23"/>
  <c r="CC1112" i="23"/>
  <c r="DN1111" i="23"/>
  <c r="DM1111" i="23"/>
  <c r="DL1111" i="23"/>
  <c r="DK1111" i="23"/>
  <c r="DJ1111" i="23"/>
  <c r="DI1111" i="23"/>
  <c r="DH1111" i="23"/>
  <c r="DG1111" i="23"/>
  <c r="DF1111" i="23"/>
  <c r="DE1111" i="23"/>
  <c r="DD1111" i="23"/>
  <c r="DC1111" i="23"/>
  <c r="DB1111" i="23"/>
  <c r="DA1111" i="23"/>
  <c r="CZ1111" i="23"/>
  <c r="CY1111" i="23"/>
  <c r="DN1110" i="23"/>
  <c r="DM1110" i="23"/>
  <c r="DL1110" i="23"/>
  <c r="DK1110" i="23"/>
  <c r="DJ1110" i="23"/>
  <c r="DI1110" i="23"/>
  <c r="DH1110" i="23"/>
  <c r="DG1110" i="23"/>
  <c r="DF1110" i="23"/>
  <c r="DE1110" i="23"/>
  <c r="DD1110" i="23"/>
  <c r="DC1110" i="23"/>
  <c r="DB1110" i="23"/>
  <c r="DA1110" i="23"/>
  <c r="CZ1110" i="23"/>
  <c r="CY1110" i="23"/>
  <c r="CV1110" i="23"/>
  <c r="CU1110" i="23"/>
  <c r="CT1110" i="23"/>
  <c r="CS1110" i="23"/>
  <c r="CR1110" i="23"/>
  <c r="CQ1110" i="23"/>
  <c r="CP1110" i="23"/>
  <c r="CO1110" i="23"/>
  <c r="CN1110" i="23"/>
  <c r="CM1110" i="23"/>
  <c r="CL1110" i="23"/>
  <c r="CK1110" i="23"/>
  <c r="CJ1110" i="23"/>
  <c r="CI1110" i="23"/>
  <c r="CH1110" i="23"/>
  <c r="CE1109" i="23"/>
  <c r="CG1111" i="23" s="1"/>
  <c r="CV1108" i="23"/>
  <c r="CU1108" i="23"/>
  <c r="CT1108" i="23"/>
  <c r="CS1108" i="23"/>
  <c r="CR1108" i="23"/>
  <c r="CQ1108" i="23"/>
  <c r="CP1108" i="23"/>
  <c r="CO1108" i="23"/>
  <c r="CN1108" i="23"/>
  <c r="CM1108" i="23"/>
  <c r="CL1108" i="23"/>
  <c r="CK1108" i="23"/>
  <c r="CJ1108" i="23"/>
  <c r="CI1108" i="23"/>
  <c r="CH1108" i="23"/>
  <c r="CV1096" i="23"/>
  <c r="CU1096" i="23"/>
  <c r="CT1096" i="23"/>
  <c r="CS1096" i="23"/>
  <c r="CR1096" i="23"/>
  <c r="CQ1096" i="23"/>
  <c r="CP1096" i="23"/>
  <c r="CO1096" i="23"/>
  <c r="CN1096" i="23"/>
  <c r="CM1096" i="23"/>
  <c r="CL1096" i="23"/>
  <c r="CK1096" i="23"/>
  <c r="CJ1096" i="23"/>
  <c r="CI1096" i="23"/>
  <c r="CH1096" i="23"/>
  <c r="CG1096" i="23"/>
  <c r="DN1095" i="23"/>
  <c r="DM1095" i="23"/>
  <c r="DL1095" i="23"/>
  <c r="DK1095" i="23"/>
  <c r="DJ1095" i="23"/>
  <c r="DI1095" i="23"/>
  <c r="DH1095" i="23"/>
  <c r="DG1095" i="23"/>
  <c r="DF1095" i="23"/>
  <c r="DE1095" i="23"/>
  <c r="DD1095" i="23"/>
  <c r="DC1095" i="23"/>
  <c r="DB1095" i="23"/>
  <c r="DA1095" i="23"/>
  <c r="CZ1095" i="23"/>
  <c r="CY1095" i="23"/>
  <c r="DN1094" i="23"/>
  <c r="DM1094" i="23"/>
  <c r="DL1094" i="23"/>
  <c r="DK1094" i="23"/>
  <c r="DJ1094" i="23"/>
  <c r="DI1094" i="23"/>
  <c r="DH1094" i="23"/>
  <c r="DG1094" i="23"/>
  <c r="DF1094" i="23"/>
  <c r="DE1094" i="23"/>
  <c r="DD1094" i="23"/>
  <c r="DC1094" i="23"/>
  <c r="DB1094" i="23"/>
  <c r="DA1094" i="23"/>
  <c r="CZ1094" i="23"/>
  <c r="CY1094" i="23"/>
  <c r="DN1093" i="23"/>
  <c r="DM1093" i="23"/>
  <c r="DL1093" i="23"/>
  <c r="DK1093" i="23"/>
  <c r="DJ1093" i="23"/>
  <c r="DI1093" i="23"/>
  <c r="DH1093" i="23"/>
  <c r="DG1093" i="23"/>
  <c r="DF1093" i="23"/>
  <c r="DE1093" i="23"/>
  <c r="DD1093" i="23"/>
  <c r="DC1093" i="23"/>
  <c r="DB1093" i="23"/>
  <c r="DA1093" i="23"/>
  <c r="CZ1093" i="23"/>
  <c r="CY1093" i="23"/>
  <c r="CV1093" i="23"/>
  <c r="CU1093" i="23"/>
  <c r="CT1093" i="23"/>
  <c r="CS1093" i="23"/>
  <c r="CR1093" i="23"/>
  <c r="CQ1093" i="23"/>
  <c r="CP1093" i="23"/>
  <c r="CO1093" i="23"/>
  <c r="CN1093" i="23"/>
  <c r="CM1093" i="23"/>
  <c r="CL1093" i="23"/>
  <c r="CK1093" i="23"/>
  <c r="CJ1093" i="23"/>
  <c r="CI1093" i="23"/>
  <c r="CH1093" i="23"/>
  <c r="CE1092" i="23"/>
  <c r="CG1094" i="23" s="1"/>
  <c r="CV1091" i="23"/>
  <c r="CU1091" i="23"/>
  <c r="CT1091" i="23"/>
  <c r="CS1091" i="23"/>
  <c r="CR1091" i="23"/>
  <c r="CQ1091" i="23"/>
  <c r="CP1091" i="23"/>
  <c r="CO1091" i="23"/>
  <c r="CN1091" i="23"/>
  <c r="CM1091" i="23"/>
  <c r="CL1091" i="23"/>
  <c r="CK1091" i="23"/>
  <c r="CJ1091" i="23"/>
  <c r="CI1091" i="23"/>
  <c r="CH1091" i="23"/>
  <c r="CV1079" i="23"/>
  <c r="CU1079" i="23"/>
  <c r="CT1079" i="23"/>
  <c r="CS1079" i="23"/>
  <c r="CR1079" i="23"/>
  <c r="CQ1079" i="23"/>
  <c r="CP1079" i="23"/>
  <c r="CO1079" i="23"/>
  <c r="CN1079" i="23"/>
  <c r="CM1079" i="23"/>
  <c r="CL1079" i="23"/>
  <c r="CK1079" i="23"/>
  <c r="CJ1079" i="23"/>
  <c r="CI1079" i="23"/>
  <c r="CH1079" i="23"/>
  <c r="CG1079" i="23"/>
  <c r="DN1078" i="23"/>
  <c r="DM1078" i="23"/>
  <c r="DL1078" i="23"/>
  <c r="DK1078" i="23"/>
  <c r="DJ1078" i="23"/>
  <c r="DI1078" i="23"/>
  <c r="DH1078" i="23"/>
  <c r="DG1078" i="23"/>
  <c r="DF1078" i="23"/>
  <c r="DE1078" i="23"/>
  <c r="DD1078" i="23"/>
  <c r="DC1078" i="23"/>
  <c r="DB1078" i="23"/>
  <c r="DA1078" i="23"/>
  <c r="CZ1078" i="23"/>
  <c r="CY1078" i="23"/>
  <c r="CC1078" i="23"/>
  <c r="DN1077" i="23"/>
  <c r="DM1077" i="23"/>
  <c r="DL1077" i="23"/>
  <c r="DK1077" i="23"/>
  <c r="DJ1077" i="23"/>
  <c r="DI1077" i="23"/>
  <c r="DH1077" i="23"/>
  <c r="DG1077" i="23"/>
  <c r="DF1077" i="23"/>
  <c r="DE1077" i="23"/>
  <c r="DD1077" i="23"/>
  <c r="DC1077" i="23"/>
  <c r="DB1077" i="23"/>
  <c r="DA1077" i="23"/>
  <c r="CZ1077" i="23"/>
  <c r="CY1077" i="23"/>
  <c r="DN1076" i="23"/>
  <c r="DM1076" i="23"/>
  <c r="DL1076" i="23"/>
  <c r="DK1076" i="23"/>
  <c r="DJ1076" i="23"/>
  <c r="DI1076" i="23"/>
  <c r="DH1076" i="23"/>
  <c r="DG1076" i="23"/>
  <c r="DF1076" i="23"/>
  <c r="DE1076" i="23"/>
  <c r="DD1076" i="23"/>
  <c r="DC1076" i="23"/>
  <c r="DB1076" i="23"/>
  <c r="DA1076" i="23"/>
  <c r="CZ1076" i="23"/>
  <c r="CY1076" i="23"/>
  <c r="CV1076" i="23"/>
  <c r="CU1076" i="23"/>
  <c r="CT1076" i="23"/>
  <c r="CS1076" i="23"/>
  <c r="CR1076" i="23"/>
  <c r="CQ1076" i="23"/>
  <c r="CP1076" i="23"/>
  <c r="CO1076" i="23"/>
  <c r="CN1076" i="23"/>
  <c r="CM1076" i="23"/>
  <c r="CL1076" i="23"/>
  <c r="CK1076" i="23"/>
  <c r="CJ1076" i="23"/>
  <c r="CI1076" i="23"/>
  <c r="CH1076" i="23"/>
  <c r="CE1075" i="23"/>
  <c r="CG1077" i="23" s="1"/>
  <c r="CR1077" i="23" s="1"/>
  <c r="CV1074" i="23"/>
  <c r="CU1074" i="23"/>
  <c r="CT1074" i="23"/>
  <c r="CS1074" i="23"/>
  <c r="CR1074" i="23"/>
  <c r="CQ1074" i="23"/>
  <c r="CP1074" i="23"/>
  <c r="CO1074" i="23"/>
  <c r="CN1074" i="23"/>
  <c r="CM1074" i="23"/>
  <c r="CL1074" i="23"/>
  <c r="CK1074" i="23"/>
  <c r="CJ1074" i="23"/>
  <c r="CI1074" i="23"/>
  <c r="CH1074" i="23"/>
  <c r="CV1062" i="23"/>
  <c r="CU1062" i="23"/>
  <c r="CT1062" i="23"/>
  <c r="CS1062" i="23"/>
  <c r="CR1062" i="23"/>
  <c r="CQ1062" i="23"/>
  <c r="CP1062" i="23"/>
  <c r="CO1062" i="23"/>
  <c r="CN1062" i="23"/>
  <c r="CM1062" i="23"/>
  <c r="CL1062" i="23"/>
  <c r="CK1062" i="23"/>
  <c r="CJ1062" i="23"/>
  <c r="CI1062" i="23"/>
  <c r="CH1062" i="23"/>
  <c r="CG1062" i="23"/>
  <c r="DN1061" i="23"/>
  <c r="DM1061" i="23"/>
  <c r="DL1061" i="23"/>
  <c r="DK1061" i="23"/>
  <c r="DJ1061" i="23"/>
  <c r="DI1061" i="23"/>
  <c r="DH1061" i="23"/>
  <c r="DG1061" i="23"/>
  <c r="DF1061" i="23"/>
  <c r="DE1061" i="23"/>
  <c r="DD1061" i="23"/>
  <c r="DC1061" i="23"/>
  <c r="DB1061" i="23"/>
  <c r="DA1061" i="23"/>
  <c r="CZ1061" i="23"/>
  <c r="CY1061" i="23"/>
  <c r="DN1060" i="23"/>
  <c r="DM1060" i="23"/>
  <c r="DL1060" i="23"/>
  <c r="DK1060" i="23"/>
  <c r="DJ1060" i="23"/>
  <c r="DI1060" i="23"/>
  <c r="DH1060" i="23"/>
  <c r="DG1060" i="23"/>
  <c r="DF1060" i="23"/>
  <c r="DE1060" i="23"/>
  <c r="DD1060" i="23"/>
  <c r="DC1060" i="23"/>
  <c r="DB1060" i="23"/>
  <c r="DA1060" i="23"/>
  <c r="CZ1060" i="23"/>
  <c r="CY1060" i="23"/>
  <c r="DN1059" i="23"/>
  <c r="DM1059" i="23"/>
  <c r="DL1059" i="23"/>
  <c r="DK1059" i="23"/>
  <c r="DJ1059" i="23"/>
  <c r="DI1059" i="23"/>
  <c r="DH1059" i="23"/>
  <c r="DG1059" i="23"/>
  <c r="DF1059" i="23"/>
  <c r="DE1059" i="23"/>
  <c r="DD1059" i="23"/>
  <c r="DC1059" i="23"/>
  <c r="DB1059" i="23"/>
  <c r="DA1059" i="23"/>
  <c r="CZ1059" i="23"/>
  <c r="CY1059" i="23"/>
  <c r="CV1059" i="23"/>
  <c r="CU1059" i="23"/>
  <c r="CT1059" i="23"/>
  <c r="CS1059" i="23"/>
  <c r="CR1059" i="23"/>
  <c r="CQ1059" i="23"/>
  <c r="CP1059" i="23"/>
  <c r="CO1059" i="23"/>
  <c r="CN1059" i="23"/>
  <c r="CM1059" i="23"/>
  <c r="CL1059" i="23"/>
  <c r="CK1059" i="23"/>
  <c r="CJ1059" i="23"/>
  <c r="CI1059" i="23"/>
  <c r="CH1059" i="23"/>
  <c r="CE1058" i="23"/>
  <c r="CG1060" i="23" s="1"/>
  <c r="CV1057" i="23"/>
  <c r="CU1057" i="23"/>
  <c r="CT1057" i="23"/>
  <c r="CS1057" i="23"/>
  <c r="CR1057" i="23"/>
  <c r="CQ1057" i="23"/>
  <c r="CP1057" i="23"/>
  <c r="CO1057" i="23"/>
  <c r="CN1057" i="23"/>
  <c r="CM1057" i="23"/>
  <c r="CL1057" i="23"/>
  <c r="CK1057" i="23"/>
  <c r="CJ1057" i="23"/>
  <c r="CI1057" i="23"/>
  <c r="CH1057" i="23"/>
  <c r="CV1045" i="23"/>
  <c r="CU1045" i="23"/>
  <c r="CT1045" i="23"/>
  <c r="CS1045" i="23"/>
  <c r="CR1045" i="23"/>
  <c r="CQ1045" i="23"/>
  <c r="CP1045" i="23"/>
  <c r="CO1045" i="23"/>
  <c r="CN1045" i="23"/>
  <c r="CM1045" i="23"/>
  <c r="CL1045" i="23"/>
  <c r="CK1045" i="23"/>
  <c r="CJ1045" i="23"/>
  <c r="CI1045" i="23"/>
  <c r="CH1045" i="23"/>
  <c r="CG1045" i="23"/>
  <c r="DN1044" i="23"/>
  <c r="DM1044" i="23"/>
  <c r="DL1044" i="23"/>
  <c r="DK1044" i="23"/>
  <c r="DJ1044" i="23"/>
  <c r="DI1044" i="23"/>
  <c r="DH1044" i="23"/>
  <c r="DG1044" i="23"/>
  <c r="DF1044" i="23"/>
  <c r="DE1044" i="23"/>
  <c r="DD1044" i="23"/>
  <c r="DC1044" i="23"/>
  <c r="DB1044" i="23"/>
  <c r="DA1044" i="23"/>
  <c r="CZ1044" i="23"/>
  <c r="CY1044" i="23"/>
  <c r="CC1044" i="23"/>
  <c r="DN1043" i="23"/>
  <c r="DM1043" i="23"/>
  <c r="DL1043" i="23"/>
  <c r="DK1043" i="23"/>
  <c r="DJ1043" i="23"/>
  <c r="DI1043" i="23"/>
  <c r="DH1043" i="23"/>
  <c r="DG1043" i="23"/>
  <c r="DF1043" i="23"/>
  <c r="DE1043" i="23"/>
  <c r="DD1043" i="23"/>
  <c r="DC1043" i="23"/>
  <c r="DB1043" i="23"/>
  <c r="DA1043" i="23"/>
  <c r="CZ1043" i="23"/>
  <c r="CY1043" i="23"/>
  <c r="CT1043" i="23"/>
  <c r="DN1042" i="23"/>
  <c r="DM1042" i="23"/>
  <c r="DL1042" i="23"/>
  <c r="DK1042" i="23"/>
  <c r="DJ1042" i="23"/>
  <c r="DI1042" i="23"/>
  <c r="DH1042" i="23"/>
  <c r="DG1042" i="23"/>
  <c r="DF1042" i="23"/>
  <c r="DE1042" i="23"/>
  <c r="DD1042" i="23"/>
  <c r="DC1042" i="23"/>
  <c r="DB1042" i="23"/>
  <c r="DA1042" i="23"/>
  <c r="CZ1042" i="23"/>
  <c r="CY1042" i="23"/>
  <c r="CV1042" i="23"/>
  <c r="CU1042" i="23"/>
  <c r="CT1042" i="23"/>
  <c r="CS1042" i="23"/>
  <c r="CR1042" i="23"/>
  <c r="CQ1042" i="23"/>
  <c r="CP1042" i="23"/>
  <c r="CO1042" i="23"/>
  <c r="CN1042" i="23"/>
  <c r="CM1042" i="23"/>
  <c r="CL1042" i="23"/>
  <c r="CK1042" i="23"/>
  <c r="CJ1042" i="23"/>
  <c r="CI1042" i="23"/>
  <c r="CH1042" i="23"/>
  <c r="CE1041" i="23"/>
  <c r="CG1043" i="23" s="1"/>
  <c r="CL1043" i="23" s="1"/>
  <c r="CV1040" i="23"/>
  <c r="CU1040" i="23"/>
  <c r="CT1040" i="23"/>
  <c r="CS1040" i="23"/>
  <c r="CR1040" i="23"/>
  <c r="CQ1040" i="23"/>
  <c r="CP1040" i="23"/>
  <c r="CO1040" i="23"/>
  <c r="CN1040" i="23"/>
  <c r="CM1040" i="23"/>
  <c r="CL1040" i="23"/>
  <c r="CK1040" i="23"/>
  <c r="CJ1040" i="23"/>
  <c r="CI1040" i="23"/>
  <c r="CH1040" i="23"/>
  <c r="CV1028" i="23"/>
  <c r="CU1028" i="23"/>
  <c r="CT1028" i="23"/>
  <c r="CS1028" i="23"/>
  <c r="CR1028" i="23"/>
  <c r="CQ1028" i="23"/>
  <c r="CP1028" i="23"/>
  <c r="CO1028" i="23"/>
  <c r="CN1028" i="23"/>
  <c r="CM1028" i="23"/>
  <c r="CL1028" i="23"/>
  <c r="CK1028" i="23"/>
  <c r="CJ1028" i="23"/>
  <c r="CI1028" i="23"/>
  <c r="CH1028" i="23"/>
  <c r="CG1028" i="23"/>
  <c r="DN1027" i="23"/>
  <c r="DM1027" i="23"/>
  <c r="DL1027" i="23"/>
  <c r="DK1027" i="23"/>
  <c r="DJ1027" i="23"/>
  <c r="DI1027" i="23"/>
  <c r="DH1027" i="23"/>
  <c r="DG1027" i="23"/>
  <c r="DF1027" i="23"/>
  <c r="DE1027" i="23"/>
  <c r="DD1027" i="23"/>
  <c r="DC1027" i="23"/>
  <c r="DB1027" i="23"/>
  <c r="DA1027" i="23"/>
  <c r="CZ1027" i="23"/>
  <c r="CY1027" i="23"/>
  <c r="DN1026" i="23"/>
  <c r="DM1026" i="23"/>
  <c r="DL1026" i="23"/>
  <c r="DK1026" i="23"/>
  <c r="DJ1026" i="23"/>
  <c r="DI1026" i="23"/>
  <c r="DH1026" i="23"/>
  <c r="DG1026" i="23"/>
  <c r="DF1026" i="23"/>
  <c r="DE1026" i="23"/>
  <c r="DD1026" i="23"/>
  <c r="DC1026" i="23"/>
  <c r="DB1026" i="23"/>
  <c r="DA1026" i="23"/>
  <c r="CZ1026" i="23"/>
  <c r="CY1026" i="23"/>
  <c r="DN1025" i="23"/>
  <c r="DM1025" i="23"/>
  <c r="DL1025" i="23"/>
  <c r="DK1025" i="23"/>
  <c r="DJ1025" i="23"/>
  <c r="DI1025" i="23"/>
  <c r="DH1025" i="23"/>
  <c r="DG1025" i="23"/>
  <c r="DF1025" i="23"/>
  <c r="DE1025" i="23"/>
  <c r="DD1025" i="23"/>
  <c r="DC1025" i="23"/>
  <c r="DB1025" i="23"/>
  <c r="DA1025" i="23"/>
  <c r="CZ1025" i="23"/>
  <c r="CY1025" i="23"/>
  <c r="CV1025" i="23"/>
  <c r="CU1025" i="23"/>
  <c r="CT1025" i="23"/>
  <c r="CS1025" i="23"/>
  <c r="CR1025" i="23"/>
  <c r="CQ1025" i="23"/>
  <c r="CP1025" i="23"/>
  <c r="CO1025" i="23"/>
  <c r="CN1025" i="23"/>
  <c r="CM1025" i="23"/>
  <c r="CL1025" i="23"/>
  <c r="CK1025" i="23"/>
  <c r="CJ1025" i="23"/>
  <c r="CI1025" i="23"/>
  <c r="CH1025" i="23"/>
  <c r="CE1024" i="23"/>
  <c r="CG1026" i="23" s="1"/>
  <c r="CM1026" i="23" s="1"/>
  <c r="CV1023" i="23"/>
  <c r="CU1023" i="23"/>
  <c r="CT1023" i="23"/>
  <c r="CS1023" i="23"/>
  <c r="CR1023" i="23"/>
  <c r="CQ1023" i="23"/>
  <c r="CP1023" i="23"/>
  <c r="CO1023" i="23"/>
  <c r="CN1023" i="23"/>
  <c r="CM1023" i="23"/>
  <c r="CL1023" i="23"/>
  <c r="CK1023" i="23"/>
  <c r="CJ1023" i="23"/>
  <c r="CI1023" i="23"/>
  <c r="CH1023" i="23"/>
  <c r="CV1011" i="23"/>
  <c r="CU1011" i="23"/>
  <c r="CT1011" i="23"/>
  <c r="CS1011" i="23"/>
  <c r="CR1011" i="23"/>
  <c r="CQ1011" i="23"/>
  <c r="CP1011" i="23"/>
  <c r="CO1011" i="23"/>
  <c r="CN1011" i="23"/>
  <c r="CM1011" i="23"/>
  <c r="CL1011" i="23"/>
  <c r="CK1011" i="23"/>
  <c r="CJ1011" i="23"/>
  <c r="CI1011" i="23"/>
  <c r="CH1011" i="23"/>
  <c r="CG1011" i="23"/>
  <c r="DN1010" i="23"/>
  <c r="DM1010" i="23"/>
  <c r="DL1010" i="23"/>
  <c r="DK1010" i="23"/>
  <c r="DJ1010" i="23"/>
  <c r="DI1010" i="23"/>
  <c r="DH1010" i="23"/>
  <c r="DG1010" i="23"/>
  <c r="DF1010" i="23"/>
  <c r="DE1010" i="23"/>
  <c r="DD1010" i="23"/>
  <c r="DC1010" i="23"/>
  <c r="DB1010" i="23"/>
  <c r="DA1010" i="23"/>
  <c r="CZ1010" i="23"/>
  <c r="CY1010" i="23"/>
  <c r="CC1010" i="23"/>
  <c r="DN1009" i="23"/>
  <c r="DM1009" i="23"/>
  <c r="DL1009" i="23"/>
  <c r="DK1009" i="23"/>
  <c r="DJ1009" i="23"/>
  <c r="DI1009" i="23"/>
  <c r="DH1009" i="23"/>
  <c r="DG1009" i="23"/>
  <c r="DF1009" i="23"/>
  <c r="DE1009" i="23"/>
  <c r="DD1009" i="23"/>
  <c r="DC1009" i="23"/>
  <c r="DB1009" i="23"/>
  <c r="DA1009" i="23"/>
  <c r="CZ1009" i="23"/>
  <c r="CY1009" i="23"/>
  <c r="DN1008" i="23"/>
  <c r="DM1008" i="23"/>
  <c r="DL1008" i="23"/>
  <c r="DK1008" i="23"/>
  <c r="DJ1008" i="23"/>
  <c r="DI1008" i="23"/>
  <c r="DH1008" i="23"/>
  <c r="DG1008" i="23"/>
  <c r="DF1008" i="23"/>
  <c r="DE1008" i="23"/>
  <c r="DD1008" i="23"/>
  <c r="DC1008" i="23"/>
  <c r="DB1008" i="23"/>
  <c r="DA1008" i="23"/>
  <c r="CZ1008" i="23"/>
  <c r="CY1008" i="23"/>
  <c r="CV1008" i="23"/>
  <c r="CU1008" i="23"/>
  <c r="CT1008" i="23"/>
  <c r="CS1008" i="23"/>
  <c r="CR1008" i="23"/>
  <c r="CQ1008" i="23"/>
  <c r="CP1008" i="23"/>
  <c r="CO1008" i="23"/>
  <c r="CN1008" i="23"/>
  <c r="CM1008" i="23"/>
  <c r="CL1008" i="23"/>
  <c r="CK1008" i="23"/>
  <c r="CJ1008" i="23"/>
  <c r="CI1008" i="23"/>
  <c r="CH1008" i="23"/>
  <c r="CE1007" i="23"/>
  <c r="CG1009" i="23" s="1"/>
  <c r="CU1009" i="23" s="1"/>
  <c r="CV1006" i="23"/>
  <c r="CU1006" i="23"/>
  <c r="CT1006" i="23"/>
  <c r="CS1006" i="23"/>
  <c r="CR1006" i="23"/>
  <c r="CQ1006" i="23"/>
  <c r="CP1006" i="23"/>
  <c r="CO1006" i="23"/>
  <c r="CN1006" i="23"/>
  <c r="CM1006" i="23"/>
  <c r="CL1006" i="23"/>
  <c r="CK1006" i="23"/>
  <c r="CJ1006" i="23"/>
  <c r="CI1006" i="23"/>
  <c r="CH1006" i="23"/>
  <c r="CV994" i="23"/>
  <c r="CU994" i="23"/>
  <c r="CT994" i="23"/>
  <c r="CS994" i="23"/>
  <c r="CR994" i="23"/>
  <c r="CQ994" i="23"/>
  <c r="CP994" i="23"/>
  <c r="CO994" i="23"/>
  <c r="CN994" i="23"/>
  <c r="CM994" i="23"/>
  <c r="CL994" i="23"/>
  <c r="CK994" i="23"/>
  <c r="CJ994" i="23"/>
  <c r="CI994" i="23"/>
  <c r="CH994" i="23"/>
  <c r="CG994" i="23"/>
  <c r="DN993" i="23"/>
  <c r="DM993" i="23"/>
  <c r="DL993" i="23"/>
  <c r="DK993" i="23"/>
  <c r="DJ993" i="23"/>
  <c r="DI993" i="23"/>
  <c r="DH993" i="23"/>
  <c r="DG993" i="23"/>
  <c r="DF993" i="23"/>
  <c r="DE993" i="23"/>
  <c r="DD993" i="23"/>
  <c r="DC993" i="23"/>
  <c r="DB993" i="23"/>
  <c r="DA993" i="23"/>
  <c r="CZ993" i="23"/>
  <c r="CY993" i="23"/>
  <c r="DN992" i="23"/>
  <c r="DM992" i="23"/>
  <c r="DL992" i="23"/>
  <c r="DK992" i="23"/>
  <c r="DJ992" i="23"/>
  <c r="DI992" i="23"/>
  <c r="DH992" i="23"/>
  <c r="DG992" i="23"/>
  <c r="DF992" i="23"/>
  <c r="DE992" i="23"/>
  <c r="DD992" i="23"/>
  <c r="DC992" i="23"/>
  <c r="DB992" i="23"/>
  <c r="DA992" i="23"/>
  <c r="CZ992" i="23"/>
  <c r="CY992" i="23"/>
  <c r="CT992" i="23"/>
  <c r="DN991" i="23"/>
  <c r="DM991" i="23"/>
  <c r="DL991" i="23"/>
  <c r="DK991" i="23"/>
  <c r="DJ991" i="23"/>
  <c r="DI991" i="23"/>
  <c r="DH991" i="23"/>
  <c r="DG991" i="23"/>
  <c r="DF991" i="23"/>
  <c r="DE991" i="23"/>
  <c r="DD991" i="23"/>
  <c r="DC991" i="23"/>
  <c r="DB991" i="23"/>
  <c r="DA991" i="23"/>
  <c r="CZ991" i="23"/>
  <c r="CY991" i="23"/>
  <c r="CV991" i="23"/>
  <c r="CU991" i="23"/>
  <c r="CT991" i="23"/>
  <c r="CS991" i="23"/>
  <c r="CR991" i="23"/>
  <c r="CQ991" i="23"/>
  <c r="CP991" i="23"/>
  <c r="CO991" i="23"/>
  <c r="CN991" i="23"/>
  <c r="CM991" i="23"/>
  <c r="CL991" i="23"/>
  <c r="CK991" i="23"/>
  <c r="CJ991" i="23"/>
  <c r="CI991" i="23"/>
  <c r="CH991" i="23"/>
  <c r="CE990" i="23"/>
  <c r="CG992" i="23" s="1"/>
  <c r="CL992" i="23" s="1"/>
  <c r="CV989" i="23"/>
  <c r="CU989" i="23"/>
  <c r="CT989" i="23"/>
  <c r="CS989" i="23"/>
  <c r="CR989" i="23"/>
  <c r="CQ989" i="23"/>
  <c r="CP989" i="23"/>
  <c r="CO989" i="23"/>
  <c r="CN989" i="23"/>
  <c r="CM989" i="23"/>
  <c r="CL989" i="23"/>
  <c r="CK989" i="23"/>
  <c r="CJ989" i="23"/>
  <c r="CI989" i="23"/>
  <c r="CH989" i="23"/>
  <c r="CV977" i="23"/>
  <c r="CU977" i="23"/>
  <c r="CT977" i="23"/>
  <c r="CS977" i="23"/>
  <c r="CR977" i="23"/>
  <c r="CQ977" i="23"/>
  <c r="CP977" i="23"/>
  <c r="CO977" i="23"/>
  <c r="CN977" i="23"/>
  <c r="CM977" i="23"/>
  <c r="CL977" i="23"/>
  <c r="CK977" i="23"/>
  <c r="CJ977" i="23"/>
  <c r="CI977" i="23"/>
  <c r="CH977" i="23"/>
  <c r="CG977" i="23"/>
  <c r="DN976" i="23"/>
  <c r="DM976" i="23"/>
  <c r="DL976" i="23"/>
  <c r="DK976" i="23"/>
  <c r="DJ976" i="23"/>
  <c r="DI976" i="23"/>
  <c r="DH976" i="23"/>
  <c r="DG976" i="23"/>
  <c r="DF976" i="23"/>
  <c r="DE976" i="23"/>
  <c r="DD976" i="23"/>
  <c r="DC976" i="23"/>
  <c r="DB976" i="23"/>
  <c r="DA976" i="23"/>
  <c r="CZ976" i="23"/>
  <c r="CY976" i="23"/>
  <c r="CC976" i="23"/>
  <c r="DN975" i="23"/>
  <c r="DM975" i="23"/>
  <c r="DL975" i="23"/>
  <c r="DK975" i="23"/>
  <c r="DJ975" i="23"/>
  <c r="DI975" i="23"/>
  <c r="DH975" i="23"/>
  <c r="DG975" i="23"/>
  <c r="DF975" i="23"/>
  <c r="DE975" i="23"/>
  <c r="DD975" i="23"/>
  <c r="DC975" i="23"/>
  <c r="DB975" i="23"/>
  <c r="DA975" i="23"/>
  <c r="CZ975" i="23"/>
  <c r="CY975" i="23"/>
  <c r="DN974" i="23"/>
  <c r="DM974" i="23"/>
  <c r="DL974" i="23"/>
  <c r="DK974" i="23"/>
  <c r="DJ974" i="23"/>
  <c r="DI974" i="23"/>
  <c r="DH974" i="23"/>
  <c r="DG974" i="23"/>
  <c r="DF974" i="23"/>
  <c r="DE974" i="23"/>
  <c r="DD974" i="23"/>
  <c r="DC974" i="23"/>
  <c r="DB974" i="23"/>
  <c r="DA974" i="23"/>
  <c r="CZ974" i="23"/>
  <c r="CY974" i="23"/>
  <c r="CV974" i="23"/>
  <c r="CU974" i="23"/>
  <c r="CT974" i="23"/>
  <c r="CS974" i="23"/>
  <c r="CR974" i="23"/>
  <c r="CQ974" i="23"/>
  <c r="CP974" i="23"/>
  <c r="CO974" i="23"/>
  <c r="CN974" i="23"/>
  <c r="CM974" i="23"/>
  <c r="CL974" i="23"/>
  <c r="CK974" i="23"/>
  <c r="CJ974" i="23"/>
  <c r="CI974" i="23"/>
  <c r="CH974" i="23"/>
  <c r="CE973" i="23"/>
  <c r="CG975" i="23" s="1"/>
  <c r="CV972" i="23"/>
  <c r="CU972" i="23"/>
  <c r="CT972" i="23"/>
  <c r="CS972" i="23"/>
  <c r="CR972" i="23"/>
  <c r="CQ972" i="23"/>
  <c r="CP972" i="23"/>
  <c r="CO972" i="23"/>
  <c r="CN972" i="23"/>
  <c r="CM972" i="23"/>
  <c r="CL972" i="23"/>
  <c r="CK972" i="23"/>
  <c r="CJ972" i="23"/>
  <c r="CI972" i="23"/>
  <c r="CH972" i="23"/>
  <c r="CV960" i="23"/>
  <c r="CU960" i="23"/>
  <c r="CT960" i="23"/>
  <c r="CS960" i="23"/>
  <c r="CR960" i="23"/>
  <c r="CQ960" i="23"/>
  <c r="CP960" i="23"/>
  <c r="CO960" i="23"/>
  <c r="CN960" i="23"/>
  <c r="CM960" i="23"/>
  <c r="CL960" i="23"/>
  <c r="CK960" i="23"/>
  <c r="CJ960" i="23"/>
  <c r="CI960" i="23"/>
  <c r="CH960" i="23"/>
  <c r="CG960" i="23"/>
  <c r="DN959" i="23"/>
  <c r="DM959" i="23"/>
  <c r="DL959" i="23"/>
  <c r="DK959" i="23"/>
  <c r="DJ959" i="23"/>
  <c r="DI959" i="23"/>
  <c r="DH959" i="23"/>
  <c r="DG959" i="23"/>
  <c r="DF959" i="23"/>
  <c r="DE959" i="23"/>
  <c r="DD959" i="23"/>
  <c r="DC959" i="23"/>
  <c r="DB959" i="23"/>
  <c r="DA959" i="23"/>
  <c r="CZ959" i="23"/>
  <c r="CY959" i="23"/>
  <c r="DN958" i="23"/>
  <c r="DM958" i="23"/>
  <c r="DL958" i="23"/>
  <c r="DK958" i="23"/>
  <c r="DJ958" i="23"/>
  <c r="DI958" i="23"/>
  <c r="DH958" i="23"/>
  <c r="DG958" i="23"/>
  <c r="DF958" i="23"/>
  <c r="DE958" i="23"/>
  <c r="DD958" i="23"/>
  <c r="DC958" i="23"/>
  <c r="DB958" i="23"/>
  <c r="DA958" i="23"/>
  <c r="CZ958" i="23"/>
  <c r="CY958" i="23"/>
  <c r="DN957" i="23"/>
  <c r="DM957" i="23"/>
  <c r="DL957" i="23"/>
  <c r="DK957" i="23"/>
  <c r="DJ957" i="23"/>
  <c r="DI957" i="23"/>
  <c r="DH957" i="23"/>
  <c r="DG957" i="23"/>
  <c r="DF957" i="23"/>
  <c r="DE957" i="23"/>
  <c r="DD957" i="23"/>
  <c r="DC957" i="23"/>
  <c r="DB957" i="23"/>
  <c r="DA957" i="23"/>
  <c r="CZ957" i="23"/>
  <c r="CY957" i="23"/>
  <c r="CV957" i="23"/>
  <c r="CU957" i="23"/>
  <c r="CT957" i="23"/>
  <c r="CS957" i="23"/>
  <c r="CR957" i="23"/>
  <c r="CQ957" i="23"/>
  <c r="CP957" i="23"/>
  <c r="CO957" i="23"/>
  <c r="CN957" i="23"/>
  <c r="CM957" i="23"/>
  <c r="CL957" i="23"/>
  <c r="CK957" i="23"/>
  <c r="CJ957" i="23"/>
  <c r="CI957" i="23"/>
  <c r="CH957" i="23"/>
  <c r="CE956" i="23"/>
  <c r="CG958" i="23" s="1"/>
  <c r="CV955" i="23"/>
  <c r="CU955" i="23"/>
  <c r="CT955" i="23"/>
  <c r="CS955" i="23"/>
  <c r="CR955" i="23"/>
  <c r="CQ955" i="23"/>
  <c r="CP955" i="23"/>
  <c r="CO955" i="23"/>
  <c r="CN955" i="23"/>
  <c r="CM955" i="23"/>
  <c r="CL955" i="23"/>
  <c r="CK955" i="23"/>
  <c r="CJ955" i="23"/>
  <c r="CI955" i="23"/>
  <c r="CH955" i="23"/>
  <c r="CV943" i="23"/>
  <c r="CU943" i="23"/>
  <c r="CT943" i="23"/>
  <c r="CS943" i="23"/>
  <c r="CR943" i="23"/>
  <c r="CQ943" i="23"/>
  <c r="CP943" i="23"/>
  <c r="CO943" i="23"/>
  <c r="CN943" i="23"/>
  <c r="CM943" i="23"/>
  <c r="CL943" i="23"/>
  <c r="CK943" i="23"/>
  <c r="CJ943" i="23"/>
  <c r="CI943" i="23"/>
  <c r="CH943" i="23"/>
  <c r="CG943" i="23"/>
  <c r="DN942" i="23"/>
  <c r="DM942" i="23"/>
  <c r="DL942" i="23"/>
  <c r="DK942" i="23"/>
  <c r="DJ942" i="23"/>
  <c r="DI942" i="23"/>
  <c r="DH942" i="23"/>
  <c r="DG942" i="23"/>
  <c r="DF942" i="23"/>
  <c r="DE942" i="23"/>
  <c r="DD942" i="23"/>
  <c r="DC942" i="23"/>
  <c r="DB942" i="23"/>
  <c r="DA942" i="23"/>
  <c r="CZ942" i="23"/>
  <c r="CY942" i="23"/>
  <c r="DN941" i="23"/>
  <c r="DM941" i="23"/>
  <c r="DL941" i="23"/>
  <c r="DK941" i="23"/>
  <c r="DJ941" i="23"/>
  <c r="DI941" i="23"/>
  <c r="DH941" i="23"/>
  <c r="DG941" i="23"/>
  <c r="DF941" i="23"/>
  <c r="DE941" i="23"/>
  <c r="DD941" i="23"/>
  <c r="DC941" i="23"/>
  <c r="DB941" i="23"/>
  <c r="DA941" i="23"/>
  <c r="CZ941" i="23"/>
  <c r="CY941" i="23"/>
  <c r="DN940" i="23"/>
  <c r="DM940" i="23"/>
  <c r="DL940" i="23"/>
  <c r="DK940" i="23"/>
  <c r="DJ940" i="23"/>
  <c r="DI940" i="23"/>
  <c r="DH940" i="23"/>
  <c r="DG940" i="23"/>
  <c r="DF940" i="23"/>
  <c r="DE940" i="23"/>
  <c r="DD940" i="23"/>
  <c r="DC940" i="23"/>
  <c r="DB940" i="23"/>
  <c r="DA940" i="23"/>
  <c r="CZ940" i="23"/>
  <c r="CY940" i="23"/>
  <c r="CV940" i="23"/>
  <c r="CU940" i="23"/>
  <c r="CT940" i="23"/>
  <c r="CS940" i="23"/>
  <c r="CR940" i="23"/>
  <c r="CQ940" i="23"/>
  <c r="CP940" i="23"/>
  <c r="CO940" i="23"/>
  <c r="CN940" i="23"/>
  <c r="CM940" i="23"/>
  <c r="CL940" i="23"/>
  <c r="CK940" i="23"/>
  <c r="CJ940" i="23"/>
  <c r="CI940" i="23"/>
  <c r="CH940" i="23"/>
  <c r="CE939" i="23"/>
  <c r="CG941" i="23" s="1"/>
  <c r="CV938" i="23"/>
  <c r="CU938" i="23"/>
  <c r="CT938" i="23"/>
  <c r="CS938" i="23"/>
  <c r="CR938" i="23"/>
  <c r="CQ938" i="23"/>
  <c r="CP938" i="23"/>
  <c r="CO938" i="23"/>
  <c r="CN938" i="23"/>
  <c r="CM938" i="23"/>
  <c r="CL938" i="23"/>
  <c r="CK938" i="23"/>
  <c r="CJ938" i="23"/>
  <c r="CI938" i="23"/>
  <c r="CH938" i="23"/>
  <c r="CV926" i="23"/>
  <c r="CU926" i="23"/>
  <c r="CT926" i="23"/>
  <c r="CS926" i="23"/>
  <c r="CR926" i="23"/>
  <c r="CQ926" i="23"/>
  <c r="CP926" i="23"/>
  <c r="CO926" i="23"/>
  <c r="CN926" i="23"/>
  <c r="CM926" i="23"/>
  <c r="CL926" i="23"/>
  <c r="CK926" i="23"/>
  <c r="CJ926" i="23"/>
  <c r="CI926" i="23"/>
  <c r="CH926" i="23"/>
  <c r="CG926" i="23"/>
  <c r="DN925" i="23"/>
  <c r="DM925" i="23"/>
  <c r="DL925" i="23"/>
  <c r="DK925" i="23"/>
  <c r="DJ925" i="23"/>
  <c r="DI925" i="23"/>
  <c r="DH925" i="23"/>
  <c r="DG925" i="23"/>
  <c r="DF925" i="23"/>
  <c r="DE925" i="23"/>
  <c r="DD925" i="23"/>
  <c r="DC925" i="23"/>
  <c r="DB925" i="23"/>
  <c r="DA925" i="23"/>
  <c r="CZ925" i="23"/>
  <c r="CY925" i="23"/>
  <c r="DN924" i="23"/>
  <c r="DM924" i="23"/>
  <c r="DL924" i="23"/>
  <c r="DK924" i="23"/>
  <c r="DJ924" i="23"/>
  <c r="DI924" i="23"/>
  <c r="DH924" i="23"/>
  <c r="DG924" i="23"/>
  <c r="DF924" i="23"/>
  <c r="DE924" i="23"/>
  <c r="DD924" i="23"/>
  <c r="DC924" i="23"/>
  <c r="DB924" i="23"/>
  <c r="DA924" i="23"/>
  <c r="CZ924" i="23"/>
  <c r="CY924" i="23"/>
  <c r="DN923" i="23"/>
  <c r="DM923" i="23"/>
  <c r="DL923" i="23"/>
  <c r="DK923" i="23"/>
  <c r="DJ923" i="23"/>
  <c r="DI923" i="23"/>
  <c r="DH923" i="23"/>
  <c r="DG923" i="23"/>
  <c r="DF923" i="23"/>
  <c r="DE923" i="23"/>
  <c r="DD923" i="23"/>
  <c r="DC923" i="23"/>
  <c r="DB923" i="23"/>
  <c r="DA923" i="23"/>
  <c r="CZ923" i="23"/>
  <c r="CY923" i="23"/>
  <c r="CV923" i="23"/>
  <c r="CU923" i="23"/>
  <c r="CT923" i="23"/>
  <c r="CS923" i="23"/>
  <c r="CR923" i="23"/>
  <c r="CQ923" i="23"/>
  <c r="CP923" i="23"/>
  <c r="CO923" i="23"/>
  <c r="CN923" i="23"/>
  <c r="CM923" i="23"/>
  <c r="CL923" i="23"/>
  <c r="CK923" i="23"/>
  <c r="CJ923" i="23"/>
  <c r="CI923" i="23"/>
  <c r="CH923" i="23"/>
  <c r="CE922" i="23"/>
  <c r="CG924" i="23" s="1"/>
  <c r="CV921" i="23"/>
  <c r="CU921" i="23"/>
  <c r="CT921" i="23"/>
  <c r="CS921" i="23"/>
  <c r="CR921" i="23"/>
  <c r="CQ921" i="23"/>
  <c r="CP921" i="23"/>
  <c r="CO921" i="23"/>
  <c r="CN921" i="23"/>
  <c r="CM921" i="23"/>
  <c r="CL921" i="23"/>
  <c r="CK921" i="23"/>
  <c r="CJ921" i="23"/>
  <c r="CI921" i="23"/>
  <c r="CH921" i="23"/>
  <c r="CV909" i="23"/>
  <c r="CU909" i="23"/>
  <c r="CT909" i="23"/>
  <c r="CS909" i="23"/>
  <c r="CR909" i="23"/>
  <c r="CQ909" i="23"/>
  <c r="CP909" i="23"/>
  <c r="CO909" i="23"/>
  <c r="CN909" i="23"/>
  <c r="CM909" i="23"/>
  <c r="CL909" i="23"/>
  <c r="CK909" i="23"/>
  <c r="CJ909" i="23"/>
  <c r="CI909" i="23"/>
  <c r="CH909" i="23"/>
  <c r="CG909" i="23"/>
  <c r="DN908" i="23"/>
  <c r="DM908" i="23"/>
  <c r="DL908" i="23"/>
  <c r="DK908" i="23"/>
  <c r="DJ908" i="23"/>
  <c r="DI908" i="23"/>
  <c r="DH908" i="23"/>
  <c r="DG908" i="23"/>
  <c r="DF908" i="23"/>
  <c r="DE908" i="23"/>
  <c r="DD908" i="23"/>
  <c r="DC908" i="23"/>
  <c r="DB908" i="23"/>
  <c r="DA908" i="23"/>
  <c r="CZ908" i="23"/>
  <c r="CY908" i="23"/>
  <c r="DN907" i="23"/>
  <c r="DM907" i="23"/>
  <c r="DL907" i="23"/>
  <c r="DK907" i="23"/>
  <c r="DJ907" i="23"/>
  <c r="DI907" i="23"/>
  <c r="DH907" i="23"/>
  <c r="DG907" i="23"/>
  <c r="DF907" i="23"/>
  <c r="DE907" i="23"/>
  <c r="DD907" i="23"/>
  <c r="DC907" i="23"/>
  <c r="DB907" i="23"/>
  <c r="DA907" i="23"/>
  <c r="CZ907" i="23"/>
  <c r="CY907" i="23"/>
  <c r="DN906" i="23"/>
  <c r="DM906" i="23"/>
  <c r="DL906" i="23"/>
  <c r="DK906" i="23"/>
  <c r="DJ906" i="23"/>
  <c r="DI906" i="23"/>
  <c r="DH906" i="23"/>
  <c r="DG906" i="23"/>
  <c r="DF906" i="23"/>
  <c r="DE906" i="23"/>
  <c r="DD906" i="23"/>
  <c r="DC906" i="23"/>
  <c r="DB906" i="23"/>
  <c r="DA906" i="23"/>
  <c r="CZ906" i="23"/>
  <c r="CY906" i="23"/>
  <c r="CV906" i="23"/>
  <c r="CU906" i="23"/>
  <c r="CT906" i="23"/>
  <c r="CS906" i="23"/>
  <c r="CR906" i="23"/>
  <c r="CQ906" i="23"/>
  <c r="CP906" i="23"/>
  <c r="CO906" i="23"/>
  <c r="CN906" i="23"/>
  <c r="CM906" i="23"/>
  <c r="CL906" i="23"/>
  <c r="CK906" i="23"/>
  <c r="CJ906" i="23"/>
  <c r="CI906" i="23"/>
  <c r="CH906" i="23"/>
  <c r="CE905" i="23"/>
  <c r="CG907" i="23" s="1"/>
  <c r="CV904" i="23"/>
  <c r="CU904" i="23"/>
  <c r="CT904" i="23"/>
  <c r="CS904" i="23"/>
  <c r="CR904" i="23"/>
  <c r="CQ904" i="23"/>
  <c r="CP904" i="23"/>
  <c r="CO904" i="23"/>
  <c r="CN904" i="23"/>
  <c r="CM904" i="23"/>
  <c r="CL904" i="23"/>
  <c r="CK904" i="23"/>
  <c r="CJ904" i="23"/>
  <c r="CI904" i="23"/>
  <c r="CH904" i="23"/>
  <c r="CV892" i="23"/>
  <c r="CU892" i="23"/>
  <c r="CT892" i="23"/>
  <c r="CS892" i="23"/>
  <c r="CR892" i="23"/>
  <c r="CQ892" i="23"/>
  <c r="CP892" i="23"/>
  <c r="CO892" i="23"/>
  <c r="CN892" i="23"/>
  <c r="CM892" i="23"/>
  <c r="CL892" i="23"/>
  <c r="CK892" i="23"/>
  <c r="CJ892" i="23"/>
  <c r="CI892" i="23"/>
  <c r="CH892" i="23"/>
  <c r="CG892" i="23"/>
  <c r="DN891" i="23"/>
  <c r="DM891" i="23"/>
  <c r="DL891" i="23"/>
  <c r="DK891" i="23"/>
  <c r="DJ891" i="23"/>
  <c r="DI891" i="23"/>
  <c r="DH891" i="23"/>
  <c r="DG891" i="23"/>
  <c r="DF891" i="23"/>
  <c r="DE891" i="23"/>
  <c r="DD891" i="23"/>
  <c r="DC891" i="23"/>
  <c r="DB891" i="23"/>
  <c r="DA891" i="23"/>
  <c r="CZ891" i="23"/>
  <c r="CY891" i="23"/>
  <c r="DN890" i="23"/>
  <c r="DM890" i="23"/>
  <c r="DL890" i="23"/>
  <c r="DK890" i="23"/>
  <c r="DJ890" i="23"/>
  <c r="DI890" i="23"/>
  <c r="DH890" i="23"/>
  <c r="DG890" i="23"/>
  <c r="DF890" i="23"/>
  <c r="DE890" i="23"/>
  <c r="DD890" i="23"/>
  <c r="DC890" i="23"/>
  <c r="DB890" i="23"/>
  <c r="DA890" i="23"/>
  <c r="CZ890" i="23"/>
  <c r="CY890" i="23"/>
  <c r="CC890" i="23"/>
  <c r="DN889" i="23"/>
  <c r="DM889" i="23"/>
  <c r="DL889" i="23"/>
  <c r="DK889" i="23"/>
  <c r="DJ889" i="23"/>
  <c r="DI889" i="23"/>
  <c r="DH889" i="23"/>
  <c r="DG889" i="23"/>
  <c r="DF889" i="23"/>
  <c r="DE889" i="23"/>
  <c r="DD889" i="23"/>
  <c r="DC889" i="23"/>
  <c r="DB889" i="23"/>
  <c r="DA889" i="23"/>
  <c r="CZ889" i="23"/>
  <c r="CY889" i="23"/>
  <c r="CV889" i="23"/>
  <c r="CU889" i="23"/>
  <c r="CT889" i="23"/>
  <c r="CS889" i="23"/>
  <c r="CR889" i="23"/>
  <c r="CQ889" i="23"/>
  <c r="CP889" i="23"/>
  <c r="CO889" i="23"/>
  <c r="CN889" i="23"/>
  <c r="CM889" i="23"/>
  <c r="CL889" i="23"/>
  <c r="CK889" i="23"/>
  <c r="CJ889" i="23"/>
  <c r="CI889" i="23"/>
  <c r="CH889" i="23"/>
  <c r="CE888" i="23"/>
  <c r="CG890" i="23" s="1"/>
  <c r="CV887" i="23"/>
  <c r="CU887" i="23"/>
  <c r="CT887" i="23"/>
  <c r="CS887" i="23"/>
  <c r="CR887" i="23"/>
  <c r="CQ887" i="23"/>
  <c r="CP887" i="23"/>
  <c r="CO887" i="23"/>
  <c r="CN887" i="23"/>
  <c r="CM887" i="23"/>
  <c r="CL887" i="23"/>
  <c r="CK887" i="23"/>
  <c r="CJ887" i="23"/>
  <c r="CI887" i="23"/>
  <c r="CH887" i="23"/>
  <c r="CV875" i="23"/>
  <c r="CU875" i="23"/>
  <c r="CT875" i="23"/>
  <c r="CS875" i="23"/>
  <c r="CR875" i="23"/>
  <c r="CQ875" i="23"/>
  <c r="CP875" i="23"/>
  <c r="CO875" i="23"/>
  <c r="CN875" i="23"/>
  <c r="CM875" i="23"/>
  <c r="CL875" i="23"/>
  <c r="CK875" i="23"/>
  <c r="CJ875" i="23"/>
  <c r="CI875" i="23"/>
  <c r="CH875" i="23"/>
  <c r="CG875" i="23"/>
  <c r="DN874" i="23"/>
  <c r="DM874" i="23"/>
  <c r="DL874" i="23"/>
  <c r="DK874" i="23"/>
  <c r="DJ874" i="23"/>
  <c r="DI874" i="23"/>
  <c r="DH874" i="23"/>
  <c r="DG874" i="23"/>
  <c r="DF874" i="23"/>
  <c r="DE874" i="23"/>
  <c r="DD874" i="23"/>
  <c r="DC874" i="23"/>
  <c r="DB874" i="23"/>
  <c r="DA874" i="23"/>
  <c r="CZ874" i="23"/>
  <c r="CY874" i="23"/>
  <c r="CC874" i="23"/>
  <c r="DN873" i="23"/>
  <c r="DM873" i="23"/>
  <c r="DL873" i="23"/>
  <c r="DK873" i="23"/>
  <c r="DJ873" i="23"/>
  <c r="DI873" i="23"/>
  <c r="DH873" i="23"/>
  <c r="DG873" i="23"/>
  <c r="DF873" i="23"/>
  <c r="DE873" i="23"/>
  <c r="DD873" i="23"/>
  <c r="DC873" i="23"/>
  <c r="DB873" i="23"/>
  <c r="DA873" i="23"/>
  <c r="CZ873" i="23"/>
  <c r="CY873" i="23"/>
  <c r="CV873" i="23"/>
  <c r="CC873" i="23"/>
  <c r="CC889" i="23" s="1"/>
  <c r="CE889" i="23" s="1"/>
  <c r="CG888" i="23" s="1"/>
  <c r="DN872" i="23"/>
  <c r="DM872" i="23"/>
  <c r="DL872" i="23"/>
  <c r="DK872" i="23"/>
  <c r="DJ872" i="23"/>
  <c r="DI872" i="23"/>
  <c r="DH872" i="23"/>
  <c r="DG872" i="23"/>
  <c r="DF872" i="23"/>
  <c r="DE872" i="23"/>
  <c r="DD872" i="23"/>
  <c r="DC872" i="23"/>
  <c r="DB872" i="23"/>
  <c r="DA872" i="23"/>
  <c r="CZ872" i="23"/>
  <c r="CY872" i="23"/>
  <c r="CV872" i="23"/>
  <c r="CU872" i="23"/>
  <c r="CT872" i="23"/>
  <c r="CS872" i="23"/>
  <c r="CR872" i="23"/>
  <c r="CQ872" i="23"/>
  <c r="CP872" i="23"/>
  <c r="CO872" i="23"/>
  <c r="CN872" i="23"/>
  <c r="CM872" i="23"/>
  <c r="CL872" i="23"/>
  <c r="CK872" i="23"/>
  <c r="CJ872" i="23"/>
  <c r="CI872" i="23"/>
  <c r="CH872" i="23"/>
  <c r="CE871" i="23"/>
  <c r="CG873" i="23" s="1"/>
  <c r="CN873" i="23" s="1"/>
  <c r="CV870" i="23"/>
  <c r="CU870" i="23"/>
  <c r="CT870" i="23"/>
  <c r="CS870" i="23"/>
  <c r="CR870" i="23"/>
  <c r="CQ870" i="23"/>
  <c r="CP870" i="23"/>
  <c r="CO870" i="23"/>
  <c r="CN870" i="23"/>
  <c r="CM870" i="23"/>
  <c r="CL870" i="23"/>
  <c r="CK870" i="23"/>
  <c r="CJ870" i="23"/>
  <c r="CI870" i="23"/>
  <c r="CH870" i="23"/>
  <c r="CV858" i="23"/>
  <c r="CU858" i="23"/>
  <c r="CT858" i="23"/>
  <c r="CS858" i="23"/>
  <c r="CR858" i="23"/>
  <c r="CQ858" i="23"/>
  <c r="CP858" i="23"/>
  <c r="CO858" i="23"/>
  <c r="CN858" i="23"/>
  <c r="CM858" i="23"/>
  <c r="CL858" i="23"/>
  <c r="CK858" i="23"/>
  <c r="CJ858" i="23"/>
  <c r="CI858" i="23"/>
  <c r="CH858" i="23"/>
  <c r="CG858" i="23"/>
  <c r="DN857" i="23"/>
  <c r="DM857" i="23"/>
  <c r="DL857" i="23"/>
  <c r="DK857" i="23"/>
  <c r="DJ857" i="23"/>
  <c r="DI857" i="23"/>
  <c r="DH857" i="23"/>
  <c r="DG857" i="23"/>
  <c r="DF857" i="23"/>
  <c r="DE857" i="23"/>
  <c r="DD857" i="23"/>
  <c r="DC857" i="23"/>
  <c r="DB857" i="23"/>
  <c r="DA857" i="23"/>
  <c r="CZ857" i="23"/>
  <c r="CY857" i="23"/>
  <c r="DN856" i="23"/>
  <c r="DM856" i="23"/>
  <c r="DL856" i="23"/>
  <c r="DK856" i="23"/>
  <c r="DJ856" i="23"/>
  <c r="DI856" i="23"/>
  <c r="DH856" i="23"/>
  <c r="DG856" i="23"/>
  <c r="DF856" i="23"/>
  <c r="DE856" i="23"/>
  <c r="DD856" i="23"/>
  <c r="DC856" i="23"/>
  <c r="DB856" i="23"/>
  <c r="DA856" i="23"/>
  <c r="CZ856" i="23"/>
  <c r="CY856" i="23"/>
  <c r="DN855" i="23"/>
  <c r="DM855" i="23"/>
  <c r="DL855" i="23"/>
  <c r="DK855" i="23"/>
  <c r="DJ855" i="23"/>
  <c r="DI855" i="23"/>
  <c r="DH855" i="23"/>
  <c r="DG855" i="23"/>
  <c r="DF855" i="23"/>
  <c r="DE855" i="23"/>
  <c r="DD855" i="23"/>
  <c r="DC855" i="23"/>
  <c r="DB855" i="23"/>
  <c r="DA855" i="23"/>
  <c r="CZ855" i="23"/>
  <c r="CY855" i="23"/>
  <c r="CV855" i="23"/>
  <c r="CU855" i="23"/>
  <c r="CT855" i="23"/>
  <c r="CS855" i="23"/>
  <c r="CR855" i="23"/>
  <c r="CQ855" i="23"/>
  <c r="CP855" i="23"/>
  <c r="CO855" i="23"/>
  <c r="CN855" i="23"/>
  <c r="CM855" i="23"/>
  <c r="CL855" i="23"/>
  <c r="CK855" i="23"/>
  <c r="CJ855" i="23"/>
  <c r="CI855" i="23"/>
  <c r="CH855" i="23"/>
  <c r="CE854" i="23"/>
  <c r="CG856" i="23" s="1"/>
  <c r="CU856" i="23" s="1"/>
  <c r="CV853" i="23"/>
  <c r="CU853" i="23"/>
  <c r="CT853" i="23"/>
  <c r="CS853" i="23"/>
  <c r="CR853" i="23"/>
  <c r="CQ853" i="23"/>
  <c r="CP853" i="23"/>
  <c r="CO853" i="23"/>
  <c r="CN853" i="23"/>
  <c r="CM853" i="23"/>
  <c r="CL853" i="23"/>
  <c r="CK853" i="23"/>
  <c r="CJ853" i="23"/>
  <c r="CI853" i="23"/>
  <c r="CH853" i="23"/>
  <c r="CV841" i="23"/>
  <c r="CU841" i="23"/>
  <c r="CT841" i="23"/>
  <c r="CS841" i="23"/>
  <c r="CR841" i="23"/>
  <c r="CQ841" i="23"/>
  <c r="CP841" i="23"/>
  <c r="CO841" i="23"/>
  <c r="CN841" i="23"/>
  <c r="CM841" i="23"/>
  <c r="CL841" i="23"/>
  <c r="CK841" i="23"/>
  <c r="CJ841" i="23"/>
  <c r="CI841" i="23"/>
  <c r="CH841" i="23"/>
  <c r="CG841" i="23"/>
  <c r="DN840" i="23"/>
  <c r="DM840" i="23"/>
  <c r="DL840" i="23"/>
  <c r="DK840" i="23"/>
  <c r="DJ840" i="23"/>
  <c r="DI840" i="23"/>
  <c r="DH840" i="23"/>
  <c r="DG840" i="23"/>
  <c r="DF840" i="23"/>
  <c r="DE840" i="23"/>
  <c r="DD840" i="23"/>
  <c r="DC840" i="23"/>
  <c r="DB840" i="23"/>
  <c r="DA840" i="23"/>
  <c r="CZ840" i="23"/>
  <c r="CY840" i="23"/>
  <c r="CC840" i="23"/>
  <c r="DN839" i="23"/>
  <c r="DM839" i="23"/>
  <c r="DL839" i="23"/>
  <c r="DK839" i="23"/>
  <c r="DJ839" i="23"/>
  <c r="DI839" i="23"/>
  <c r="DH839" i="23"/>
  <c r="DG839" i="23"/>
  <c r="DF839" i="23"/>
  <c r="DE839" i="23"/>
  <c r="DD839" i="23"/>
  <c r="DC839" i="23"/>
  <c r="DB839" i="23"/>
  <c r="DA839" i="23"/>
  <c r="CZ839" i="23"/>
  <c r="CY839" i="23"/>
  <c r="DN838" i="23"/>
  <c r="DM838" i="23"/>
  <c r="DL838" i="23"/>
  <c r="DK838" i="23"/>
  <c r="DJ838" i="23"/>
  <c r="DI838" i="23"/>
  <c r="DH838" i="23"/>
  <c r="DG838" i="23"/>
  <c r="DF838" i="23"/>
  <c r="DE838" i="23"/>
  <c r="DD838" i="23"/>
  <c r="DC838" i="23"/>
  <c r="DB838" i="23"/>
  <c r="DA838" i="23"/>
  <c r="CZ838" i="23"/>
  <c r="CY838" i="23"/>
  <c r="CV838" i="23"/>
  <c r="CU838" i="23"/>
  <c r="CT838" i="23"/>
  <c r="CS838" i="23"/>
  <c r="CR838" i="23"/>
  <c r="CQ838" i="23"/>
  <c r="CP838" i="23"/>
  <c r="CO838" i="23"/>
  <c r="CN838" i="23"/>
  <c r="CM838" i="23"/>
  <c r="CL838" i="23"/>
  <c r="CK838" i="23"/>
  <c r="CJ838" i="23"/>
  <c r="CI838" i="23"/>
  <c r="CH838" i="23"/>
  <c r="CE837" i="23"/>
  <c r="CG839" i="23" s="1"/>
  <c r="CR839" i="23" s="1"/>
  <c r="CV836" i="23"/>
  <c r="CU836" i="23"/>
  <c r="CT836" i="23"/>
  <c r="CS836" i="23"/>
  <c r="CR836" i="23"/>
  <c r="CQ836" i="23"/>
  <c r="CP836" i="23"/>
  <c r="CO836" i="23"/>
  <c r="CN836" i="23"/>
  <c r="CM836" i="23"/>
  <c r="CL836" i="23"/>
  <c r="CK836" i="23"/>
  <c r="CJ836" i="23"/>
  <c r="CI836" i="23"/>
  <c r="CH836" i="23"/>
  <c r="CV824" i="23"/>
  <c r="CU824" i="23"/>
  <c r="CT824" i="23"/>
  <c r="CS824" i="23"/>
  <c r="CR824" i="23"/>
  <c r="CQ824" i="23"/>
  <c r="CP824" i="23"/>
  <c r="CO824" i="23"/>
  <c r="CN824" i="23"/>
  <c r="CM824" i="23"/>
  <c r="CL824" i="23"/>
  <c r="CK824" i="23"/>
  <c r="CJ824" i="23"/>
  <c r="CI824" i="23"/>
  <c r="CH824" i="23"/>
  <c r="CG824" i="23"/>
  <c r="DN823" i="23"/>
  <c r="DM823" i="23"/>
  <c r="DL823" i="23"/>
  <c r="DK823" i="23"/>
  <c r="DJ823" i="23"/>
  <c r="DI823" i="23"/>
  <c r="DH823" i="23"/>
  <c r="DG823" i="23"/>
  <c r="DF823" i="23"/>
  <c r="DE823" i="23"/>
  <c r="DD823" i="23"/>
  <c r="DC823" i="23"/>
  <c r="DB823" i="23"/>
  <c r="DA823" i="23"/>
  <c r="CZ823" i="23"/>
  <c r="CY823" i="23"/>
  <c r="DN822" i="23"/>
  <c r="DM822" i="23"/>
  <c r="DL822" i="23"/>
  <c r="DK822" i="23"/>
  <c r="DJ822" i="23"/>
  <c r="DI822" i="23"/>
  <c r="DH822" i="23"/>
  <c r="DG822" i="23"/>
  <c r="DF822" i="23"/>
  <c r="DE822" i="23"/>
  <c r="DD822" i="23"/>
  <c r="DC822" i="23"/>
  <c r="DB822" i="23"/>
  <c r="DA822" i="23"/>
  <c r="CZ822" i="23"/>
  <c r="CY822" i="23"/>
  <c r="DN821" i="23"/>
  <c r="DM821" i="23"/>
  <c r="DL821" i="23"/>
  <c r="DK821" i="23"/>
  <c r="DJ821" i="23"/>
  <c r="DI821" i="23"/>
  <c r="DH821" i="23"/>
  <c r="DG821" i="23"/>
  <c r="DF821" i="23"/>
  <c r="DE821" i="23"/>
  <c r="DD821" i="23"/>
  <c r="DC821" i="23"/>
  <c r="DB821" i="23"/>
  <c r="DA821" i="23"/>
  <c r="CZ821" i="23"/>
  <c r="CY821" i="23"/>
  <c r="CV821" i="23"/>
  <c r="CU821" i="23"/>
  <c r="CT821" i="23"/>
  <c r="CS821" i="23"/>
  <c r="CR821" i="23"/>
  <c r="CQ821" i="23"/>
  <c r="CP821" i="23"/>
  <c r="CO821" i="23"/>
  <c r="CN821" i="23"/>
  <c r="CM821" i="23"/>
  <c r="CL821" i="23"/>
  <c r="CK821" i="23"/>
  <c r="CJ821" i="23"/>
  <c r="CI821" i="23"/>
  <c r="CH821" i="23"/>
  <c r="CE820" i="23"/>
  <c r="CG822" i="23" s="1"/>
  <c r="CV819" i="23"/>
  <c r="CU819" i="23"/>
  <c r="CT819" i="23"/>
  <c r="CS819" i="23"/>
  <c r="CR819" i="23"/>
  <c r="CQ819" i="23"/>
  <c r="CP819" i="23"/>
  <c r="CO819" i="23"/>
  <c r="CN819" i="23"/>
  <c r="CM819" i="23"/>
  <c r="CL819" i="23"/>
  <c r="CK819" i="23"/>
  <c r="CJ819" i="23"/>
  <c r="CI819" i="23"/>
  <c r="CH819" i="23"/>
  <c r="CV807" i="23"/>
  <c r="CU807" i="23"/>
  <c r="CT807" i="23"/>
  <c r="CS807" i="23"/>
  <c r="CR807" i="23"/>
  <c r="CQ807" i="23"/>
  <c r="CP807" i="23"/>
  <c r="CO807" i="23"/>
  <c r="CN807" i="23"/>
  <c r="CM807" i="23"/>
  <c r="CL807" i="23"/>
  <c r="CK807" i="23"/>
  <c r="CJ807" i="23"/>
  <c r="CI807" i="23"/>
  <c r="CH807" i="23"/>
  <c r="CG807" i="23"/>
  <c r="DN806" i="23"/>
  <c r="DM806" i="23"/>
  <c r="DL806" i="23"/>
  <c r="DK806" i="23"/>
  <c r="DJ806" i="23"/>
  <c r="DI806" i="23"/>
  <c r="DH806" i="23"/>
  <c r="DG806" i="23"/>
  <c r="DF806" i="23"/>
  <c r="DE806" i="23"/>
  <c r="DD806" i="23"/>
  <c r="DC806" i="23"/>
  <c r="DB806" i="23"/>
  <c r="DA806" i="23"/>
  <c r="CZ806" i="23"/>
  <c r="CY806" i="23"/>
  <c r="CC806" i="23"/>
  <c r="DN805" i="23"/>
  <c r="DM805" i="23"/>
  <c r="DL805" i="23"/>
  <c r="DK805" i="23"/>
  <c r="DJ805" i="23"/>
  <c r="DI805" i="23"/>
  <c r="DH805" i="23"/>
  <c r="DG805" i="23"/>
  <c r="DF805" i="23"/>
  <c r="DE805" i="23"/>
  <c r="DD805" i="23"/>
  <c r="DC805" i="23"/>
  <c r="DB805" i="23"/>
  <c r="DA805" i="23"/>
  <c r="CZ805" i="23"/>
  <c r="CY805" i="23"/>
  <c r="CT805" i="23"/>
  <c r="DN804" i="23"/>
  <c r="DM804" i="23"/>
  <c r="DL804" i="23"/>
  <c r="DK804" i="23"/>
  <c r="DJ804" i="23"/>
  <c r="DI804" i="23"/>
  <c r="DH804" i="23"/>
  <c r="DG804" i="23"/>
  <c r="DF804" i="23"/>
  <c r="DE804" i="23"/>
  <c r="DD804" i="23"/>
  <c r="DC804" i="23"/>
  <c r="DB804" i="23"/>
  <c r="DA804" i="23"/>
  <c r="CZ804" i="23"/>
  <c r="CY804" i="23"/>
  <c r="CV804" i="23"/>
  <c r="CU804" i="23"/>
  <c r="CT804" i="23"/>
  <c r="CS804" i="23"/>
  <c r="CR804" i="23"/>
  <c r="CQ804" i="23"/>
  <c r="CP804" i="23"/>
  <c r="CO804" i="23"/>
  <c r="CN804" i="23"/>
  <c r="CM804" i="23"/>
  <c r="CL804" i="23"/>
  <c r="CK804" i="23"/>
  <c r="CJ804" i="23"/>
  <c r="CI804" i="23"/>
  <c r="CH804" i="23"/>
  <c r="CE803" i="23"/>
  <c r="CG805" i="23" s="1"/>
  <c r="CL805" i="23" s="1"/>
  <c r="CV802" i="23"/>
  <c r="CU802" i="23"/>
  <c r="CT802" i="23"/>
  <c r="CS802" i="23"/>
  <c r="CR802" i="23"/>
  <c r="CQ802" i="23"/>
  <c r="CP802" i="23"/>
  <c r="CO802" i="23"/>
  <c r="CN802" i="23"/>
  <c r="CM802" i="23"/>
  <c r="CL802" i="23"/>
  <c r="CK802" i="23"/>
  <c r="CJ802" i="23"/>
  <c r="CI802" i="23"/>
  <c r="CH802" i="23"/>
  <c r="CV790" i="23"/>
  <c r="CU790" i="23"/>
  <c r="CT790" i="23"/>
  <c r="CS790" i="23"/>
  <c r="CR790" i="23"/>
  <c r="CQ790" i="23"/>
  <c r="CP790" i="23"/>
  <c r="CO790" i="23"/>
  <c r="CN790" i="23"/>
  <c r="CM790" i="23"/>
  <c r="CL790" i="23"/>
  <c r="CK790" i="23"/>
  <c r="CJ790" i="23"/>
  <c r="CI790" i="23"/>
  <c r="CH790" i="23"/>
  <c r="CG790" i="23"/>
  <c r="DN789" i="23"/>
  <c r="DM789" i="23"/>
  <c r="DL789" i="23"/>
  <c r="DK789" i="23"/>
  <c r="DJ789" i="23"/>
  <c r="DI789" i="23"/>
  <c r="DH789" i="23"/>
  <c r="DG789" i="23"/>
  <c r="DF789" i="23"/>
  <c r="DE789" i="23"/>
  <c r="DD789" i="23"/>
  <c r="DC789" i="23"/>
  <c r="DB789" i="23"/>
  <c r="DA789" i="23"/>
  <c r="CZ789" i="23"/>
  <c r="CY789" i="23"/>
  <c r="DN788" i="23"/>
  <c r="DM788" i="23"/>
  <c r="DL788" i="23"/>
  <c r="DK788" i="23"/>
  <c r="DJ788" i="23"/>
  <c r="DI788" i="23"/>
  <c r="DH788" i="23"/>
  <c r="DG788" i="23"/>
  <c r="DF788" i="23"/>
  <c r="DE788" i="23"/>
  <c r="DD788" i="23"/>
  <c r="DC788" i="23"/>
  <c r="DB788" i="23"/>
  <c r="DA788" i="23"/>
  <c r="CZ788" i="23"/>
  <c r="CY788" i="23"/>
  <c r="DN787" i="23"/>
  <c r="DM787" i="23"/>
  <c r="DL787" i="23"/>
  <c r="DK787" i="23"/>
  <c r="DJ787" i="23"/>
  <c r="DI787" i="23"/>
  <c r="DH787" i="23"/>
  <c r="DG787" i="23"/>
  <c r="DF787" i="23"/>
  <c r="DE787" i="23"/>
  <c r="DD787" i="23"/>
  <c r="DC787" i="23"/>
  <c r="DB787" i="23"/>
  <c r="DA787" i="23"/>
  <c r="CZ787" i="23"/>
  <c r="CY787" i="23"/>
  <c r="CV787" i="23"/>
  <c r="CU787" i="23"/>
  <c r="CT787" i="23"/>
  <c r="CS787" i="23"/>
  <c r="CR787" i="23"/>
  <c r="CQ787" i="23"/>
  <c r="CP787" i="23"/>
  <c r="CO787" i="23"/>
  <c r="CN787" i="23"/>
  <c r="CM787" i="23"/>
  <c r="CL787" i="23"/>
  <c r="CK787" i="23"/>
  <c r="CJ787" i="23"/>
  <c r="CI787" i="23"/>
  <c r="CH787" i="23"/>
  <c r="CE786" i="23"/>
  <c r="CG788" i="23" s="1"/>
  <c r="CM788" i="23" s="1"/>
  <c r="CV785" i="23"/>
  <c r="CU785" i="23"/>
  <c r="CT785" i="23"/>
  <c r="CS785" i="23"/>
  <c r="CR785" i="23"/>
  <c r="CQ785" i="23"/>
  <c r="CP785" i="23"/>
  <c r="CO785" i="23"/>
  <c r="CN785" i="23"/>
  <c r="CM785" i="23"/>
  <c r="CL785" i="23"/>
  <c r="CK785" i="23"/>
  <c r="CJ785" i="23"/>
  <c r="CI785" i="23"/>
  <c r="CH785" i="23"/>
  <c r="CV773" i="23"/>
  <c r="CU773" i="23"/>
  <c r="CT773" i="23"/>
  <c r="CS773" i="23"/>
  <c r="CR773" i="23"/>
  <c r="CQ773" i="23"/>
  <c r="CP773" i="23"/>
  <c r="CO773" i="23"/>
  <c r="CN773" i="23"/>
  <c r="CM773" i="23"/>
  <c r="CL773" i="23"/>
  <c r="CK773" i="23"/>
  <c r="CJ773" i="23"/>
  <c r="CI773" i="23"/>
  <c r="CH773" i="23"/>
  <c r="CG773" i="23"/>
  <c r="DN772" i="23"/>
  <c r="DM772" i="23"/>
  <c r="DL772" i="23"/>
  <c r="DK772" i="23"/>
  <c r="DJ772" i="23"/>
  <c r="DI772" i="23"/>
  <c r="DH772" i="23"/>
  <c r="DG772" i="23"/>
  <c r="DF772" i="23"/>
  <c r="DE772" i="23"/>
  <c r="DD772" i="23"/>
  <c r="DC772" i="23"/>
  <c r="DB772" i="23"/>
  <c r="DA772" i="23"/>
  <c r="CZ772" i="23"/>
  <c r="CY772" i="23"/>
  <c r="CC772" i="23"/>
  <c r="DN771" i="23"/>
  <c r="DM771" i="23"/>
  <c r="DL771" i="23"/>
  <c r="DK771" i="23"/>
  <c r="DJ771" i="23"/>
  <c r="DI771" i="23"/>
  <c r="DH771" i="23"/>
  <c r="DG771" i="23"/>
  <c r="DF771" i="23"/>
  <c r="DE771" i="23"/>
  <c r="DD771" i="23"/>
  <c r="DC771" i="23"/>
  <c r="DB771" i="23"/>
  <c r="DA771" i="23"/>
  <c r="CZ771" i="23"/>
  <c r="CY771" i="23"/>
  <c r="CV771" i="23"/>
  <c r="CR771" i="23"/>
  <c r="DN770" i="23"/>
  <c r="DM770" i="23"/>
  <c r="DL770" i="23"/>
  <c r="DK770" i="23"/>
  <c r="DJ770" i="23"/>
  <c r="DI770" i="23"/>
  <c r="DH770" i="23"/>
  <c r="DG770" i="23"/>
  <c r="DF770" i="23"/>
  <c r="DE770" i="23"/>
  <c r="DD770" i="23"/>
  <c r="DC770" i="23"/>
  <c r="DB770" i="23"/>
  <c r="DA770" i="23"/>
  <c r="CZ770" i="23"/>
  <c r="CY770" i="23"/>
  <c r="CV770" i="23"/>
  <c r="CU770" i="23"/>
  <c r="CT770" i="23"/>
  <c r="CS770" i="23"/>
  <c r="CR770" i="23"/>
  <c r="CQ770" i="23"/>
  <c r="CP770" i="23"/>
  <c r="CO770" i="23"/>
  <c r="CN770" i="23"/>
  <c r="CM770" i="23"/>
  <c r="CL770" i="23"/>
  <c r="CK770" i="23"/>
  <c r="CJ770" i="23"/>
  <c r="CI770" i="23"/>
  <c r="CH770" i="23"/>
  <c r="CE769" i="23"/>
  <c r="CG771" i="23" s="1"/>
  <c r="CJ771" i="23" s="1"/>
  <c r="CV768" i="23"/>
  <c r="CU768" i="23"/>
  <c r="CT768" i="23"/>
  <c r="CS768" i="23"/>
  <c r="CR768" i="23"/>
  <c r="CQ768" i="23"/>
  <c r="CP768" i="23"/>
  <c r="CO768" i="23"/>
  <c r="CN768" i="23"/>
  <c r="CM768" i="23"/>
  <c r="CL768" i="23"/>
  <c r="CK768" i="23"/>
  <c r="CJ768" i="23"/>
  <c r="CI768" i="23"/>
  <c r="CH768" i="23"/>
  <c r="CV756" i="23"/>
  <c r="CU756" i="23"/>
  <c r="CT756" i="23"/>
  <c r="CS756" i="23"/>
  <c r="CR756" i="23"/>
  <c r="CQ756" i="23"/>
  <c r="CP756" i="23"/>
  <c r="CO756" i="23"/>
  <c r="CN756" i="23"/>
  <c r="CM756" i="23"/>
  <c r="CL756" i="23"/>
  <c r="CK756" i="23"/>
  <c r="CJ756" i="23"/>
  <c r="CI756" i="23"/>
  <c r="CH756" i="23"/>
  <c r="CG756" i="23"/>
  <c r="DN755" i="23"/>
  <c r="DM755" i="23"/>
  <c r="DL755" i="23"/>
  <c r="DK755" i="23"/>
  <c r="DJ755" i="23"/>
  <c r="DI755" i="23"/>
  <c r="DH755" i="23"/>
  <c r="DG755" i="23"/>
  <c r="DF755" i="23"/>
  <c r="DE755" i="23"/>
  <c r="DD755" i="23"/>
  <c r="DC755" i="23"/>
  <c r="DB755" i="23"/>
  <c r="DA755" i="23"/>
  <c r="CZ755" i="23"/>
  <c r="CY755" i="23"/>
  <c r="DN754" i="23"/>
  <c r="DM754" i="23"/>
  <c r="DL754" i="23"/>
  <c r="DK754" i="23"/>
  <c r="DJ754" i="23"/>
  <c r="DI754" i="23"/>
  <c r="DH754" i="23"/>
  <c r="DG754" i="23"/>
  <c r="DF754" i="23"/>
  <c r="DE754" i="23"/>
  <c r="DD754" i="23"/>
  <c r="DC754" i="23"/>
  <c r="DB754" i="23"/>
  <c r="DA754" i="23"/>
  <c r="CZ754" i="23"/>
  <c r="CY754" i="23"/>
  <c r="DN753" i="23"/>
  <c r="DM753" i="23"/>
  <c r="DL753" i="23"/>
  <c r="DK753" i="23"/>
  <c r="DJ753" i="23"/>
  <c r="DI753" i="23"/>
  <c r="DH753" i="23"/>
  <c r="DG753" i="23"/>
  <c r="DF753" i="23"/>
  <c r="DE753" i="23"/>
  <c r="DD753" i="23"/>
  <c r="DC753" i="23"/>
  <c r="DB753" i="23"/>
  <c r="DA753" i="23"/>
  <c r="CZ753" i="23"/>
  <c r="CY753" i="23"/>
  <c r="CV753" i="23"/>
  <c r="CU753" i="23"/>
  <c r="CT753" i="23"/>
  <c r="CS753" i="23"/>
  <c r="CR753" i="23"/>
  <c r="CQ753" i="23"/>
  <c r="CP753" i="23"/>
  <c r="CO753" i="23"/>
  <c r="CN753" i="23"/>
  <c r="CM753" i="23"/>
  <c r="CL753" i="23"/>
  <c r="CK753" i="23"/>
  <c r="CJ753" i="23"/>
  <c r="CI753" i="23"/>
  <c r="CH753" i="23"/>
  <c r="CE752" i="23"/>
  <c r="CG754" i="23" s="1"/>
  <c r="CV751" i="23"/>
  <c r="CU751" i="23"/>
  <c r="CT751" i="23"/>
  <c r="CS751" i="23"/>
  <c r="CR751" i="23"/>
  <c r="CQ751" i="23"/>
  <c r="CP751" i="23"/>
  <c r="CO751" i="23"/>
  <c r="CN751" i="23"/>
  <c r="CM751" i="23"/>
  <c r="CL751" i="23"/>
  <c r="CK751" i="23"/>
  <c r="CJ751" i="23"/>
  <c r="CI751" i="23"/>
  <c r="CH751" i="23"/>
  <c r="CV739" i="23"/>
  <c r="CU739" i="23"/>
  <c r="CT739" i="23"/>
  <c r="CS739" i="23"/>
  <c r="CR739" i="23"/>
  <c r="CQ739" i="23"/>
  <c r="CP739" i="23"/>
  <c r="CO739" i="23"/>
  <c r="CN739" i="23"/>
  <c r="CM739" i="23"/>
  <c r="CL739" i="23"/>
  <c r="CK739" i="23"/>
  <c r="CJ739" i="23"/>
  <c r="CI739" i="23"/>
  <c r="CH739" i="23"/>
  <c r="CG739" i="23"/>
  <c r="DN738" i="23"/>
  <c r="DM738" i="23"/>
  <c r="DL738" i="23"/>
  <c r="DK738" i="23"/>
  <c r="DJ738" i="23"/>
  <c r="DI738" i="23"/>
  <c r="DH738" i="23"/>
  <c r="DG738" i="23"/>
  <c r="DF738" i="23"/>
  <c r="DE738" i="23"/>
  <c r="DD738" i="23"/>
  <c r="DC738" i="23"/>
  <c r="DB738" i="23"/>
  <c r="DA738" i="23"/>
  <c r="CZ738" i="23"/>
  <c r="CY738" i="23"/>
  <c r="CC738" i="23"/>
  <c r="DN737" i="23"/>
  <c r="DM737" i="23"/>
  <c r="DL737" i="23"/>
  <c r="DK737" i="23"/>
  <c r="DJ737" i="23"/>
  <c r="DI737" i="23"/>
  <c r="DH737" i="23"/>
  <c r="DG737" i="23"/>
  <c r="DF737" i="23"/>
  <c r="DE737" i="23"/>
  <c r="DD737" i="23"/>
  <c r="DC737" i="23"/>
  <c r="DB737" i="23"/>
  <c r="DA737" i="23"/>
  <c r="CZ737" i="23"/>
  <c r="CY737" i="23"/>
  <c r="DN736" i="23"/>
  <c r="DM736" i="23"/>
  <c r="DL736" i="23"/>
  <c r="DK736" i="23"/>
  <c r="DJ736" i="23"/>
  <c r="DI736" i="23"/>
  <c r="DH736" i="23"/>
  <c r="DG736" i="23"/>
  <c r="DF736" i="23"/>
  <c r="DE736" i="23"/>
  <c r="DD736" i="23"/>
  <c r="DC736" i="23"/>
  <c r="DB736" i="23"/>
  <c r="DA736" i="23"/>
  <c r="CZ736" i="23"/>
  <c r="CY736" i="23"/>
  <c r="CV736" i="23"/>
  <c r="CU736" i="23"/>
  <c r="CT736" i="23"/>
  <c r="CS736" i="23"/>
  <c r="CR736" i="23"/>
  <c r="CQ736" i="23"/>
  <c r="CP736" i="23"/>
  <c r="CO736" i="23"/>
  <c r="CN736" i="23"/>
  <c r="CM736" i="23"/>
  <c r="CL736" i="23"/>
  <c r="CK736" i="23"/>
  <c r="CJ736" i="23"/>
  <c r="CI736" i="23"/>
  <c r="CH736" i="23"/>
  <c r="CE735" i="23"/>
  <c r="CG737" i="23" s="1"/>
  <c r="CT737" i="23" s="1"/>
  <c r="CV734" i="23"/>
  <c r="CU734" i="23"/>
  <c r="CT734" i="23"/>
  <c r="CS734" i="23"/>
  <c r="CR734" i="23"/>
  <c r="CQ734" i="23"/>
  <c r="CP734" i="23"/>
  <c r="CO734" i="23"/>
  <c r="CN734" i="23"/>
  <c r="CM734" i="23"/>
  <c r="CL734" i="23"/>
  <c r="CK734" i="23"/>
  <c r="CJ734" i="23"/>
  <c r="CI734" i="23"/>
  <c r="CH734" i="23"/>
  <c r="CV722" i="23"/>
  <c r="CU722" i="23"/>
  <c r="CT722" i="23"/>
  <c r="CS722" i="23"/>
  <c r="CR722" i="23"/>
  <c r="CQ722" i="23"/>
  <c r="CP722" i="23"/>
  <c r="CO722" i="23"/>
  <c r="CN722" i="23"/>
  <c r="CM722" i="23"/>
  <c r="CL722" i="23"/>
  <c r="CK722" i="23"/>
  <c r="CJ722" i="23"/>
  <c r="CI722" i="23"/>
  <c r="CH722" i="23"/>
  <c r="CG722" i="23"/>
  <c r="DN721" i="23"/>
  <c r="DM721" i="23"/>
  <c r="DL721" i="23"/>
  <c r="DK721" i="23"/>
  <c r="DJ721" i="23"/>
  <c r="DI721" i="23"/>
  <c r="DH721" i="23"/>
  <c r="DG721" i="23"/>
  <c r="DF721" i="23"/>
  <c r="DE721" i="23"/>
  <c r="DD721" i="23"/>
  <c r="DC721" i="23"/>
  <c r="DB721" i="23"/>
  <c r="DA721" i="23"/>
  <c r="CZ721" i="23"/>
  <c r="CY721" i="23"/>
  <c r="DN720" i="23"/>
  <c r="DM720" i="23"/>
  <c r="DL720" i="23"/>
  <c r="DK720" i="23"/>
  <c r="DJ720" i="23"/>
  <c r="DI720" i="23"/>
  <c r="DH720" i="23"/>
  <c r="DG720" i="23"/>
  <c r="DF720" i="23"/>
  <c r="DE720" i="23"/>
  <c r="DD720" i="23"/>
  <c r="DC720" i="23"/>
  <c r="DB720" i="23"/>
  <c r="DA720" i="23"/>
  <c r="CZ720" i="23"/>
  <c r="CY720" i="23"/>
  <c r="DN719" i="23"/>
  <c r="DM719" i="23"/>
  <c r="DL719" i="23"/>
  <c r="DK719" i="23"/>
  <c r="DJ719" i="23"/>
  <c r="DI719" i="23"/>
  <c r="DH719" i="23"/>
  <c r="DG719" i="23"/>
  <c r="DF719" i="23"/>
  <c r="DE719" i="23"/>
  <c r="DD719" i="23"/>
  <c r="DC719" i="23"/>
  <c r="DB719" i="23"/>
  <c r="DA719" i="23"/>
  <c r="CZ719" i="23"/>
  <c r="CY719" i="23"/>
  <c r="CV719" i="23"/>
  <c r="CU719" i="23"/>
  <c r="CT719" i="23"/>
  <c r="CS719" i="23"/>
  <c r="CR719" i="23"/>
  <c r="CQ719" i="23"/>
  <c r="CP719" i="23"/>
  <c r="CO719" i="23"/>
  <c r="CN719" i="23"/>
  <c r="CM719" i="23"/>
  <c r="CL719" i="23"/>
  <c r="CK719" i="23"/>
  <c r="CJ719" i="23"/>
  <c r="CI719" i="23"/>
  <c r="CH719" i="23"/>
  <c r="CE718" i="23"/>
  <c r="CG720" i="23" s="1"/>
  <c r="CV717" i="23"/>
  <c r="CU717" i="23"/>
  <c r="CT717" i="23"/>
  <c r="CS717" i="23"/>
  <c r="CR717" i="23"/>
  <c r="CQ717" i="23"/>
  <c r="CP717" i="23"/>
  <c r="CO717" i="23"/>
  <c r="CN717" i="23"/>
  <c r="CM717" i="23"/>
  <c r="CL717" i="23"/>
  <c r="CK717" i="23"/>
  <c r="CJ717" i="23"/>
  <c r="CI717" i="23"/>
  <c r="CH717" i="23"/>
  <c r="CV705" i="23"/>
  <c r="CU705" i="23"/>
  <c r="CT705" i="23"/>
  <c r="CS705" i="23"/>
  <c r="CR705" i="23"/>
  <c r="CQ705" i="23"/>
  <c r="CP705" i="23"/>
  <c r="CO705" i="23"/>
  <c r="CN705" i="23"/>
  <c r="CM705" i="23"/>
  <c r="CL705" i="23"/>
  <c r="CK705" i="23"/>
  <c r="CJ705" i="23"/>
  <c r="CI705" i="23"/>
  <c r="CH705" i="23"/>
  <c r="CG705" i="23"/>
  <c r="DN704" i="23"/>
  <c r="DM704" i="23"/>
  <c r="DL704" i="23"/>
  <c r="DK704" i="23"/>
  <c r="DJ704" i="23"/>
  <c r="DI704" i="23"/>
  <c r="DH704" i="23"/>
  <c r="DG704" i="23"/>
  <c r="DF704" i="23"/>
  <c r="DE704" i="23"/>
  <c r="DD704" i="23"/>
  <c r="DC704" i="23"/>
  <c r="DB704" i="23"/>
  <c r="DA704" i="23"/>
  <c r="CZ704" i="23"/>
  <c r="CY704" i="23"/>
  <c r="CC704" i="23"/>
  <c r="DN703" i="23"/>
  <c r="DM703" i="23"/>
  <c r="DL703" i="23"/>
  <c r="DK703" i="23"/>
  <c r="DJ703" i="23"/>
  <c r="DI703" i="23"/>
  <c r="DH703" i="23"/>
  <c r="DG703" i="23"/>
  <c r="DF703" i="23"/>
  <c r="DE703" i="23"/>
  <c r="DD703" i="23"/>
  <c r="DC703" i="23"/>
  <c r="DB703" i="23"/>
  <c r="DA703" i="23"/>
  <c r="CZ703" i="23"/>
  <c r="CY703" i="23"/>
  <c r="DN702" i="23"/>
  <c r="DM702" i="23"/>
  <c r="DL702" i="23"/>
  <c r="DK702" i="23"/>
  <c r="DJ702" i="23"/>
  <c r="DI702" i="23"/>
  <c r="DH702" i="23"/>
  <c r="DG702" i="23"/>
  <c r="DF702" i="23"/>
  <c r="DE702" i="23"/>
  <c r="DD702" i="23"/>
  <c r="DC702" i="23"/>
  <c r="DB702" i="23"/>
  <c r="DA702" i="23"/>
  <c r="CZ702" i="23"/>
  <c r="CY702" i="23"/>
  <c r="CV702" i="23"/>
  <c r="CU702" i="23"/>
  <c r="CT702" i="23"/>
  <c r="CS702" i="23"/>
  <c r="CR702" i="23"/>
  <c r="CQ702" i="23"/>
  <c r="CP702" i="23"/>
  <c r="CO702" i="23"/>
  <c r="CN702" i="23"/>
  <c r="CM702" i="23"/>
  <c r="CL702" i="23"/>
  <c r="CK702" i="23"/>
  <c r="CJ702" i="23"/>
  <c r="CI702" i="23"/>
  <c r="CH702" i="23"/>
  <c r="CE701" i="23"/>
  <c r="CG703" i="23" s="1"/>
  <c r="CV700" i="23"/>
  <c r="CU700" i="23"/>
  <c r="CT700" i="23"/>
  <c r="CS700" i="23"/>
  <c r="CR700" i="23"/>
  <c r="CQ700" i="23"/>
  <c r="CP700" i="23"/>
  <c r="CO700" i="23"/>
  <c r="CN700" i="23"/>
  <c r="CM700" i="23"/>
  <c r="CL700" i="23"/>
  <c r="CK700" i="23"/>
  <c r="CJ700" i="23"/>
  <c r="CI700" i="23"/>
  <c r="CH700" i="23"/>
  <c r="CV688" i="23"/>
  <c r="CU688" i="23"/>
  <c r="CT688" i="23"/>
  <c r="CS688" i="23"/>
  <c r="CR688" i="23"/>
  <c r="CQ688" i="23"/>
  <c r="CP688" i="23"/>
  <c r="CO688" i="23"/>
  <c r="CN688" i="23"/>
  <c r="CM688" i="23"/>
  <c r="CL688" i="23"/>
  <c r="CK688" i="23"/>
  <c r="CJ688" i="23"/>
  <c r="CI688" i="23"/>
  <c r="CH688" i="23"/>
  <c r="CG688" i="23"/>
  <c r="DN687" i="23"/>
  <c r="DM687" i="23"/>
  <c r="DL687" i="23"/>
  <c r="DK687" i="23"/>
  <c r="DJ687" i="23"/>
  <c r="DI687" i="23"/>
  <c r="DH687" i="23"/>
  <c r="DG687" i="23"/>
  <c r="DF687" i="23"/>
  <c r="DE687" i="23"/>
  <c r="DD687" i="23"/>
  <c r="DC687" i="23"/>
  <c r="DB687" i="23"/>
  <c r="DA687" i="23"/>
  <c r="CZ687" i="23"/>
  <c r="CY687" i="23"/>
  <c r="DN686" i="23"/>
  <c r="DM686" i="23"/>
  <c r="DL686" i="23"/>
  <c r="DK686" i="23"/>
  <c r="DJ686" i="23"/>
  <c r="DI686" i="23"/>
  <c r="DH686" i="23"/>
  <c r="DG686" i="23"/>
  <c r="DF686" i="23"/>
  <c r="DE686" i="23"/>
  <c r="DD686" i="23"/>
  <c r="DC686" i="23"/>
  <c r="DB686" i="23"/>
  <c r="DA686" i="23"/>
  <c r="CZ686" i="23"/>
  <c r="CY686" i="23"/>
  <c r="DN685" i="23"/>
  <c r="DM685" i="23"/>
  <c r="DL685" i="23"/>
  <c r="DK685" i="23"/>
  <c r="DJ685" i="23"/>
  <c r="DI685" i="23"/>
  <c r="DH685" i="23"/>
  <c r="DG685" i="23"/>
  <c r="DF685" i="23"/>
  <c r="DE685" i="23"/>
  <c r="DD685" i="23"/>
  <c r="DC685" i="23"/>
  <c r="DB685" i="23"/>
  <c r="DA685" i="23"/>
  <c r="CZ685" i="23"/>
  <c r="CY685" i="23"/>
  <c r="CV685" i="23"/>
  <c r="CU685" i="23"/>
  <c r="CT685" i="23"/>
  <c r="CS685" i="23"/>
  <c r="CR685" i="23"/>
  <c r="CQ685" i="23"/>
  <c r="CP685" i="23"/>
  <c r="CO685" i="23"/>
  <c r="CN685" i="23"/>
  <c r="CM685" i="23"/>
  <c r="CL685" i="23"/>
  <c r="CK685" i="23"/>
  <c r="CJ685" i="23"/>
  <c r="CI685" i="23"/>
  <c r="CH685" i="23"/>
  <c r="CE684" i="23"/>
  <c r="CG686" i="23" s="1"/>
  <c r="CV683" i="23"/>
  <c r="CU683" i="23"/>
  <c r="CT683" i="23"/>
  <c r="CS683" i="23"/>
  <c r="CR683" i="23"/>
  <c r="CQ683" i="23"/>
  <c r="CP683" i="23"/>
  <c r="CO683" i="23"/>
  <c r="CN683" i="23"/>
  <c r="CM683" i="23"/>
  <c r="CL683" i="23"/>
  <c r="CK683" i="23"/>
  <c r="CJ683" i="23"/>
  <c r="CI683" i="23"/>
  <c r="CH683" i="23"/>
  <c r="CV671" i="23"/>
  <c r="CU671" i="23"/>
  <c r="CT671" i="23"/>
  <c r="CS671" i="23"/>
  <c r="CR671" i="23"/>
  <c r="CQ671" i="23"/>
  <c r="CP671" i="23"/>
  <c r="CO671" i="23"/>
  <c r="CN671" i="23"/>
  <c r="CM671" i="23"/>
  <c r="CL671" i="23"/>
  <c r="CK671" i="23"/>
  <c r="CJ671" i="23"/>
  <c r="CI671" i="23"/>
  <c r="CH671" i="23"/>
  <c r="CG671" i="23"/>
  <c r="DN670" i="23"/>
  <c r="DM670" i="23"/>
  <c r="DL670" i="23"/>
  <c r="DK670" i="23"/>
  <c r="DJ670" i="23"/>
  <c r="DI670" i="23"/>
  <c r="DH670" i="23"/>
  <c r="DG670" i="23"/>
  <c r="DF670" i="23"/>
  <c r="DE670" i="23"/>
  <c r="DD670" i="23"/>
  <c r="DC670" i="23"/>
  <c r="DB670" i="23"/>
  <c r="DA670" i="23"/>
  <c r="CZ670" i="23"/>
  <c r="CY670" i="23"/>
  <c r="DN669" i="23"/>
  <c r="DM669" i="23"/>
  <c r="DL669" i="23"/>
  <c r="DK669" i="23"/>
  <c r="DJ669" i="23"/>
  <c r="DI669" i="23"/>
  <c r="DH669" i="23"/>
  <c r="DG669" i="23"/>
  <c r="DF669" i="23"/>
  <c r="DE669" i="23"/>
  <c r="DD669" i="23"/>
  <c r="DC669" i="23"/>
  <c r="DB669" i="23"/>
  <c r="DA669" i="23"/>
  <c r="CZ669" i="23"/>
  <c r="CY669" i="23"/>
  <c r="DN668" i="23"/>
  <c r="DM668" i="23"/>
  <c r="DL668" i="23"/>
  <c r="DK668" i="23"/>
  <c r="DJ668" i="23"/>
  <c r="DI668" i="23"/>
  <c r="DH668" i="23"/>
  <c r="DG668" i="23"/>
  <c r="DF668" i="23"/>
  <c r="DE668" i="23"/>
  <c r="DD668" i="23"/>
  <c r="DC668" i="23"/>
  <c r="DB668" i="23"/>
  <c r="DA668" i="23"/>
  <c r="CZ668" i="23"/>
  <c r="CY668" i="23"/>
  <c r="CV668" i="23"/>
  <c r="CU668" i="23"/>
  <c r="CT668" i="23"/>
  <c r="CS668" i="23"/>
  <c r="CR668" i="23"/>
  <c r="CQ668" i="23"/>
  <c r="CP668" i="23"/>
  <c r="CO668" i="23"/>
  <c r="CN668" i="23"/>
  <c r="CM668" i="23"/>
  <c r="CL668" i="23"/>
  <c r="CK668" i="23"/>
  <c r="CJ668" i="23"/>
  <c r="CI668" i="23"/>
  <c r="CH668" i="23"/>
  <c r="CE667" i="23"/>
  <c r="CG669" i="23" s="1"/>
  <c r="CV666" i="23"/>
  <c r="CU666" i="23"/>
  <c r="CT666" i="23"/>
  <c r="CS666" i="23"/>
  <c r="CR666" i="23"/>
  <c r="CQ666" i="23"/>
  <c r="CP666" i="23"/>
  <c r="CO666" i="23"/>
  <c r="CN666" i="23"/>
  <c r="CM666" i="23"/>
  <c r="CL666" i="23"/>
  <c r="CK666" i="23"/>
  <c r="CJ666" i="23"/>
  <c r="CI666" i="23"/>
  <c r="CH666" i="23"/>
  <c r="CV654" i="23"/>
  <c r="CU654" i="23"/>
  <c r="CT654" i="23"/>
  <c r="CS654" i="23"/>
  <c r="CR654" i="23"/>
  <c r="CQ654" i="23"/>
  <c r="CP654" i="23"/>
  <c r="CO654" i="23"/>
  <c r="CN654" i="23"/>
  <c r="CM654" i="23"/>
  <c r="CL654" i="23"/>
  <c r="CK654" i="23"/>
  <c r="CJ654" i="23"/>
  <c r="CI654" i="23"/>
  <c r="CH654" i="23"/>
  <c r="CG654" i="23"/>
  <c r="DN653" i="23"/>
  <c r="DM653" i="23"/>
  <c r="DL653" i="23"/>
  <c r="DK653" i="23"/>
  <c r="DJ653" i="23"/>
  <c r="DI653" i="23"/>
  <c r="DH653" i="23"/>
  <c r="DG653" i="23"/>
  <c r="DF653" i="23"/>
  <c r="DE653" i="23"/>
  <c r="DD653" i="23"/>
  <c r="DC653" i="23"/>
  <c r="DB653" i="23"/>
  <c r="DA653" i="23"/>
  <c r="CZ653" i="23"/>
  <c r="CY653" i="23"/>
  <c r="DN652" i="23"/>
  <c r="DM652" i="23"/>
  <c r="DL652" i="23"/>
  <c r="DK652" i="23"/>
  <c r="DJ652" i="23"/>
  <c r="DI652" i="23"/>
  <c r="DH652" i="23"/>
  <c r="DG652" i="23"/>
  <c r="DF652" i="23"/>
  <c r="DE652" i="23"/>
  <c r="DD652" i="23"/>
  <c r="DC652" i="23"/>
  <c r="DB652" i="23"/>
  <c r="DA652" i="23"/>
  <c r="CZ652" i="23"/>
  <c r="CY652" i="23"/>
  <c r="DN651" i="23"/>
  <c r="DM651" i="23"/>
  <c r="DL651" i="23"/>
  <c r="DK651" i="23"/>
  <c r="DJ651" i="23"/>
  <c r="DI651" i="23"/>
  <c r="DH651" i="23"/>
  <c r="DG651" i="23"/>
  <c r="DF651" i="23"/>
  <c r="DE651" i="23"/>
  <c r="DD651" i="23"/>
  <c r="DC651" i="23"/>
  <c r="DB651" i="23"/>
  <c r="DA651" i="23"/>
  <c r="CZ651" i="23"/>
  <c r="CY651" i="23"/>
  <c r="CV651" i="23"/>
  <c r="CU651" i="23"/>
  <c r="CT651" i="23"/>
  <c r="CS651" i="23"/>
  <c r="CR651" i="23"/>
  <c r="CQ651" i="23"/>
  <c r="CP651" i="23"/>
  <c r="CO651" i="23"/>
  <c r="CN651" i="23"/>
  <c r="CM651" i="23"/>
  <c r="CL651" i="23"/>
  <c r="CK651" i="23"/>
  <c r="CJ651" i="23"/>
  <c r="CI651" i="23"/>
  <c r="CH651" i="23"/>
  <c r="CE650" i="23"/>
  <c r="CG652" i="23" s="1"/>
  <c r="CV649" i="23"/>
  <c r="CU649" i="23"/>
  <c r="CT649" i="23"/>
  <c r="CS649" i="23"/>
  <c r="CR649" i="23"/>
  <c r="CQ649" i="23"/>
  <c r="CP649" i="23"/>
  <c r="CO649" i="23"/>
  <c r="CN649" i="23"/>
  <c r="CM649" i="23"/>
  <c r="CL649" i="23"/>
  <c r="CK649" i="23"/>
  <c r="CJ649" i="23"/>
  <c r="CI649" i="23"/>
  <c r="CH649" i="23"/>
  <c r="CV637" i="23"/>
  <c r="CU637" i="23"/>
  <c r="CT637" i="23"/>
  <c r="CS637" i="23"/>
  <c r="CR637" i="23"/>
  <c r="CQ637" i="23"/>
  <c r="CP637" i="23"/>
  <c r="CO637" i="23"/>
  <c r="CN637" i="23"/>
  <c r="CM637" i="23"/>
  <c r="CL637" i="23"/>
  <c r="CK637" i="23"/>
  <c r="CJ637" i="23"/>
  <c r="CI637" i="23"/>
  <c r="CH637" i="23"/>
  <c r="CG637" i="23"/>
  <c r="DN636" i="23"/>
  <c r="DM636" i="23"/>
  <c r="DL636" i="23"/>
  <c r="DK636" i="23"/>
  <c r="DJ636" i="23"/>
  <c r="DI636" i="23"/>
  <c r="DH636" i="23"/>
  <c r="DG636" i="23"/>
  <c r="DF636" i="23"/>
  <c r="DE636" i="23"/>
  <c r="DD636" i="23"/>
  <c r="DC636" i="23"/>
  <c r="DB636" i="23"/>
  <c r="DA636" i="23"/>
  <c r="CZ636" i="23"/>
  <c r="CY636" i="23"/>
  <c r="DN635" i="23"/>
  <c r="DM635" i="23"/>
  <c r="DL635" i="23"/>
  <c r="DK635" i="23"/>
  <c r="DJ635" i="23"/>
  <c r="DI635" i="23"/>
  <c r="DH635" i="23"/>
  <c r="DG635" i="23"/>
  <c r="DF635" i="23"/>
  <c r="DE635" i="23"/>
  <c r="DD635" i="23"/>
  <c r="DC635" i="23"/>
  <c r="DB635" i="23"/>
  <c r="DA635" i="23"/>
  <c r="CZ635" i="23"/>
  <c r="CY635" i="23"/>
  <c r="DN634" i="23"/>
  <c r="DM634" i="23"/>
  <c r="DL634" i="23"/>
  <c r="DK634" i="23"/>
  <c r="DJ634" i="23"/>
  <c r="DI634" i="23"/>
  <c r="DH634" i="23"/>
  <c r="DG634" i="23"/>
  <c r="DF634" i="23"/>
  <c r="DE634" i="23"/>
  <c r="DD634" i="23"/>
  <c r="DC634" i="23"/>
  <c r="DB634" i="23"/>
  <c r="DA634" i="23"/>
  <c r="CZ634" i="23"/>
  <c r="CY634" i="23"/>
  <c r="CV634" i="23"/>
  <c r="CU634" i="23"/>
  <c r="CT634" i="23"/>
  <c r="CS634" i="23"/>
  <c r="CR634" i="23"/>
  <c r="CQ634" i="23"/>
  <c r="CP634" i="23"/>
  <c r="CO634" i="23"/>
  <c r="CN634" i="23"/>
  <c r="CM634" i="23"/>
  <c r="CL634" i="23"/>
  <c r="CK634" i="23"/>
  <c r="CJ634" i="23"/>
  <c r="CI634" i="23"/>
  <c r="CH634" i="23"/>
  <c r="CE633" i="23"/>
  <c r="CG635" i="23" s="1"/>
  <c r="CV632" i="23"/>
  <c r="CU632" i="23"/>
  <c r="CT632" i="23"/>
  <c r="CS632" i="23"/>
  <c r="CR632" i="23"/>
  <c r="CQ632" i="23"/>
  <c r="CP632" i="23"/>
  <c r="CO632" i="23"/>
  <c r="CN632" i="23"/>
  <c r="CM632" i="23"/>
  <c r="CL632" i="23"/>
  <c r="CK632" i="23"/>
  <c r="CJ632" i="23"/>
  <c r="CI632" i="23"/>
  <c r="CH632" i="23"/>
  <c r="CV620" i="23"/>
  <c r="CU620" i="23"/>
  <c r="CT620" i="23"/>
  <c r="CS620" i="23"/>
  <c r="CR620" i="23"/>
  <c r="CQ620" i="23"/>
  <c r="CP620" i="23"/>
  <c r="CO620" i="23"/>
  <c r="CN620" i="23"/>
  <c r="CM620" i="23"/>
  <c r="CL620" i="23"/>
  <c r="CK620" i="23"/>
  <c r="CJ620" i="23"/>
  <c r="CI620" i="23"/>
  <c r="CH620" i="23"/>
  <c r="CG620" i="23"/>
  <c r="DN619" i="23"/>
  <c r="DM619" i="23"/>
  <c r="DL619" i="23"/>
  <c r="DK619" i="23"/>
  <c r="DJ619" i="23"/>
  <c r="DI619" i="23"/>
  <c r="DH619" i="23"/>
  <c r="DG619" i="23"/>
  <c r="DF619" i="23"/>
  <c r="DE619" i="23"/>
  <c r="DD619" i="23"/>
  <c r="DC619" i="23"/>
  <c r="DB619" i="23"/>
  <c r="DA619" i="23"/>
  <c r="CZ619" i="23"/>
  <c r="CY619" i="23"/>
  <c r="DN618" i="23"/>
  <c r="DM618" i="23"/>
  <c r="DL618" i="23"/>
  <c r="DK618" i="23"/>
  <c r="DJ618" i="23"/>
  <c r="DI618" i="23"/>
  <c r="DH618" i="23"/>
  <c r="DG618" i="23"/>
  <c r="DF618" i="23"/>
  <c r="DE618" i="23"/>
  <c r="DD618" i="23"/>
  <c r="DC618" i="23"/>
  <c r="DB618" i="23"/>
  <c r="DA618" i="23"/>
  <c r="CZ618" i="23"/>
  <c r="CY618" i="23"/>
  <c r="CC618" i="23"/>
  <c r="CC634" i="23" s="1"/>
  <c r="CE634" i="23" s="1"/>
  <c r="CG633" i="23" s="1"/>
  <c r="DN617" i="23"/>
  <c r="DM617" i="23"/>
  <c r="DL617" i="23"/>
  <c r="DK617" i="23"/>
  <c r="DJ617" i="23"/>
  <c r="DI617" i="23"/>
  <c r="DH617" i="23"/>
  <c r="DG617" i="23"/>
  <c r="DF617" i="23"/>
  <c r="DE617" i="23"/>
  <c r="DD617" i="23"/>
  <c r="DC617" i="23"/>
  <c r="DB617" i="23"/>
  <c r="DA617" i="23"/>
  <c r="CZ617" i="23"/>
  <c r="CY617" i="23"/>
  <c r="CV617" i="23"/>
  <c r="CU617" i="23"/>
  <c r="CT617" i="23"/>
  <c r="CS617" i="23"/>
  <c r="CR617" i="23"/>
  <c r="CQ617" i="23"/>
  <c r="CP617" i="23"/>
  <c r="CO617" i="23"/>
  <c r="CN617" i="23"/>
  <c r="CM617" i="23"/>
  <c r="CL617" i="23"/>
  <c r="CK617" i="23"/>
  <c r="CJ617" i="23"/>
  <c r="CI617" i="23"/>
  <c r="CH617" i="23"/>
  <c r="CE616" i="23"/>
  <c r="CG618" i="23" s="1"/>
  <c r="CV615" i="23"/>
  <c r="CU615" i="23"/>
  <c r="CT615" i="23"/>
  <c r="CS615" i="23"/>
  <c r="CR615" i="23"/>
  <c r="CQ615" i="23"/>
  <c r="CP615" i="23"/>
  <c r="CO615" i="23"/>
  <c r="CN615" i="23"/>
  <c r="CM615" i="23"/>
  <c r="CL615" i="23"/>
  <c r="CK615" i="23"/>
  <c r="CJ615" i="23"/>
  <c r="CI615" i="23"/>
  <c r="CH615" i="23"/>
  <c r="CV603" i="23"/>
  <c r="CU603" i="23"/>
  <c r="CT603" i="23"/>
  <c r="CS603" i="23"/>
  <c r="CR603" i="23"/>
  <c r="CQ603" i="23"/>
  <c r="CP603" i="23"/>
  <c r="CO603" i="23"/>
  <c r="CN603" i="23"/>
  <c r="CM603" i="23"/>
  <c r="CL603" i="23"/>
  <c r="CK603" i="23"/>
  <c r="CJ603" i="23"/>
  <c r="CI603" i="23"/>
  <c r="CH603" i="23"/>
  <c r="CG603" i="23"/>
  <c r="DN602" i="23"/>
  <c r="DM602" i="23"/>
  <c r="DL602" i="23"/>
  <c r="DK602" i="23"/>
  <c r="DJ602" i="23"/>
  <c r="DI602" i="23"/>
  <c r="DH602" i="23"/>
  <c r="DG602" i="23"/>
  <c r="DF602" i="23"/>
  <c r="DE602" i="23"/>
  <c r="DD602" i="23"/>
  <c r="DC602" i="23"/>
  <c r="DB602" i="23"/>
  <c r="DA602" i="23"/>
  <c r="CZ602" i="23"/>
  <c r="CY602" i="23"/>
  <c r="CC602" i="23"/>
  <c r="DN601" i="23"/>
  <c r="DM601" i="23"/>
  <c r="DL601" i="23"/>
  <c r="DK601" i="23"/>
  <c r="DJ601" i="23"/>
  <c r="DI601" i="23"/>
  <c r="DH601" i="23"/>
  <c r="DG601" i="23"/>
  <c r="DF601" i="23"/>
  <c r="DE601" i="23"/>
  <c r="DD601" i="23"/>
  <c r="DC601" i="23"/>
  <c r="DB601" i="23"/>
  <c r="DA601" i="23"/>
  <c r="CZ601" i="23"/>
  <c r="CY601" i="23"/>
  <c r="CE601" i="23"/>
  <c r="CY603" i="23" s="1"/>
  <c r="CC601" i="23"/>
  <c r="CC617" i="23" s="1"/>
  <c r="CE617" i="23" s="1"/>
  <c r="CG616" i="23" s="1"/>
  <c r="DN600" i="23"/>
  <c r="DM600" i="23"/>
  <c r="DL600" i="23"/>
  <c r="DK600" i="23"/>
  <c r="DJ600" i="23"/>
  <c r="DI600" i="23"/>
  <c r="DH600" i="23"/>
  <c r="DG600" i="23"/>
  <c r="DF600" i="23"/>
  <c r="DE600" i="23"/>
  <c r="DD600" i="23"/>
  <c r="DC600" i="23"/>
  <c r="DB600" i="23"/>
  <c r="DA600" i="23"/>
  <c r="CZ600" i="23"/>
  <c r="CY600" i="23"/>
  <c r="CV600" i="23"/>
  <c r="CU600" i="23"/>
  <c r="CT600" i="23"/>
  <c r="CS600" i="23"/>
  <c r="CR600" i="23"/>
  <c r="CQ600" i="23"/>
  <c r="CP600" i="23"/>
  <c r="CO600" i="23"/>
  <c r="CN600" i="23"/>
  <c r="CM600" i="23"/>
  <c r="CL600" i="23"/>
  <c r="CK600" i="23"/>
  <c r="CJ600" i="23"/>
  <c r="CI600" i="23"/>
  <c r="CH600" i="23"/>
  <c r="CE599" i="23"/>
  <c r="CG601" i="23" s="1"/>
  <c r="CV598" i="23"/>
  <c r="CU598" i="23"/>
  <c r="CT598" i="23"/>
  <c r="CS598" i="23"/>
  <c r="CR598" i="23"/>
  <c r="CQ598" i="23"/>
  <c r="CP598" i="23"/>
  <c r="CO598" i="23"/>
  <c r="CN598" i="23"/>
  <c r="CM598" i="23"/>
  <c r="CL598" i="23"/>
  <c r="CK598" i="23"/>
  <c r="CJ598" i="23"/>
  <c r="CI598" i="23"/>
  <c r="CH598" i="23"/>
  <c r="CV586" i="23"/>
  <c r="CU586" i="23"/>
  <c r="CT586" i="23"/>
  <c r="CS586" i="23"/>
  <c r="CR586" i="23"/>
  <c r="CQ586" i="23"/>
  <c r="CP586" i="23"/>
  <c r="CO586" i="23"/>
  <c r="CN586" i="23"/>
  <c r="CM586" i="23"/>
  <c r="CL586" i="23"/>
  <c r="CK586" i="23"/>
  <c r="CJ586" i="23"/>
  <c r="CI586" i="23"/>
  <c r="CH586" i="23"/>
  <c r="CG586" i="23"/>
  <c r="DN585" i="23"/>
  <c r="DM585" i="23"/>
  <c r="DL585" i="23"/>
  <c r="DK585" i="23"/>
  <c r="DJ585" i="23"/>
  <c r="DI585" i="23"/>
  <c r="DH585" i="23"/>
  <c r="DG585" i="23"/>
  <c r="DF585" i="23"/>
  <c r="DE585" i="23"/>
  <c r="DD585" i="23"/>
  <c r="DC585" i="23"/>
  <c r="DB585" i="23"/>
  <c r="DA585" i="23"/>
  <c r="CZ585" i="23"/>
  <c r="CY585" i="23"/>
  <c r="DN584" i="23"/>
  <c r="DM584" i="23"/>
  <c r="DL584" i="23"/>
  <c r="DK584" i="23"/>
  <c r="DJ584" i="23"/>
  <c r="DI584" i="23"/>
  <c r="DH584" i="23"/>
  <c r="DG584" i="23"/>
  <c r="DF584" i="23"/>
  <c r="DE584" i="23"/>
  <c r="DD584" i="23"/>
  <c r="DC584" i="23"/>
  <c r="DB584" i="23"/>
  <c r="DA584" i="23"/>
  <c r="CZ584" i="23"/>
  <c r="CY584" i="23"/>
  <c r="DN583" i="23"/>
  <c r="DM583" i="23"/>
  <c r="DL583" i="23"/>
  <c r="DK583" i="23"/>
  <c r="DJ583" i="23"/>
  <c r="DI583" i="23"/>
  <c r="DH583" i="23"/>
  <c r="DG583" i="23"/>
  <c r="DF583" i="23"/>
  <c r="DE583" i="23"/>
  <c r="DD583" i="23"/>
  <c r="DC583" i="23"/>
  <c r="DB583" i="23"/>
  <c r="DA583" i="23"/>
  <c r="CZ583" i="23"/>
  <c r="CY583" i="23"/>
  <c r="CV583" i="23"/>
  <c r="CU583" i="23"/>
  <c r="CT583" i="23"/>
  <c r="CS583" i="23"/>
  <c r="CR583" i="23"/>
  <c r="CQ583" i="23"/>
  <c r="CP583" i="23"/>
  <c r="CO583" i="23"/>
  <c r="CN583" i="23"/>
  <c r="CM583" i="23"/>
  <c r="CL583" i="23"/>
  <c r="CK583" i="23"/>
  <c r="CJ583" i="23"/>
  <c r="CI583" i="23"/>
  <c r="CH583" i="23"/>
  <c r="CE582" i="23"/>
  <c r="CG584" i="23" s="1"/>
  <c r="CV581" i="23"/>
  <c r="CU581" i="23"/>
  <c r="CT581" i="23"/>
  <c r="CS581" i="23"/>
  <c r="CR581" i="23"/>
  <c r="CQ581" i="23"/>
  <c r="CP581" i="23"/>
  <c r="CO581" i="23"/>
  <c r="CN581" i="23"/>
  <c r="CM581" i="23"/>
  <c r="CL581" i="23"/>
  <c r="CK581" i="23"/>
  <c r="CJ581" i="23"/>
  <c r="CI581" i="23"/>
  <c r="CH581" i="23"/>
  <c r="CV569" i="23"/>
  <c r="CU569" i="23"/>
  <c r="CT569" i="23"/>
  <c r="CS569" i="23"/>
  <c r="CR569" i="23"/>
  <c r="CQ569" i="23"/>
  <c r="CP569" i="23"/>
  <c r="CO569" i="23"/>
  <c r="CN569" i="23"/>
  <c r="CM569" i="23"/>
  <c r="CL569" i="23"/>
  <c r="CK569" i="23"/>
  <c r="CJ569" i="23"/>
  <c r="CI569" i="23"/>
  <c r="CH569" i="23"/>
  <c r="CG569" i="23"/>
  <c r="DN568" i="23"/>
  <c r="DM568" i="23"/>
  <c r="DL568" i="23"/>
  <c r="DK568" i="23"/>
  <c r="DJ568" i="23"/>
  <c r="DI568" i="23"/>
  <c r="DH568" i="23"/>
  <c r="DG568" i="23"/>
  <c r="DF568" i="23"/>
  <c r="DE568" i="23"/>
  <c r="DD568" i="23"/>
  <c r="DC568" i="23"/>
  <c r="DB568" i="23"/>
  <c r="DA568" i="23"/>
  <c r="CZ568" i="23"/>
  <c r="CY568" i="23"/>
  <c r="CC568" i="23"/>
  <c r="DN567" i="23"/>
  <c r="DM567" i="23"/>
  <c r="DL567" i="23"/>
  <c r="DK567" i="23"/>
  <c r="DJ567" i="23"/>
  <c r="DI567" i="23"/>
  <c r="DH567" i="23"/>
  <c r="DG567" i="23"/>
  <c r="DF567" i="23"/>
  <c r="DE567" i="23"/>
  <c r="DD567" i="23"/>
  <c r="DC567" i="23"/>
  <c r="DB567" i="23"/>
  <c r="DA567" i="23"/>
  <c r="CZ567" i="23"/>
  <c r="CY567" i="23"/>
  <c r="DN566" i="23"/>
  <c r="DM566" i="23"/>
  <c r="DL566" i="23"/>
  <c r="DK566" i="23"/>
  <c r="DJ566" i="23"/>
  <c r="DI566" i="23"/>
  <c r="DH566" i="23"/>
  <c r="DG566" i="23"/>
  <c r="DF566" i="23"/>
  <c r="DE566" i="23"/>
  <c r="DD566" i="23"/>
  <c r="DC566" i="23"/>
  <c r="DB566" i="23"/>
  <c r="DA566" i="23"/>
  <c r="CZ566" i="23"/>
  <c r="CY566" i="23"/>
  <c r="CV566" i="23"/>
  <c r="CU566" i="23"/>
  <c r="CT566" i="23"/>
  <c r="CS566" i="23"/>
  <c r="CR566" i="23"/>
  <c r="CQ566" i="23"/>
  <c r="CP566" i="23"/>
  <c r="CO566" i="23"/>
  <c r="CN566" i="23"/>
  <c r="CM566" i="23"/>
  <c r="CL566" i="23"/>
  <c r="CK566" i="23"/>
  <c r="CJ566" i="23"/>
  <c r="CI566" i="23"/>
  <c r="CH566" i="23"/>
  <c r="CE565" i="23"/>
  <c r="CG567" i="23" s="1"/>
  <c r="CV564" i="23"/>
  <c r="CU564" i="23"/>
  <c r="CT564" i="23"/>
  <c r="CS564" i="23"/>
  <c r="CR564" i="23"/>
  <c r="CQ564" i="23"/>
  <c r="CP564" i="23"/>
  <c r="CO564" i="23"/>
  <c r="CN564" i="23"/>
  <c r="CM564" i="23"/>
  <c r="CL564" i="23"/>
  <c r="CK564" i="23"/>
  <c r="CJ564" i="23"/>
  <c r="CI564" i="23"/>
  <c r="CH564" i="23"/>
  <c r="CV552" i="23"/>
  <c r="CU552" i="23"/>
  <c r="CT552" i="23"/>
  <c r="CS552" i="23"/>
  <c r="CR552" i="23"/>
  <c r="CQ552" i="23"/>
  <c r="CP552" i="23"/>
  <c r="CO552" i="23"/>
  <c r="CN552" i="23"/>
  <c r="CM552" i="23"/>
  <c r="CL552" i="23"/>
  <c r="CK552" i="23"/>
  <c r="CJ552" i="23"/>
  <c r="CI552" i="23"/>
  <c r="CH552" i="23"/>
  <c r="CG552" i="23"/>
  <c r="DN551" i="23"/>
  <c r="DM551" i="23"/>
  <c r="DL551" i="23"/>
  <c r="DK551" i="23"/>
  <c r="DJ551" i="23"/>
  <c r="DI551" i="23"/>
  <c r="DH551" i="23"/>
  <c r="DG551" i="23"/>
  <c r="DF551" i="23"/>
  <c r="DE551" i="23"/>
  <c r="DD551" i="23"/>
  <c r="DC551" i="23"/>
  <c r="DB551" i="23"/>
  <c r="DA551" i="23"/>
  <c r="CZ551" i="23"/>
  <c r="CY551" i="23"/>
  <c r="DN550" i="23"/>
  <c r="DM550" i="23"/>
  <c r="DL550" i="23"/>
  <c r="DK550" i="23"/>
  <c r="DJ550" i="23"/>
  <c r="DI550" i="23"/>
  <c r="DH550" i="23"/>
  <c r="DG550" i="23"/>
  <c r="DF550" i="23"/>
  <c r="DE550" i="23"/>
  <c r="DD550" i="23"/>
  <c r="DC550" i="23"/>
  <c r="DB550" i="23"/>
  <c r="DA550" i="23"/>
  <c r="CZ550" i="23"/>
  <c r="CY550" i="23"/>
  <c r="DN549" i="23"/>
  <c r="DM549" i="23"/>
  <c r="DL549" i="23"/>
  <c r="DK549" i="23"/>
  <c r="DJ549" i="23"/>
  <c r="DI549" i="23"/>
  <c r="DH549" i="23"/>
  <c r="DG549" i="23"/>
  <c r="DF549" i="23"/>
  <c r="DE549" i="23"/>
  <c r="DD549" i="23"/>
  <c r="DC549" i="23"/>
  <c r="DB549" i="23"/>
  <c r="DA549" i="23"/>
  <c r="CZ549" i="23"/>
  <c r="CY549" i="23"/>
  <c r="CV549" i="23"/>
  <c r="CU549" i="23"/>
  <c r="CT549" i="23"/>
  <c r="CS549" i="23"/>
  <c r="CR549" i="23"/>
  <c r="CQ549" i="23"/>
  <c r="CP549" i="23"/>
  <c r="CO549" i="23"/>
  <c r="CN549" i="23"/>
  <c r="CM549" i="23"/>
  <c r="CL549" i="23"/>
  <c r="CK549" i="23"/>
  <c r="CJ549" i="23"/>
  <c r="CI549" i="23"/>
  <c r="CH549" i="23"/>
  <c r="CE548" i="23"/>
  <c r="CG550" i="23" s="1"/>
  <c r="CV547" i="23"/>
  <c r="CU547" i="23"/>
  <c r="CT547" i="23"/>
  <c r="CS547" i="23"/>
  <c r="CR547" i="23"/>
  <c r="CQ547" i="23"/>
  <c r="CP547" i="23"/>
  <c r="CO547" i="23"/>
  <c r="CN547" i="23"/>
  <c r="CM547" i="23"/>
  <c r="CL547" i="23"/>
  <c r="CK547" i="23"/>
  <c r="CJ547" i="23"/>
  <c r="CI547" i="23"/>
  <c r="CH547" i="23"/>
  <c r="CV535" i="23"/>
  <c r="CU535" i="23"/>
  <c r="CT535" i="23"/>
  <c r="CS535" i="23"/>
  <c r="CR535" i="23"/>
  <c r="CQ535" i="23"/>
  <c r="CP535" i="23"/>
  <c r="CO535" i="23"/>
  <c r="CN535" i="23"/>
  <c r="CM535" i="23"/>
  <c r="CL535" i="23"/>
  <c r="CK535" i="23"/>
  <c r="CJ535" i="23"/>
  <c r="CI535" i="23"/>
  <c r="CH535" i="23"/>
  <c r="CG535" i="23"/>
  <c r="DN534" i="23"/>
  <c r="DM534" i="23"/>
  <c r="DL534" i="23"/>
  <c r="DK534" i="23"/>
  <c r="DJ534" i="23"/>
  <c r="DI534" i="23"/>
  <c r="DH534" i="23"/>
  <c r="DG534" i="23"/>
  <c r="DF534" i="23"/>
  <c r="DE534" i="23"/>
  <c r="DD534" i="23"/>
  <c r="DC534" i="23"/>
  <c r="DB534" i="23"/>
  <c r="DA534" i="23"/>
  <c r="CZ534" i="23"/>
  <c r="CY534" i="23"/>
  <c r="CC534" i="23"/>
  <c r="DN533" i="23"/>
  <c r="DM533" i="23"/>
  <c r="DL533" i="23"/>
  <c r="DK533" i="23"/>
  <c r="DJ533" i="23"/>
  <c r="DI533" i="23"/>
  <c r="DH533" i="23"/>
  <c r="DG533" i="23"/>
  <c r="DF533" i="23"/>
  <c r="DE533" i="23"/>
  <c r="DD533" i="23"/>
  <c r="DC533" i="23"/>
  <c r="DB533" i="23"/>
  <c r="DA533" i="23"/>
  <c r="CZ533" i="23"/>
  <c r="CY533" i="23"/>
  <c r="DN532" i="23"/>
  <c r="DM532" i="23"/>
  <c r="DL532" i="23"/>
  <c r="DK532" i="23"/>
  <c r="DJ532" i="23"/>
  <c r="DI532" i="23"/>
  <c r="DH532" i="23"/>
  <c r="DG532" i="23"/>
  <c r="DF532" i="23"/>
  <c r="DE532" i="23"/>
  <c r="DD532" i="23"/>
  <c r="DC532" i="23"/>
  <c r="DB532" i="23"/>
  <c r="DA532" i="23"/>
  <c r="CZ532" i="23"/>
  <c r="CY532" i="23"/>
  <c r="CV532" i="23"/>
  <c r="CU532" i="23"/>
  <c r="CT532" i="23"/>
  <c r="CS532" i="23"/>
  <c r="CR532" i="23"/>
  <c r="CQ532" i="23"/>
  <c r="CP532" i="23"/>
  <c r="CO532" i="23"/>
  <c r="CN532" i="23"/>
  <c r="CM532" i="23"/>
  <c r="CL532" i="23"/>
  <c r="CK532" i="23"/>
  <c r="CJ532" i="23"/>
  <c r="CI532" i="23"/>
  <c r="CH532" i="23"/>
  <c r="CE531" i="23"/>
  <c r="CG533" i="23" s="1"/>
  <c r="CV530" i="23"/>
  <c r="CU530" i="23"/>
  <c r="CT530" i="23"/>
  <c r="CS530" i="23"/>
  <c r="CR530" i="23"/>
  <c r="CQ530" i="23"/>
  <c r="CP530" i="23"/>
  <c r="CO530" i="23"/>
  <c r="CN530" i="23"/>
  <c r="CM530" i="23"/>
  <c r="CL530" i="23"/>
  <c r="CK530" i="23"/>
  <c r="CJ530" i="23"/>
  <c r="CI530" i="23"/>
  <c r="CH530" i="23"/>
  <c r="CV518" i="23"/>
  <c r="CU518" i="23"/>
  <c r="CT518" i="23"/>
  <c r="CS518" i="23"/>
  <c r="CR518" i="23"/>
  <c r="CQ518" i="23"/>
  <c r="CP518" i="23"/>
  <c r="CO518" i="23"/>
  <c r="CN518" i="23"/>
  <c r="CM518" i="23"/>
  <c r="CL518" i="23"/>
  <c r="CK518" i="23"/>
  <c r="CJ518" i="23"/>
  <c r="CI518" i="23"/>
  <c r="CH518" i="23"/>
  <c r="CG518" i="23"/>
  <c r="DN517" i="23"/>
  <c r="DM517" i="23"/>
  <c r="DL517" i="23"/>
  <c r="DK517" i="23"/>
  <c r="DJ517" i="23"/>
  <c r="DI517" i="23"/>
  <c r="DH517" i="23"/>
  <c r="DG517" i="23"/>
  <c r="DF517" i="23"/>
  <c r="DE517" i="23"/>
  <c r="DD517" i="23"/>
  <c r="DC517" i="23"/>
  <c r="DB517" i="23"/>
  <c r="DA517" i="23"/>
  <c r="CZ517" i="23"/>
  <c r="CY517" i="23"/>
  <c r="DN516" i="23"/>
  <c r="DM516" i="23"/>
  <c r="DL516" i="23"/>
  <c r="DK516" i="23"/>
  <c r="DJ516" i="23"/>
  <c r="DI516" i="23"/>
  <c r="DH516" i="23"/>
  <c r="DG516" i="23"/>
  <c r="DF516" i="23"/>
  <c r="DE516" i="23"/>
  <c r="DD516" i="23"/>
  <c r="DC516" i="23"/>
  <c r="DB516" i="23"/>
  <c r="DA516" i="23"/>
  <c r="CZ516" i="23"/>
  <c r="CY516" i="23"/>
  <c r="DN515" i="23"/>
  <c r="DM515" i="23"/>
  <c r="DL515" i="23"/>
  <c r="DK515" i="23"/>
  <c r="DJ515" i="23"/>
  <c r="DI515" i="23"/>
  <c r="DH515" i="23"/>
  <c r="DG515" i="23"/>
  <c r="DF515" i="23"/>
  <c r="DE515" i="23"/>
  <c r="DD515" i="23"/>
  <c r="DC515" i="23"/>
  <c r="DB515" i="23"/>
  <c r="DA515" i="23"/>
  <c r="CZ515" i="23"/>
  <c r="CY515" i="23"/>
  <c r="CV515" i="23"/>
  <c r="CU515" i="23"/>
  <c r="CT515" i="23"/>
  <c r="CS515" i="23"/>
  <c r="CR515" i="23"/>
  <c r="CQ515" i="23"/>
  <c r="CP515" i="23"/>
  <c r="CO515" i="23"/>
  <c r="CN515" i="23"/>
  <c r="CM515" i="23"/>
  <c r="CL515" i="23"/>
  <c r="CK515" i="23"/>
  <c r="CJ515" i="23"/>
  <c r="CI515" i="23"/>
  <c r="CH515" i="23"/>
  <c r="CE514" i="23"/>
  <c r="CG516" i="23" s="1"/>
  <c r="CV513" i="23"/>
  <c r="CU513" i="23"/>
  <c r="CT513" i="23"/>
  <c r="CS513" i="23"/>
  <c r="CR513" i="23"/>
  <c r="CQ513" i="23"/>
  <c r="CP513" i="23"/>
  <c r="CO513" i="23"/>
  <c r="CN513" i="23"/>
  <c r="CM513" i="23"/>
  <c r="CL513" i="23"/>
  <c r="CK513" i="23"/>
  <c r="CJ513" i="23"/>
  <c r="CI513" i="23"/>
  <c r="CH513" i="23"/>
  <c r="CV501" i="23"/>
  <c r="CU501" i="23"/>
  <c r="CT501" i="23"/>
  <c r="CS501" i="23"/>
  <c r="CR501" i="23"/>
  <c r="CQ501" i="23"/>
  <c r="CP501" i="23"/>
  <c r="CO501" i="23"/>
  <c r="CN501" i="23"/>
  <c r="CM501" i="23"/>
  <c r="CL501" i="23"/>
  <c r="CK501" i="23"/>
  <c r="CJ501" i="23"/>
  <c r="CI501" i="23"/>
  <c r="CH501" i="23"/>
  <c r="CG501" i="23"/>
  <c r="DN500" i="23"/>
  <c r="DM500" i="23"/>
  <c r="DL500" i="23"/>
  <c r="DK500" i="23"/>
  <c r="DJ500" i="23"/>
  <c r="DI500" i="23"/>
  <c r="DH500" i="23"/>
  <c r="DG500" i="23"/>
  <c r="DF500" i="23"/>
  <c r="DE500" i="23"/>
  <c r="DD500" i="23"/>
  <c r="DC500" i="23"/>
  <c r="DB500" i="23"/>
  <c r="DA500" i="23"/>
  <c r="CZ500" i="23"/>
  <c r="CY500" i="23"/>
  <c r="CC500" i="23"/>
  <c r="DN499" i="23"/>
  <c r="DM499" i="23"/>
  <c r="DL499" i="23"/>
  <c r="DK499" i="23"/>
  <c r="DJ499" i="23"/>
  <c r="DI499" i="23"/>
  <c r="DH499" i="23"/>
  <c r="DG499" i="23"/>
  <c r="DF499" i="23"/>
  <c r="DE499" i="23"/>
  <c r="DD499" i="23"/>
  <c r="DC499" i="23"/>
  <c r="DB499" i="23"/>
  <c r="DA499" i="23"/>
  <c r="CZ499" i="23"/>
  <c r="CY499" i="23"/>
  <c r="DN498" i="23"/>
  <c r="DM498" i="23"/>
  <c r="DL498" i="23"/>
  <c r="DK498" i="23"/>
  <c r="DJ498" i="23"/>
  <c r="DI498" i="23"/>
  <c r="DH498" i="23"/>
  <c r="DG498" i="23"/>
  <c r="DF498" i="23"/>
  <c r="DE498" i="23"/>
  <c r="DD498" i="23"/>
  <c r="DC498" i="23"/>
  <c r="DB498" i="23"/>
  <c r="DA498" i="23"/>
  <c r="CZ498" i="23"/>
  <c r="CY498" i="23"/>
  <c r="CV498" i="23"/>
  <c r="CU498" i="23"/>
  <c r="CT498" i="23"/>
  <c r="CS498" i="23"/>
  <c r="CR498" i="23"/>
  <c r="CQ498" i="23"/>
  <c r="CP498" i="23"/>
  <c r="CO498" i="23"/>
  <c r="CN498" i="23"/>
  <c r="CM498" i="23"/>
  <c r="CL498" i="23"/>
  <c r="CK498" i="23"/>
  <c r="CJ498" i="23"/>
  <c r="CI498" i="23"/>
  <c r="CH498" i="23"/>
  <c r="CE497" i="23"/>
  <c r="CG499" i="23" s="1"/>
  <c r="CV496" i="23"/>
  <c r="CU496" i="23"/>
  <c r="CT496" i="23"/>
  <c r="CS496" i="23"/>
  <c r="CR496" i="23"/>
  <c r="CQ496" i="23"/>
  <c r="CP496" i="23"/>
  <c r="CO496" i="23"/>
  <c r="CN496" i="23"/>
  <c r="CM496" i="23"/>
  <c r="CL496" i="23"/>
  <c r="CK496" i="23"/>
  <c r="CJ496" i="23"/>
  <c r="CI496" i="23"/>
  <c r="CH496" i="23"/>
  <c r="CV484" i="23"/>
  <c r="CU484" i="23"/>
  <c r="CT484" i="23"/>
  <c r="CS484" i="23"/>
  <c r="CR484" i="23"/>
  <c r="CQ484" i="23"/>
  <c r="CP484" i="23"/>
  <c r="CO484" i="23"/>
  <c r="CN484" i="23"/>
  <c r="CM484" i="23"/>
  <c r="CL484" i="23"/>
  <c r="CK484" i="23"/>
  <c r="CJ484" i="23"/>
  <c r="CI484" i="23"/>
  <c r="CH484" i="23"/>
  <c r="CG484" i="23"/>
  <c r="DN483" i="23"/>
  <c r="DM483" i="23"/>
  <c r="DL483" i="23"/>
  <c r="DK483" i="23"/>
  <c r="DJ483" i="23"/>
  <c r="DI483" i="23"/>
  <c r="DH483" i="23"/>
  <c r="DG483" i="23"/>
  <c r="DF483" i="23"/>
  <c r="DE483" i="23"/>
  <c r="DD483" i="23"/>
  <c r="DC483" i="23"/>
  <c r="DB483" i="23"/>
  <c r="DA483" i="23"/>
  <c r="CZ483" i="23"/>
  <c r="CY483" i="23"/>
  <c r="DN482" i="23"/>
  <c r="DM482" i="23"/>
  <c r="DL482" i="23"/>
  <c r="DK482" i="23"/>
  <c r="DJ482" i="23"/>
  <c r="DI482" i="23"/>
  <c r="DH482" i="23"/>
  <c r="DG482" i="23"/>
  <c r="DF482" i="23"/>
  <c r="DE482" i="23"/>
  <c r="DD482" i="23"/>
  <c r="DC482" i="23"/>
  <c r="DB482" i="23"/>
  <c r="DA482" i="23"/>
  <c r="CZ482" i="23"/>
  <c r="CY482" i="23"/>
  <c r="DN481" i="23"/>
  <c r="DM481" i="23"/>
  <c r="DL481" i="23"/>
  <c r="DK481" i="23"/>
  <c r="DJ481" i="23"/>
  <c r="DI481" i="23"/>
  <c r="DH481" i="23"/>
  <c r="DG481" i="23"/>
  <c r="DF481" i="23"/>
  <c r="DE481" i="23"/>
  <c r="DD481" i="23"/>
  <c r="DC481" i="23"/>
  <c r="DB481" i="23"/>
  <c r="DA481" i="23"/>
  <c r="CZ481" i="23"/>
  <c r="CY481" i="23"/>
  <c r="CV481" i="23"/>
  <c r="CU481" i="23"/>
  <c r="CT481" i="23"/>
  <c r="CS481" i="23"/>
  <c r="CR481" i="23"/>
  <c r="CQ481" i="23"/>
  <c r="CP481" i="23"/>
  <c r="CO481" i="23"/>
  <c r="CN481" i="23"/>
  <c r="CM481" i="23"/>
  <c r="CL481" i="23"/>
  <c r="CK481" i="23"/>
  <c r="CJ481" i="23"/>
  <c r="CI481" i="23"/>
  <c r="CH481" i="23"/>
  <c r="CE480" i="23"/>
  <c r="CG482" i="23" s="1"/>
  <c r="CV479" i="23"/>
  <c r="CU479" i="23"/>
  <c r="CT479" i="23"/>
  <c r="CS479" i="23"/>
  <c r="CR479" i="23"/>
  <c r="CQ479" i="23"/>
  <c r="CP479" i="23"/>
  <c r="CO479" i="23"/>
  <c r="CN479" i="23"/>
  <c r="CM479" i="23"/>
  <c r="CL479" i="23"/>
  <c r="CK479" i="23"/>
  <c r="CJ479" i="23"/>
  <c r="CI479" i="23"/>
  <c r="CH479" i="23"/>
  <c r="CV467" i="23"/>
  <c r="CU467" i="23"/>
  <c r="CT467" i="23"/>
  <c r="CS467" i="23"/>
  <c r="CR467" i="23"/>
  <c r="CQ467" i="23"/>
  <c r="CP467" i="23"/>
  <c r="CO467" i="23"/>
  <c r="CN467" i="23"/>
  <c r="CM467" i="23"/>
  <c r="CL467" i="23"/>
  <c r="CK467" i="23"/>
  <c r="CJ467" i="23"/>
  <c r="CI467" i="23"/>
  <c r="CH467" i="23"/>
  <c r="CG467" i="23"/>
  <c r="DN466" i="23"/>
  <c r="DM466" i="23"/>
  <c r="DL466" i="23"/>
  <c r="DK466" i="23"/>
  <c r="DJ466" i="23"/>
  <c r="DI466" i="23"/>
  <c r="DH466" i="23"/>
  <c r="DG466" i="23"/>
  <c r="DF466" i="23"/>
  <c r="DE466" i="23"/>
  <c r="DD466" i="23"/>
  <c r="DC466" i="23"/>
  <c r="DB466" i="23"/>
  <c r="DA466" i="23"/>
  <c r="CZ466" i="23"/>
  <c r="CY466" i="23"/>
  <c r="CC466" i="23"/>
  <c r="DN465" i="23"/>
  <c r="DM465" i="23"/>
  <c r="DL465" i="23"/>
  <c r="DK465" i="23"/>
  <c r="DJ465" i="23"/>
  <c r="DI465" i="23"/>
  <c r="DH465" i="23"/>
  <c r="DG465" i="23"/>
  <c r="DF465" i="23"/>
  <c r="DE465" i="23"/>
  <c r="DD465" i="23"/>
  <c r="DC465" i="23"/>
  <c r="DB465" i="23"/>
  <c r="DA465" i="23"/>
  <c r="CZ465" i="23"/>
  <c r="CY465" i="23"/>
  <c r="DN464" i="23"/>
  <c r="DM464" i="23"/>
  <c r="DL464" i="23"/>
  <c r="DK464" i="23"/>
  <c r="DJ464" i="23"/>
  <c r="DI464" i="23"/>
  <c r="DH464" i="23"/>
  <c r="DG464" i="23"/>
  <c r="DF464" i="23"/>
  <c r="DE464" i="23"/>
  <c r="DD464" i="23"/>
  <c r="DC464" i="23"/>
  <c r="DB464" i="23"/>
  <c r="DA464" i="23"/>
  <c r="CZ464" i="23"/>
  <c r="CY464" i="23"/>
  <c r="CV464" i="23"/>
  <c r="CU464" i="23"/>
  <c r="CT464" i="23"/>
  <c r="CS464" i="23"/>
  <c r="CR464" i="23"/>
  <c r="CQ464" i="23"/>
  <c r="CP464" i="23"/>
  <c r="CO464" i="23"/>
  <c r="CN464" i="23"/>
  <c r="CM464" i="23"/>
  <c r="CL464" i="23"/>
  <c r="CK464" i="23"/>
  <c r="CJ464" i="23"/>
  <c r="CI464" i="23"/>
  <c r="CH464" i="23"/>
  <c r="CE463" i="23"/>
  <c r="CG465" i="23" s="1"/>
  <c r="CV462" i="23"/>
  <c r="CU462" i="23"/>
  <c r="CT462" i="23"/>
  <c r="CS462" i="23"/>
  <c r="CR462" i="23"/>
  <c r="CQ462" i="23"/>
  <c r="CP462" i="23"/>
  <c r="CO462" i="23"/>
  <c r="CN462" i="23"/>
  <c r="CM462" i="23"/>
  <c r="CL462" i="23"/>
  <c r="CK462" i="23"/>
  <c r="CJ462" i="23"/>
  <c r="CI462" i="23"/>
  <c r="CH462" i="23"/>
  <c r="CV450" i="23"/>
  <c r="CU450" i="23"/>
  <c r="CT450" i="23"/>
  <c r="CS450" i="23"/>
  <c r="CR450" i="23"/>
  <c r="CQ450" i="23"/>
  <c r="CP450" i="23"/>
  <c r="CO450" i="23"/>
  <c r="CN450" i="23"/>
  <c r="CM450" i="23"/>
  <c r="CL450" i="23"/>
  <c r="CK450" i="23"/>
  <c r="CJ450" i="23"/>
  <c r="CI450" i="23"/>
  <c r="CH450" i="23"/>
  <c r="CG450" i="23"/>
  <c r="DN449" i="23"/>
  <c r="DM449" i="23"/>
  <c r="DL449" i="23"/>
  <c r="DK449" i="23"/>
  <c r="DJ449" i="23"/>
  <c r="DI449" i="23"/>
  <c r="DH449" i="23"/>
  <c r="DG449" i="23"/>
  <c r="DF449" i="23"/>
  <c r="DE449" i="23"/>
  <c r="DD449" i="23"/>
  <c r="DC449" i="23"/>
  <c r="DB449" i="23"/>
  <c r="DA449" i="23"/>
  <c r="CZ449" i="23"/>
  <c r="CY449" i="23"/>
  <c r="DN448" i="23"/>
  <c r="DM448" i="23"/>
  <c r="DL448" i="23"/>
  <c r="DK448" i="23"/>
  <c r="DJ448" i="23"/>
  <c r="DI448" i="23"/>
  <c r="DH448" i="23"/>
  <c r="DG448" i="23"/>
  <c r="DF448" i="23"/>
  <c r="DE448" i="23"/>
  <c r="DD448" i="23"/>
  <c r="DC448" i="23"/>
  <c r="DB448" i="23"/>
  <c r="DA448" i="23"/>
  <c r="CZ448" i="23"/>
  <c r="CY448" i="23"/>
  <c r="DN447" i="23"/>
  <c r="DM447" i="23"/>
  <c r="DL447" i="23"/>
  <c r="DK447" i="23"/>
  <c r="DJ447" i="23"/>
  <c r="DI447" i="23"/>
  <c r="DH447" i="23"/>
  <c r="DG447" i="23"/>
  <c r="DF447" i="23"/>
  <c r="DE447" i="23"/>
  <c r="DD447" i="23"/>
  <c r="DC447" i="23"/>
  <c r="DB447" i="23"/>
  <c r="DA447" i="23"/>
  <c r="CZ447" i="23"/>
  <c r="CY447" i="23"/>
  <c r="CV447" i="23"/>
  <c r="CU447" i="23"/>
  <c r="CT447" i="23"/>
  <c r="CS447" i="23"/>
  <c r="CR447" i="23"/>
  <c r="CQ447" i="23"/>
  <c r="CP447" i="23"/>
  <c r="CO447" i="23"/>
  <c r="CN447" i="23"/>
  <c r="CM447" i="23"/>
  <c r="CL447" i="23"/>
  <c r="CK447" i="23"/>
  <c r="CJ447" i="23"/>
  <c r="CI447" i="23"/>
  <c r="CH447" i="23"/>
  <c r="CE446" i="23"/>
  <c r="CG448" i="23" s="1"/>
  <c r="CV445" i="23"/>
  <c r="CU445" i="23"/>
  <c r="CT445" i="23"/>
  <c r="CS445" i="23"/>
  <c r="CR445" i="23"/>
  <c r="CQ445" i="23"/>
  <c r="CP445" i="23"/>
  <c r="CO445" i="23"/>
  <c r="CN445" i="23"/>
  <c r="CM445" i="23"/>
  <c r="CL445" i="23"/>
  <c r="CK445" i="23"/>
  <c r="CJ445" i="23"/>
  <c r="CI445" i="23"/>
  <c r="CH445" i="23"/>
  <c r="CV433" i="23"/>
  <c r="CU433" i="23"/>
  <c r="CT433" i="23"/>
  <c r="CS433" i="23"/>
  <c r="CR433" i="23"/>
  <c r="CQ433" i="23"/>
  <c r="CP433" i="23"/>
  <c r="CO433" i="23"/>
  <c r="CN433" i="23"/>
  <c r="CM433" i="23"/>
  <c r="CL433" i="23"/>
  <c r="CK433" i="23"/>
  <c r="CJ433" i="23"/>
  <c r="CI433" i="23"/>
  <c r="CH433" i="23"/>
  <c r="CG433" i="23"/>
  <c r="DN432" i="23"/>
  <c r="DM432" i="23"/>
  <c r="DL432" i="23"/>
  <c r="DK432" i="23"/>
  <c r="DJ432" i="23"/>
  <c r="DI432" i="23"/>
  <c r="DH432" i="23"/>
  <c r="DG432" i="23"/>
  <c r="DF432" i="23"/>
  <c r="DE432" i="23"/>
  <c r="DD432" i="23"/>
  <c r="DC432" i="23"/>
  <c r="DB432" i="23"/>
  <c r="DA432" i="23"/>
  <c r="CZ432" i="23"/>
  <c r="CY432" i="23"/>
  <c r="CC432" i="23"/>
  <c r="DN431" i="23"/>
  <c r="DM431" i="23"/>
  <c r="DL431" i="23"/>
  <c r="DK431" i="23"/>
  <c r="DJ431" i="23"/>
  <c r="DI431" i="23"/>
  <c r="DH431" i="23"/>
  <c r="DG431" i="23"/>
  <c r="DF431" i="23"/>
  <c r="DE431" i="23"/>
  <c r="DD431" i="23"/>
  <c r="DC431" i="23"/>
  <c r="DB431" i="23"/>
  <c r="DA431" i="23"/>
  <c r="CZ431" i="23"/>
  <c r="CY431" i="23"/>
  <c r="DN430" i="23"/>
  <c r="DM430" i="23"/>
  <c r="DL430" i="23"/>
  <c r="DK430" i="23"/>
  <c r="DJ430" i="23"/>
  <c r="DI430" i="23"/>
  <c r="DH430" i="23"/>
  <c r="DG430" i="23"/>
  <c r="DF430" i="23"/>
  <c r="DE430" i="23"/>
  <c r="DD430" i="23"/>
  <c r="DC430" i="23"/>
  <c r="DB430" i="23"/>
  <c r="DA430" i="23"/>
  <c r="CZ430" i="23"/>
  <c r="CY430" i="23"/>
  <c r="CV430" i="23"/>
  <c r="CU430" i="23"/>
  <c r="CT430" i="23"/>
  <c r="CS430" i="23"/>
  <c r="CR430" i="23"/>
  <c r="CQ430" i="23"/>
  <c r="CP430" i="23"/>
  <c r="CO430" i="23"/>
  <c r="CN430" i="23"/>
  <c r="CM430" i="23"/>
  <c r="CL430" i="23"/>
  <c r="CK430" i="23"/>
  <c r="CJ430" i="23"/>
  <c r="CI430" i="23"/>
  <c r="CH430" i="23"/>
  <c r="CE429" i="23"/>
  <c r="CG431" i="23" s="1"/>
  <c r="CV428" i="23"/>
  <c r="CU428" i="23"/>
  <c r="CT428" i="23"/>
  <c r="CS428" i="23"/>
  <c r="CR428" i="23"/>
  <c r="CQ428" i="23"/>
  <c r="CP428" i="23"/>
  <c r="CO428" i="23"/>
  <c r="CN428" i="23"/>
  <c r="CM428" i="23"/>
  <c r="CL428" i="23"/>
  <c r="CK428" i="23"/>
  <c r="CJ428" i="23"/>
  <c r="CI428" i="23"/>
  <c r="CH428" i="23"/>
  <c r="CV416" i="23"/>
  <c r="CU416" i="23"/>
  <c r="CT416" i="23"/>
  <c r="CS416" i="23"/>
  <c r="CR416" i="23"/>
  <c r="CQ416" i="23"/>
  <c r="CP416" i="23"/>
  <c r="CO416" i="23"/>
  <c r="CN416" i="23"/>
  <c r="CM416" i="23"/>
  <c r="CL416" i="23"/>
  <c r="CK416" i="23"/>
  <c r="CJ416" i="23"/>
  <c r="CI416" i="23"/>
  <c r="CH416" i="23"/>
  <c r="CG416" i="23"/>
  <c r="DN415" i="23"/>
  <c r="DM415" i="23"/>
  <c r="DL415" i="23"/>
  <c r="DK415" i="23"/>
  <c r="DJ415" i="23"/>
  <c r="DI415" i="23"/>
  <c r="DH415" i="23"/>
  <c r="DG415" i="23"/>
  <c r="DF415" i="23"/>
  <c r="DE415" i="23"/>
  <c r="DD415" i="23"/>
  <c r="DC415" i="23"/>
  <c r="DB415" i="23"/>
  <c r="DA415" i="23"/>
  <c r="CZ415" i="23"/>
  <c r="CY415" i="23"/>
  <c r="DN414" i="23"/>
  <c r="DM414" i="23"/>
  <c r="DL414" i="23"/>
  <c r="DK414" i="23"/>
  <c r="DJ414" i="23"/>
  <c r="DI414" i="23"/>
  <c r="DH414" i="23"/>
  <c r="DG414" i="23"/>
  <c r="DF414" i="23"/>
  <c r="DE414" i="23"/>
  <c r="DD414" i="23"/>
  <c r="DC414" i="23"/>
  <c r="DB414" i="23"/>
  <c r="DA414" i="23"/>
  <c r="CZ414" i="23"/>
  <c r="CY414" i="23"/>
  <c r="DN413" i="23"/>
  <c r="DM413" i="23"/>
  <c r="DL413" i="23"/>
  <c r="DK413" i="23"/>
  <c r="DJ413" i="23"/>
  <c r="DI413" i="23"/>
  <c r="DH413" i="23"/>
  <c r="DG413" i="23"/>
  <c r="DF413" i="23"/>
  <c r="DE413" i="23"/>
  <c r="DD413" i="23"/>
  <c r="DC413" i="23"/>
  <c r="DB413" i="23"/>
  <c r="DA413" i="23"/>
  <c r="CZ413" i="23"/>
  <c r="CY413" i="23"/>
  <c r="CV413" i="23"/>
  <c r="CU413" i="23"/>
  <c r="CT413" i="23"/>
  <c r="CS413" i="23"/>
  <c r="CR413" i="23"/>
  <c r="CQ413" i="23"/>
  <c r="CP413" i="23"/>
  <c r="CO413" i="23"/>
  <c r="CN413" i="23"/>
  <c r="CM413" i="23"/>
  <c r="CL413" i="23"/>
  <c r="CK413" i="23"/>
  <c r="CJ413" i="23"/>
  <c r="CI413" i="23"/>
  <c r="CH413" i="23"/>
  <c r="CE412" i="23"/>
  <c r="CG414" i="23" s="1"/>
  <c r="CV411" i="23"/>
  <c r="CU411" i="23"/>
  <c r="CT411" i="23"/>
  <c r="CS411" i="23"/>
  <c r="CR411" i="23"/>
  <c r="CQ411" i="23"/>
  <c r="CP411" i="23"/>
  <c r="CO411" i="23"/>
  <c r="CN411" i="23"/>
  <c r="CM411" i="23"/>
  <c r="CL411" i="23"/>
  <c r="CK411" i="23"/>
  <c r="CJ411" i="23"/>
  <c r="CI411" i="23"/>
  <c r="CH411" i="23"/>
  <c r="CV399" i="23"/>
  <c r="CU399" i="23"/>
  <c r="CT399" i="23"/>
  <c r="CS399" i="23"/>
  <c r="CR399" i="23"/>
  <c r="CQ399" i="23"/>
  <c r="CP399" i="23"/>
  <c r="CO399" i="23"/>
  <c r="CN399" i="23"/>
  <c r="CM399" i="23"/>
  <c r="CL399" i="23"/>
  <c r="CK399" i="23"/>
  <c r="CJ399" i="23"/>
  <c r="CI399" i="23"/>
  <c r="CH399" i="23"/>
  <c r="CG399" i="23"/>
  <c r="DN398" i="23"/>
  <c r="DM398" i="23"/>
  <c r="DL398" i="23"/>
  <c r="DK398" i="23"/>
  <c r="DJ398" i="23"/>
  <c r="DI398" i="23"/>
  <c r="DH398" i="23"/>
  <c r="DG398" i="23"/>
  <c r="DF398" i="23"/>
  <c r="DE398" i="23"/>
  <c r="DD398" i="23"/>
  <c r="DC398" i="23"/>
  <c r="DB398" i="23"/>
  <c r="DA398" i="23"/>
  <c r="CZ398" i="23"/>
  <c r="CY398" i="23"/>
  <c r="DN397" i="23"/>
  <c r="DM397" i="23"/>
  <c r="DL397" i="23"/>
  <c r="DK397" i="23"/>
  <c r="DJ397" i="23"/>
  <c r="DI397" i="23"/>
  <c r="DH397" i="23"/>
  <c r="DG397" i="23"/>
  <c r="DF397" i="23"/>
  <c r="DE397" i="23"/>
  <c r="DD397" i="23"/>
  <c r="DC397" i="23"/>
  <c r="DB397" i="23"/>
  <c r="DA397" i="23"/>
  <c r="CZ397" i="23"/>
  <c r="CY397" i="23"/>
  <c r="DN396" i="23"/>
  <c r="DM396" i="23"/>
  <c r="DL396" i="23"/>
  <c r="DK396" i="23"/>
  <c r="DJ396" i="23"/>
  <c r="DI396" i="23"/>
  <c r="DH396" i="23"/>
  <c r="DG396" i="23"/>
  <c r="DF396" i="23"/>
  <c r="DE396" i="23"/>
  <c r="DD396" i="23"/>
  <c r="DC396" i="23"/>
  <c r="DB396" i="23"/>
  <c r="DA396" i="23"/>
  <c r="CZ396" i="23"/>
  <c r="CY396" i="23"/>
  <c r="CV396" i="23"/>
  <c r="CU396" i="23"/>
  <c r="CT396" i="23"/>
  <c r="CS396" i="23"/>
  <c r="CR396" i="23"/>
  <c r="CQ396" i="23"/>
  <c r="CP396" i="23"/>
  <c r="CO396" i="23"/>
  <c r="CN396" i="23"/>
  <c r="CM396" i="23"/>
  <c r="CL396" i="23"/>
  <c r="CK396" i="23"/>
  <c r="CJ396" i="23"/>
  <c r="CI396" i="23"/>
  <c r="CH396" i="23"/>
  <c r="CE395" i="23"/>
  <c r="CG397" i="23" s="1"/>
  <c r="CV394" i="23"/>
  <c r="CU394" i="23"/>
  <c r="CT394" i="23"/>
  <c r="CS394" i="23"/>
  <c r="CR394" i="23"/>
  <c r="CQ394" i="23"/>
  <c r="CP394" i="23"/>
  <c r="CO394" i="23"/>
  <c r="CN394" i="23"/>
  <c r="CM394" i="23"/>
  <c r="CL394" i="23"/>
  <c r="CK394" i="23"/>
  <c r="CJ394" i="23"/>
  <c r="CI394" i="23"/>
  <c r="CH394" i="23"/>
  <c r="CV382" i="23"/>
  <c r="CU382" i="23"/>
  <c r="CT382" i="23"/>
  <c r="CS382" i="23"/>
  <c r="CR382" i="23"/>
  <c r="CQ382" i="23"/>
  <c r="CP382" i="23"/>
  <c r="CO382" i="23"/>
  <c r="CN382" i="23"/>
  <c r="CM382" i="23"/>
  <c r="CL382" i="23"/>
  <c r="CK382" i="23"/>
  <c r="CJ382" i="23"/>
  <c r="CI382" i="23"/>
  <c r="CH382" i="23"/>
  <c r="CG382" i="23"/>
  <c r="DN381" i="23"/>
  <c r="DM381" i="23"/>
  <c r="DL381" i="23"/>
  <c r="DK381" i="23"/>
  <c r="DJ381" i="23"/>
  <c r="DI381" i="23"/>
  <c r="DH381" i="23"/>
  <c r="DG381" i="23"/>
  <c r="DF381" i="23"/>
  <c r="DE381" i="23"/>
  <c r="DD381" i="23"/>
  <c r="DC381" i="23"/>
  <c r="DB381" i="23"/>
  <c r="DA381" i="23"/>
  <c r="CZ381" i="23"/>
  <c r="CY381" i="23"/>
  <c r="DN380" i="23"/>
  <c r="DM380" i="23"/>
  <c r="DL380" i="23"/>
  <c r="DK380" i="23"/>
  <c r="DJ380" i="23"/>
  <c r="DI380" i="23"/>
  <c r="DH380" i="23"/>
  <c r="DG380" i="23"/>
  <c r="DF380" i="23"/>
  <c r="DE380" i="23"/>
  <c r="DD380" i="23"/>
  <c r="DC380" i="23"/>
  <c r="DB380" i="23"/>
  <c r="DA380" i="23"/>
  <c r="CZ380" i="23"/>
  <c r="CY380" i="23"/>
  <c r="DN379" i="23"/>
  <c r="DM379" i="23"/>
  <c r="DL379" i="23"/>
  <c r="DK379" i="23"/>
  <c r="DJ379" i="23"/>
  <c r="DI379" i="23"/>
  <c r="DH379" i="23"/>
  <c r="DG379" i="23"/>
  <c r="DF379" i="23"/>
  <c r="DE379" i="23"/>
  <c r="DD379" i="23"/>
  <c r="DC379" i="23"/>
  <c r="DB379" i="23"/>
  <c r="DA379" i="23"/>
  <c r="CZ379" i="23"/>
  <c r="CY379" i="23"/>
  <c r="CV379" i="23"/>
  <c r="CU379" i="23"/>
  <c r="CT379" i="23"/>
  <c r="CS379" i="23"/>
  <c r="CR379" i="23"/>
  <c r="CQ379" i="23"/>
  <c r="CP379" i="23"/>
  <c r="CO379" i="23"/>
  <c r="CN379" i="23"/>
  <c r="CM379" i="23"/>
  <c r="CL379" i="23"/>
  <c r="CK379" i="23"/>
  <c r="CJ379" i="23"/>
  <c r="CI379" i="23"/>
  <c r="CH379" i="23"/>
  <c r="CE378" i="23"/>
  <c r="CG380" i="23" s="1"/>
  <c r="CV377" i="23"/>
  <c r="CU377" i="23"/>
  <c r="CT377" i="23"/>
  <c r="CS377" i="23"/>
  <c r="CR377" i="23"/>
  <c r="CQ377" i="23"/>
  <c r="CP377" i="23"/>
  <c r="CO377" i="23"/>
  <c r="CN377" i="23"/>
  <c r="CM377" i="23"/>
  <c r="CL377" i="23"/>
  <c r="CK377" i="23"/>
  <c r="CJ377" i="23"/>
  <c r="CI377" i="23"/>
  <c r="CH377" i="23"/>
  <c r="CV365" i="23"/>
  <c r="CU365" i="23"/>
  <c r="CT365" i="23"/>
  <c r="CS365" i="23"/>
  <c r="CR365" i="23"/>
  <c r="CQ365" i="23"/>
  <c r="CP365" i="23"/>
  <c r="CO365" i="23"/>
  <c r="CN365" i="23"/>
  <c r="CM365" i="23"/>
  <c r="CL365" i="23"/>
  <c r="CK365" i="23"/>
  <c r="CJ365" i="23"/>
  <c r="CI365" i="23"/>
  <c r="CH365" i="23"/>
  <c r="CG365" i="23"/>
  <c r="DN364" i="23"/>
  <c r="DM364" i="23"/>
  <c r="DL364" i="23"/>
  <c r="DK364" i="23"/>
  <c r="DJ364" i="23"/>
  <c r="DI364" i="23"/>
  <c r="DH364" i="23"/>
  <c r="DG364" i="23"/>
  <c r="DF364" i="23"/>
  <c r="DE364" i="23"/>
  <c r="DD364" i="23"/>
  <c r="DC364" i="23"/>
  <c r="DB364" i="23"/>
  <c r="DA364" i="23"/>
  <c r="CZ364" i="23"/>
  <c r="CY364" i="23"/>
  <c r="DN363" i="23"/>
  <c r="DM363" i="23"/>
  <c r="DL363" i="23"/>
  <c r="DK363" i="23"/>
  <c r="DJ363" i="23"/>
  <c r="DI363" i="23"/>
  <c r="DH363" i="23"/>
  <c r="DG363" i="23"/>
  <c r="DF363" i="23"/>
  <c r="DE363" i="23"/>
  <c r="DD363" i="23"/>
  <c r="DC363" i="23"/>
  <c r="DB363" i="23"/>
  <c r="DA363" i="23"/>
  <c r="CZ363" i="23"/>
  <c r="CY363" i="23"/>
  <c r="DN362" i="23"/>
  <c r="DM362" i="23"/>
  <c r="DL362" i="23"/>
  <c r="DK362" i="23"/>
  <c r="DJ362" i="23"/>
  <c r="DI362" i="23"/>
  <c r="DH362" i="23"/>
  <c r="DG362" i="23"/>
  <c r="DF362" i="23"/>
  <c r="DE362" i="23"/>
  <c r="DD362" i="23"/>
  <c r="DC362" i="23"/>
  <c r="DB362" i="23"/>
  <c r="DA362" i="23"/>
  <c r="CZ362" i="23"/>
  <c r="CY362" i="23"/>
  <c r="CV362" i="23"/>
  <c r="CU362" i="23"/>
  <c r="CT362" i="23"/>
  <c r="CS362" i="23"/>
  <c r="CR362" i="23"/>
  <c r="CQ362" i="23"/>
  <c r="CP362" i="23"/>
  <c r="CO362" i="23"/>
  <c r="CN362" i="23"/>
  <c r="CM362" i="23"/>
  <c r="CL362" i="23"/>
  <c r="CK362" i="23"/>
  <c r="CJ362" i="23"/>
  <c r="CI362" i="23"/>
  <c r="CH362" i="23"/>
  <c r="CE361" i="23"/>
  <c r="CG363" i="23" s="1"/>
  <c r="CV360" i="23"/>
  <c r="CU360" i="23"/>
  <c r="CT360" i="23"/>
  <c r="CS360" i="23"/>
  <c r="CR360" i="23"/>
  <c r="CQ360" i="23"/>
  <c r="CP360" i="23"/>
  <c r="CO360" i="23"/>
  <c r="CN360" i="23"/>
  <c r="CM360" i="23"/>
  <c r="CL360" i="23"/>
  <c r="CK360" i="23"/>
  <c r="CJ360" i="23"/>
  <c r="CI360" i="23"/>
  <c r="CH360" i="23"/>
  <c r="CV348" i="23"/>
  <c r="CU348" i="23"/>
  <c r="CT348" i="23"/>
  <c r="CS348" i="23"/>
  <c r="CR348" i="23"/>
  <c r="CQ348" i="23"/>
  <c r="CP348" i="23"/>
  <c r="CO348" i="23"/>
  <c r="CN348" i="23"/>
  <c r="CM348" i="23"/>
  <c r="CL348" i="23"/>
  <c r="CK348" i="23"/>
  <c r="CJ348" i="23"/>
  <c r="CI348" i="23"/>
  <c r="CH348" i="23"/>
  <c r="CG348" i="23"/>
  <c r="DN347" i="23"/>
  <c r="DM347" i="23"/>
  <c r="DL347" i="23"/>
  <c r="DK347" i="23"/>
  <c r="DJ347" i="23"/>
  <c r="DI347" i="23"/>
  <c r="DH347" i="23"/>
  <c r="DG347" i="23"/>
  <c r="DF347" i="23"/>
  <c r="DE347" i="23"/>
  <c r="DD347" i="23"/>
  <c r="DC347" i="23"/>
  <c r="DB347" i="23"/>
  <c r="DA347" i="23"/>
  <c r="CZ347" i="23"/>
  <c r="CY347" i="23"/>
  <c r="DN346" i="23"/>
  <c r="DM346" i="23"/>
  <c r="DL346" i="23"/>
  <c r="DK346" i="23"/>
  <c r="DJ346" i="23"/>
  <c r="DI346" i="23"/>
  <c r="DH346" i="23"/>
  <c r="DG346" i="23"/>
  <c r="DF346" i="23"/>
  <c r="DE346" i="23"/>
  <c r="DD346" i="23"/>
  <c r="DC346" i="23"/>
  <c r="DB346" i="23"/>
  <c r="DA346" i="23"/>
  <c r="CZ346" i="23"/>
  <c r="CY346" i="23"/>
  <c r="CC346" i="23"/>
  <c r="CC362" i="23" s="1"/>
  <c r="CE362" i="23" s="1"/>
  <c r="CG361" i="23" s="1"/>
  <c r="DN345" i="23"/>
  <c r="DM345" i="23"/>
  <c r="DL345" i="23"/>
  <c r="DK345" i="23"/>
  <c r="DJ345" i="23"/>
  <c r="DI345" i="23"/>
  <c r="DH345" i="23"/>
  <c r="DG345" i="23"/>
  <c r="DF345" i="23"/>
  <c r="DE345" i="23"/>
  <c r="DD345" i="23"/>
  <c r="DC345" i="23"/>
  <c r="DB345" i="23"/>
  <c r="DA345" i="23"/>
  <c r="CZ345" i="23"/>
  <c r="CY345" i="23"/>
  <c r="CV345" i="23"/>
  <c r="CU345" i="23"/>
  <c r="CT345" i="23"/>
  <c r="CS345" i="23"/>
  <c r="CR345" i="23"/>
  <c r="CQ345" i="23"/>
  <c r="CP345" i="23"/>
  <c r="CO345" i="23"/>
  <c r="CN345" i="23"/>
  <c r="CM345" i="23"/>
  <c r="CL345" i="23"/>
  <c r="CK345" i="23"/>
  <c r="CJ345" i="23"/>
  <c r="CI345" i="23"/>
  <c r="CH345" i="23"/>
  <c r="CE344" i="23"/>
  <c r="CG346" i="23" s="1"/>
  <c r="CV343" i="23"/>
  <c r="CU343" i="23"/>
  <c r="CT343" i="23"/>
  <c r="CS343" i="23"/>
  <c r="CR343" i="23"/>
  <c r="CQ343" i="23"/>
  <c r="CP343" i="23"/>
  <c r="CO343" i="23"/>
  <c r="CN343" i="23"/>
  <c r="CM343" i="23"/>
  <c r="CL343" i="23"/>
  <c r="CK343" i="23"/>
  <c r="CJ343" i="23"/>
  <c r="CI343" i="23"/>
  <c r="CH343" i="23"/>
  <c r="CV331" i="23"/>
  <c r="CU331" i="23"/>
  <c r="CT331" i="23"/>
  <c r="CS331" i="23"/>
  <c r="CR331" i="23"/>
  <c r="CQ331" i="23"/>
  <c r="CP331" i="23"/>
  <c r="CO331" i="23"/>
  <c r="CN331" i="23"/>
  <c r="CM331" i="23"/>
  <c r="CL331" i="23"/>
  <c r="CK331" i="23"/>
  <c r="CJ331" i="23"/>
  <c r="CI331" i="23"/>
  <c r="CH331" i="23"/>
  <c r="CG331" i="23"/>
  <c r="DN330" i="23"/>
  <c r="DM330" i="23"/>
  <c r="DL330" i="23"/>
  <c r="DK330" i="23"/>
  <c r="DJ330" i="23"/>
  <c r="DI330" i="23"/>
  <c r="DH330" i="23"/>
  <c r="DG330" i="23"/>
  <c r="DF330" i="23"/>
  <c r="DE330" i="23"/>
  <c r="DD330" i="23"/>
  <c r="DC330" i="23"/>
  <c r="DB330" i="23"/>
  <c r="DA330" i="23"/>
  <c r="CZ330" i="23"/>
  <c r="CY330" i="23"/>
  <c r="DN329" i="23"/>
  <c r="DM329" i="23"/>
  <c r="DL329" i="23"/>
  <c r="DK329" i="23"/>
  <c r="DJ329" i="23"/>
  <c r="DI329" i="23"/>
  <c r="DH329" i="23"/>
  <c r="DG329" i="23"/>
  <c r="DF329" i="23"/>
  <c r="DE329" i="23"/>
  <c r="DD329" i="23"/>
  <c r="DC329" i="23"/>
  <c r="DB329" i="23"/>
  <c r="DA329" i="23"/>
  <c r="CZ329" i="23"/>
  <c r="CY329" i="23"/>
  <c r="CC329" i="23"/>
  <c r="DN328" i="23"/>
  <c r="DM328" i="23"/>
  <c r="DL328" i="23"/>
  <c r="DK328" i="23"/>
  <c r="DJ328" i="23"/>
  <c r="DI328" i="23"/>
  <c r="DH328" i="23"/>
  <c r="DG328" i="23"/>
  <c r="DF328" i="23"/>
  <c r="DE328" i="23"/>
  <c r="DD328" i="23"/>
  <c r="DC328" i="23"/>
  <c r="DB328" i="23"/>
  <c r="DA328" i="23"/>
  <c r="CZ328" i="23"/>
  <c r="CY328" i="23"/>
  <c r="CV328" i="23"/>
  <c r="CU328" i="23"/>
  <c r="CT328" i="23"/>
  <c r="CS328" i="23"/>
  <c r="CR328" i="23"/>
  <c r="CQ328" i="23"/>
  <c r="CP328" i="23"/>
  <c r="CO328" i="23"/>
  <c r="CN328" i="23"/>
  <c r="CM328" i="23"/>
  <c r="CL328" i="23"/>
  <c r="CK328" i="23"/>
  <c r="CJ328" i="23"/>
  <c r="CI328" i="23"/>
  <c r="CH328" i="23"/>
  <c r="CE327" i="23"/>
  <c r="CG329" i="23" s="1"/>
  <c r="CV326" i="23"/>
  <c r="CU326" i="23"/>
  <c r="CT326" i="23"/>
  <c r="CS326" i="23"/>
  <c r="CR326" i="23"/>
  <c r="CQ326" i="23"/>
  <c r="CP326" i="23"/>
  <c r="CO326" i="23"/>
  <c r="CN326" i="23"/>
  <c r="CM326" i="23"/>
  <c r="CL326" i="23"/>
  <c r="CK326" i="23"/>
  <c r="CJ326" i="23"/>
  <c r="CI326" i="23"/>
  <c r="CH326" i="23"/>
  <c r="CV314" i="23"/>
  <c r="CU314" i="23"/>
  <c r="CT314" i="23"/>
  <c r="CS314" i="23"/>
  <c r="CR314" i="23"/>
  <c r="CQ314" i="23"/>
  <c r="CP314" i="23"/>
  <c r="CO314" i="23"/>
  <c r="CN314" i="23"/>
  <c r="CM314" i="23"/>
  <c r="CL314" i="23"/>
  <c r="CK314" i="23"/>
  <c r="CJ314" i="23"/>
  <c r="CI314" i="23"/>
  <c r="CH314" i="23"/>
  <c r="CG314" i="23"/>
  <c r="DN313" i="23"/>
  <c r="DM313" i="23"/>
  <c r="DL313" i="23"/>
  <c r="DK313" i="23"/>
  <c r="DJ313" i="23"/>
  <c r="DI313" i="23"/>
  <c r="DH313" i="23"/>
  <c r="DG313" i="23"/>
  <c r="DF313" i="23"/>
  <c r="DE313" i="23"/>
  <c r="DD313" i="23"/>
  <c r="DC313" i="23"/>
  <c r="DB313" i="23"/>
  <c r="DA313" i="23"/>
  <c r="CZ313" i="23"/>
  <c r="CY313" i="23"/>
  <c r="DN312" i="23"/>
  <c r="DM312" i="23"/>
  <c r="DL312" i="23"/>
  <c r="DK312" i="23"/>
  <c r="DJ312" i="23"/>
  <c r="DI312" i="23"/>
  <c r="DH312" i="23"/>
  <c r="DG312" i="23"/>
  <c r="DF312" i="23"/>
  <c r="DE312" i="23"/>
  <c r="DD312" i="23"/>
  <c r="DC312" i="23"/>
  <c r="DB312" i="23"/>
  <c r="DA312" i="23"/>
  <c r="CZ312" i="23"/>
  <c r="CY312" i="23"/>
  <c r="DN311" i="23"/>
  <c r="DM311" i="23"/>
  <c r="DL311" i="23"/>
  <c r="DK311" i="23"/>
  <c r="DJ311" i="23"/>
  <c r="DI311" i="23"/>
  <c r="DH311" i="23"/>
  <c r="DG311" i="23"/>
  <c r="DF311" i="23"/>
  <c r="DE311" i="23"/>
  <c r="DD311" i="23"/>
  <c r="DC311" i="23"/>
  <c r="DB311" i="23"/>
  <c r="DA311" i="23"/>
  <c r="CZ311" i="23"/>
  <c r="CY311" i="23"/>
  <c r="CV311" i="23"/>
  <c r="CU311" i="23"/>
  <c r="CT311" i="23"/>
  <c r="CS311" i="23"/>
  <c r="CR311" i="23"/>
  <c r="CQ311" i="23"/>
  <c r="CP311" i="23"/>
  <c r="CO311" i="23"/>
  <c r="CN311" i="23"/>
  <c r="CM311" i="23"/>
  <c r="CL311" i="23"/>
  <c r="CK311" i="23"/>
  <c r="CJ311" i="23"/>
  <c r="CI311" i="23"/>
  <c r="CH311" i="23"/>
  <c r="CE310" i="23"/>
  <c r="CG312" i="23" s="1"/>
  <c r="CV309" i="23"/>
  <c r="CU309" i="23"/>
  <c r="CT309" i="23"/>
  <c r="CS309" i="23"/>
  <c r="CR309" i="23"/>
  <c r="CQ309" i="23"/>
  <c r="CP309" i="23"/>
  <c r="CO309" i="23"/>
  <c r="CN309" i="23"/>
  <c r="CM309" i="23"/>
  <c r="CL309" i="23"/>
  <c r="CK309" i="23"/>
  <c r="CJ309" i="23"/>
  <c r="CI309" i="23"/>
  <c r="CH309" i="23"/>
  <c r="CV297" i="23"/>
  <c r="CU297" i="23"/>
  <c r="CT297" i="23"/>
  <c r="CS297" i="23"/>
  <c r="CR297" i="23"/>
  <c r="CQ297" i="23"/>
  <c r="CP297" i="23"/>
  <c r="CO297" i="23"/>
  <c r="CN297" i="23"/>
  <c r="CM297" i="23"/>
  <c r="CL297" i="23"/>
  <c r="CK297" i="23"/>
  <c r="CJ297" i="23"/>
  <c r="CI297" i="23"/>
  <c r="CH297" i="23"/>
  <c r="CG297" i="23"/>
  <c r="DN296" i="23"/>
  <c r="DM296" i="23"/>
  <c r="DL296" i="23"/>
  <c r="DK296" i="23"/>
  <c r="DJ296" i="23"/>
  <c r="DI296" i="23"/>
  <c r="DH296" i="23"/>
  <c r="DG296" i="23"/>
  <c r="DF296" i="23"/>
  <c r="DE296" i="23"/>
  <c r="DD296" i="23"/>
  <c r="DC296" i="23"/>
  <c r="DB296" i="23"/>
  <c r="DA296" i="23"/>
  <c r="CZ296" i="23"/>
  <c r="CY296" i="23"/>
  <c r="DN295" i="23"/>
  <c r="DM295" i="23"/>
  <c r="DL295" i="23"/>
  <c r="DK295" i="23"/>
  <c r="DJ295" i="23"/>
  <c r="DI295" i="23"/>
  <c r="DH295" i="23"/>
  <c r="DG295" i="23"/>
  <c r="DF295" i="23"/>
  <c r="DE295" i="23"/>
  <c r="DD295" i="23"/>
  <c r="DC295" i="23"/>
  <c r="DB295" i="23"/>
  <c r="DA295" i="23"/>
  <c r="CZ295" i="23"/>
  <c r="CY295" i="23"/>
  <c r="DN294" i="23"/>
  <c r="DM294" i="23"/>
  <c r="DL294" i="23"/>
  <c r="DK294" i="23"/>
  <c r="DJ294" i="23"/>
  <c r="DI294" i="23"/>
  <c r="DH294" i="23"/>
  <c r="DG294" i="23"/>
  <c r="DF294" i="23"/>
  <c r="DE294" i="23"/>
  <c r="DD294" i="23"/>
  <c r="DC294" i="23"/>
  <c r="DB294" i="23"/>
  <c r="DA294" i="23"/>
  <c r="CZ294" i="23"/>
  <c r="CY294" i="23"/>
  <c r="CV294" i="23"/>
  <c r="CU294" i="23"/>
  <c r="CT294" i="23"/>
  <c r="CS294" i="23"/>
  <c r="CR294" i="23"/>
  <c r="CQ294" i="23"/>
  <c r="CP294" i="23"/>
  <c r="CO294" i="23"/>
  <c r="CN294" i="23"/>
  <c r="CM294" i="23"/>
  <c r="CL294" i="23"/>
  <c r="CK294" i="23"/>
  <c r="CJ294" i="23"/>
  <c r="CI294" i="23"/>
  <c r="CH294" i="23"/>
  <c r="CE293" i="23"/>
  <c r="CG295" i="23" s="1"/>
  <c r="CV292" i="23"/>
  <c r="CU292" i="23"/>
  <c r="CT292" i="23"/>
  <c r="CS292" i="23"/>
  <c r="CR292" i="23"/>
  <c r="CQ292" i="23"/>
  <c r="CP292" i="23"/>
  <c r="CO292" i="23"/>
  <c r="CN292" i="23"/>
  <c r="CM292" i="23"/>
  <c r="CL292" i="23"/>
  <c r="CK292" i="23"/>
  <c r="CJ292" i="23"/>
  <c r="CI292" i="23"/>
  <c r="CH292" i="23"/>
  <c r="CV280" i="23"/>
  <c r="CU280" i="23"/>
  <c r="CT280" i="23"/>
  <c r="CS280" i="23"/>
  <c r="CR280" i="23"/>
  <c r="CQ280" i="23"/>
  <c r="CP280" i="23"/>
  <c r="CO280" i="23"/>
  <c r="CN280" i="23"/>
  <c r="CM280" i="23"/>
  <c r="CL280" i="23"/>
  <c r="CK280" i="23"/>
  <c r="CJ280" i="23"/>
  <c r="CI280" i="23"/>
  <c r="CH280" i="23"/>
  <c r="CG280" i="23"/>
  <c r="DN279" i="23"/>
  <c r="DM279" i="23"/>
  <c r="DL279" i="23"/>
  <c r="DK279" i="23"/>
  <c r="DJ279" i="23"/>
  <c r="DI279" i="23"/>
  <c r="DH279" i="23"/>
  <c r="DG279" i="23"/>
  <c r="DF279" i="23"/>
  <c r="DE279" i="23"/>
  <c r="DD279" i="23"/>
  <c r="DC279" i="23"/>
  <c r="DB279" i="23"/>
  <c r="DA279" i="23"/>
  <c r="CZ279" i="23"/>
  <c r="CY279" i="23"/>
  <c r="DN278" i="23"/>
  <c r="DM278" i="23"/>
  <c r="DL278" i="23"/>
  <c r="DK278" i="23"/>
  <c r="DJ278" i="23"/>
  <c r="DI278" i="23"/>
  <c r="DH278" i="23"/>
  <c r="DG278" i="23"/>
  <c r="DF278" i="23"/>
  <c r="DE278" i="23"/>
  <c r="DD278" i="23"/>
  <c r="DC278" i="23"/>
  <c r="DB278" i="23"/>
  <c r="DA278" i="23"/>
  <c r="CZ278" i="23"/>
  <c r="CY278" i="23"/>
  <c r="DN277" i="23"/>
  <c r="DM277" i="23"/>
  <c r="DL277" i="23"/>
  <c r="DK277" i="23"/>
  <c r="DJ277" i="23"/>
  <c r="DI277" i="23"/>
  <c r="DH277" i="23"/>
  <c r="DG277" i="23"/>
  <c r="DF277" i="23"/>
  <c r="DE277" i="23"/>
  <c r="DD277" i="23"/>
  <c r="DC277" i="23"/>
  <c r="DB277" i="23"/>
  <c r="DA277" i="23"/>
  <c r="CZ277" i="23"/>
  <c r="CY277" i="23"/>
  <c r="CV277" i="23"/>
  <c r="CU277" i="23"/>
  <c r="CT277" i="23"/>
  <c r="CS277" i="23"/>
  <c r="CR277" i="23"/>
  <c r="CQ277" i="23"/>
  <c r="CP277" i="23"/>
  <c r="CO277" i="23"/>
  <c r="CN277" i="23"/>
  <c r="CM277" i="23"/>
  <c r="CL277" i="23"/>
  <c r="CK277" i="23"/>
  <c r="CJ277" i="23"/>
  <c r="CI277" i="23"/>
  <c r="CH277" i="23"/>
  <c r="CE276" i="23"/>
  <c r="CG278" i="23" s="1"/>
  <c r="CV275" i="23"/>
  <c r="CU275" i="23"/>
  <c r="CT275" i="23"/>
  <c r="CS275" i="23"/>
  <c r="CR275" i="23"/>
  <c r="CQ275" i="23"/>
  <c r="CP275" i="23"/>
  <c r="CO275" i="23"/>
  <c r="CN275" i="23"/>
  <c r="CM275" i="23"/>
  <c r="CL275" i="23"/>
  <c r="CK275" i="23"/>
  <c r="CJ275" i="23"/>
  <c r="CI275" i="23"/>
  <c r="CH275" i="23"/>
  <c r="CV263" i="23"/>
  <c r="CU263" i="23"/>
  <c r="CT263" i="23"/>
  <c r="CS263" i="23"/>
  <c r="CR263" i="23"/>
  <c r="CQ263" i="23"/>
  <c r="CP263" i="23"/>
  <c r="CO263" i="23"/>
  <c r="CN263" i="23"/>
  <c r="CM263" i="23"/>
  <c r="CL263" i="23"/>
  <c r="CK263" i="23"/>
  <c r="CJ263" i="23"/>
  <c r="CI263" i="23"/>
  <c r="CH263" i="23"/>
  <c r="CG263" i="23"/>
  <c r="DN262" i="23"/>
  <c r="DM262" i="23"/>
  <c r="DL262" i="23"/>
  <c r="DK262" i="23"/>
  <c r="DJ262" i="23"/>
  <c r="DI262" i="23"/>
  <c r="DH262" i="23"/>
  <c r="DG262" i="23"/>
  <c r="DF262" i="23"/>
  <c r="DE262" i="23"/>
  <c r="DD262" i="23"/>
  <c r="DC262" i="23"/>
  <c r="DB262" i="23"/>
  <c r="DA262" i="23"/>
  <c r="CZ262" i="23"/>
  <c r="CY262" i="23"/>
  <c r="DN261" i="23"/>
  <c r="DM261" i="23"/>
  <c r="DL261" i="23"/>
  <c r="DK261" i="23"/>
  <c r="DJ261" i="23"/>
  <c r="DI261" i="23"/>
  <c r="DH261" i="23"/>
  <c r="DG261" i="23"/>
  <c r="DF261" i="23"/>
  <c r="DE261" i="23"/>
  <c r="DD261" i="23"/>
  <c r="DC261" i="23"/>
  <c r="DB261" i="23"/>
  <c r="DA261" i="23"/>
  <c r="CZ261" i="23"/>
  <c r="CY261" i="23"/>
  <c r="DN260" i="23"/>
  <c r="DM260" i="23"/>
  <c r="DL260" i="23"/>
  <c r="DK260" i="23"/>
  <c r="DJ260" i="23"/>
  <c r="DI260" i="23"/>
  <c r="DH260" i="23"/>
  <c r="DG260" i="23"/>
  <c r="DF260" i="23"/>
  <c r="DE260" i="23"/>
  <c r="DD260" i="23"/>
  <c r="DC260" i="23"/>
  <c r="DB260" i="23"/>
  <c r="DA260" i="23"/>
  <c r="CZ260" i="23"/>
  <c r="CY260" i="23"/>
  <c r="CV260" i="23"/>
  <c r="CU260" i="23"/>
  <c r="CT260" i="23"/>
  <c r="CS260" i="23"/>
  <c r="CR260" i="23"/>
  <c r="CQ260" i="23"/>
  <c r="CP260" i="23"/>
  <c r="CO260" i="23"/>
  <c r="CN260" i="23"/>
  <c r="CM260" i="23"/>
  <c r="CL260" i="23"/>
  <c r="CK260" i="23"/>
  <c r="CJ260" i="23"/>
  <c r="CI260" i="23"/>
  <c r="CH260" i="23"/>
  <c r="CE259" i="23"/>
  <c r="CG261" i="23" s="1"/>
  <c r="CV258" i="23"/>
  <c r="CU258" i="23"/>
  <c r="CT258" i="23"/>
  <c r="CS258" i="23"/>
  <c r="CR258" i="23"/>
  <c r="CQ258" i="23"/>
  <c r="CP258" i="23"/>
  <c r="CO258" i="23"/>
  <c r="CN258" i="23"/>
  <c r="CM258" i="23"/>
  <c r="CL258" i="23"/>
  <c r="CK258" i="23"/>
  <c r="CJ258" i="23"/>
  <c r="CI258" i="23"/>
  <c r="CH258" i="23"/>
  <c r="CV246" i="23"/>
  <c r="CU246" i="23"/>
  <c r="CT246" i="23"/>
  <c r="CS246" i="23"/>
  <c r="CR246" i="23"/>
  <c r="CQ246" i="23"/>
  <c r="CP246" i="23"/>
  <c r="CO246" i="23"/>
  <c r="CN246" i="23"/>
  <c r="CM246" i="23"/>
  <c r="CL246" i="23"/>
  <c r="CK246" i="23"/>
  <c r="CJ246" i="23"/>
  <c r="CI246" i="23"/>
  <c r="CH246" i="23"/>
  <c r="CG246" i="23"/>
  <c r="DN245" i="23"/>
  <c r="DM245" i="23"/>
  <c r="DL245" i="23"/>
  <c r="DK245" i="23"/>
  <c r="DJ245" i="23"/>
  <c r="DI245" i="23"/>
  <c r="DH245" i="23"/>
  <c r="DG245" i="23"/>
  <c r="DF245" i="23"/>
  <c r="DE245" i="23"/>
  <c r="DD245" i="23"/>
  <c r="DC245" i="23"/>
  <c r="DB245" i="23"/>
  <c r="DA245" i="23"/>
  <c r="CZ245" i="23"/>
  <c r="CY245" i="23"/>
  <c r="DN244" i="23"/>
  <c r="DM244" i="23"/>
  <c r="DL244" i="23"/>
  <c r="DK244" i="23"/>
  <c r="DJ244" i="23"/>
  <c r="DI244" i="23"/>
  <c r="DH244" i="23"/>
  <c r="DG244" i="23"/>
  <c r="DF244" i="23"/>
  <c r="DE244" i="23"/>
  <c r="DD244" i="23"/>
  <c r="DC244" i="23"/>
  <c r="DB244" i="23"/>
  <c r="DA244" i="23"/>
  <c r="CZ244" i="23"/>
  <c r="CY244" i="23"/>
  <c r="DN243" i="23"/>
  <c r="DM243" i="23"/>
  <c r="DL243" i="23"/>
  <c r="DK243" i="23"/>
  <c r="DJ243" i="23"/>
  <c r="DI243" i="23"/>
  <c r="DH243" i="23"/>
  <c r="DG243" i="23"/>
  <c r="DF243" i="23"/>
  <c r="DE243" i="23"/>
  <c r="DD243" i="23"/>
  <c r="DC243" i="23"/>
  <c r="DB243" i="23"/>
  <c r="DA243" i="23"/>
  <c r="CZ243" i="23"/>
  <c r="CY243" i="23"/>
  <c r="CV243" i="23"/>
  <c r="CU243" i="23"/>
  <c r="CT243" i="23"/>
  <c r="CS243" i="23"/>
  <c r="CR243" i="23"/>
  <c r="CQ243" i="23"/>
  <c r="CP243" i="23"/>
  <c r="CO243" i="23"/>
  <c r="CN243" i="23"/>
  <c r="CM243" i="23"/>
  <c r="CL243" i="23"/>
  <c r="CK243" i="23"/>
  <c r="CJ243" i="23"/>
  <c r="CI243" i="23"/>
  <c r="CH243" i="23"/>
  <c r="CE242" i="23"/>
  <c r="CG244" i="23" s="1"/>
  <c r="CV241" i="23"/>
  <c r="CU241" i="23"/>
  <c r="CT241" i="23"/>
  <c r="CS241" i="23"/>
  <c r="CR241" i="23"/>
  <c r="CQ241" i="23"/>
  <c r="CP241" i="23"/>
  <c r="CO241" i="23"/>
  <c r="CN241" i="23"/>
  <c r="CM241" i="23"/>
  <c r="CL241" i="23"/>
  <c r="CK241" i="23"/>
  <c r="CJ241" i="23"/>
  <c r="CI241" i="23"/>
  <c r="CH241" i="23"/>
  <c r="CV229" i="23"/>
  <c r="CU229" i="23"/>
  <c r="CT229" i="23"/>
  <c r="CS229" i="23"/>
  <c r="CR229" i="23"/>
  <c r="CQ229" i="23"/>
  <c r="CP229" i="23"/>
  <c r="CO229" i="23"/>
  <c r="CN229" i="23"/>
  <c r="CM229" i="23"/>
  <c r="CL229" i="23"/>
  <c r="CK229" i="23"/>
  <c r="CJ229" i="23"/>
  <c r="CI229" i="23"/>
  <c r="CH229" i="23"/>
  <c r="CG229" i="23"/>
  <c r="DN228" i="23"/>
  <c r="DM228" i="23"/>
  <c r="DL228" i="23"/>
  <c r="DK228" i="23"/>
  <c r="DJ228" i="23"/>
  <c r="DI228" i="23"/>
  <c r="DH228" i="23"/>
  <c r="DG228" i="23"/>
  <c r="DF228" i="23"/>
  <c r="DE228" i="23"/>
  <c r="DD228" i="23"/>
  <c r="DC228" i="23"/>
  <c r="DB228" i="23"/>
  <c r="DA228" i="23"/>
  <c r="CZ228" i="23"/>
  <c r="CY228" i="23"/>
  <c r="DN227" i="23"/>
  <c r="DM227" i="23"/>
  <c r="DL227" i="23"/>
  <c r="DK227" i="23"/>
  <c r="DJ227" i="23"/>
  <c r="DI227" i="23"/>
  <c r="DH227" i="23"/>
  <c r="DG227" i="23"/>
  <c r="DF227" i="23"/>
  <c r="DE227" i="23"/>
  <c r="DD227" i="23"/>
  <c r="DC227" i="23"/>
  <c r="DB227" i="23"/>
  <c r="DA227" i="23"/>
  <c r="CZ227" i="23"/>
  <c r="CY227" i="23"/>
  <c r="DN226" i="23"/>
  <c r="DM226" i="23"/>
  <c r="DL226" i="23"/>
  <c r="DK226" i="23"/>
  <c r="DJ226" i="23"/>
  <c r="DI226" i="23"/>
  <c r="DH226" i="23"/>
  <c r="DG226" i="23"/>
  <c r="DF226" i="23"/>
  <c r="DE226" i="23"/>
  <c r="DD226" i="23"/>
  <c r="DC226" i="23"/>
  <c r="DB226" i="23"/>
  <c r="DA226" i="23"/>
  <c r="CZ226" i="23"/>
  <c r="CY226" i="23"/>
  <c r="CV226" i="23"/>
  <c r="CU226" i="23"/>
  <c r="CT226" i="23"/>
  <c r="CS226" i="23"/>
  <c r="CR226" i="23"/>
  <c r="CQ226" i="23"/>
  <c r="CP226" i="23"/>
  <c r="CO226" i="23"/>
  <c r="CN226" i="23"/>
  <c r="CM226" i="23"/>
  <c r="CL226" i="23"/>
  <c r="CK226" i="23"/>
  <c r="CJ226" i="23"/>
  <c r="CI226" i="23"/>
  <c r="CH226" i="23"/>
  <c r="CE225" i="23"/>
  <c r="CG227" i="23" s="1"/>
  <c r="CV224" i="23"/>
  <c r="CU224" i="23"/>
  <c r="CT224" i="23"/>
  <c r="CS224" i="23"/>
  <c r="CR224" i="23"/>
  <c r="CQ224" i="23"/>
  <c r="CP224" i="23"/>
  <c r="CO224" i="23"/>
  <c r="CN224" i="23"/>
  <c r="CM224" i="23"/>
  <c r="CL224" i="23"/>
  <c r="CK224" i="23"/>
  <c r="CJ224" i="23"/>
  <c r="CI224" i="23"/>
  <c r="CH224" i="23"/>
  <c r="CV212" i="23"/>
  <c r="CU212" i="23"/>
  <c r="CT212" i="23"/>
  <c r="CS212" i="23"/>
  <c r="CR212" i="23"/>
  <c r="CQ212" i="23"/>
  <c r="CP212" i="23"/>
  <c r="CO212" i="23"/>
  <c r="CN212" i="23"/>
  <c r="CM212" i="23"/>
  <c r="CL212" i="23"/>
  <c r="CK212" i="23"/>
  <c r="CJ212" i="23"/>
  <c r="CI212" i="23"/>
  <c r="CH212" i="23"/>
  <c r="CG212" i="23"/>
  <c r="DN211" i="23"/>
  <c r="DM211" i="23"/>
  <c r="DL211" i="23"/>
  <c r="DK211" i="23"/>
  <c r="DJ211" i="23"/>
  <c r="DI211" i="23"/>
  <c r="DH211" i="23"/>
  <c r="DG211" i="23"/>
  <c r="DF211" i="23"/>
  <c r="DE211" i="23"/>
  <c r="DD211" i="23"/>
  <c r="DC211" i="23"/>
  <c r="DB211" i="23"/>
  <c r="DA211" i="23"/>
  <c r="CZ211" i="23"/>
  <c r="CY211" i="23"/>
  <c r="DN210" i="23"/>
  <c r="DM210" i="23"/>
  <c r="DL210" i="23"/>
  <c r="DK210" i="23"/>
  <c r="DJ210" i="23"/>
  <c r="DI210" i="23"/>
  <c r="DH210" i="23"/>
  <c r="DG210" i="23"/>
  <c r="DF210" i="23"/>
  <c r="DE210" i="23"/>
  <c r="DD210" i="23"/>
  <c r="DC210" i="23"/>
  <c r="DB210" i="23"/>
  <c r="DA210" i="23"/>
  <c r="CZ210" i="23"/>
  <c r="CY210" i="23"/>
  <c r="DN209" i="23"/>
  <c r="DM209" i="23"/>
  <c r="DL209" i="23"/>
  <c r="DK209" i="23"/>
  <c r="DJ209" i="23"/>
  <c r="DI209" i="23"/>
  <c r="DH209" i="23"/>
  <c r="DG209" i="23"/>
  <c r="DF209" i="23"/>
  <c r="DE209" i="23"/>
  <c r="DD209" i="23"/>
  <c r="DC209" i="23"/>
  <c r="DB209" i="23"/>
  <c r="DA209" i="23"/>
  <c r="CZ209" i="23"/>
  <c r="CY209" i="23"/>
  <c r="CV209" i="23"/>
  <c r="CU209" i="23"/>
  <c r="CT209" i="23"/>
  <c r="CS209" i="23"/>
  <c r="CR209" i="23"/>
  <c r="CQ209" i="23"/>
  <c r="CP209" i="23"/>
  <c r="CO209" i="23"/>
  <c r="CN209" i="23"/>
  <c r="CM209" i="23"/>
  <c r="CL209" i="23"/>
  <c r="CK209" i="23"/>
  <c r="CJ209" i="23"/>
  <c r="CI209" i="23"/>
  <c r="CH209" i="23"/>
  <c r="CE208" i="23"/>
  <c r="CG210" i="23" s="1"/>
  <c r="CV207" i="23"/>
  <c r="CU207" i="23"/>
  <c r="CT207" i="23"/>
  <c r="CS207" i="23"/>
  <c r="CR207" i="23"/>
  <c r="CQ207" i="23"/>
  <c r="CP207" i="23"/>
  <c r="CO207" i="23"/>
  <c r="CN207" i="23"/>
  <c r="CM207" i="23"/>
  <c r="CL207" i="23"/>
  <c r="CK207" i="23"/>
  <c r="CJ207" i="23"/>
  <c r="CI207" i="23"/>
  <c r="CH207" i="23"/>
  <c r="CV195" i="23"/>
  <c r="CU195" i="23"/>
  <c r="CT195" i="23"/>
  <c r="CS195" i="23"/>
  <c r="CR195" i="23"/>
  <c r="CQ195" i="23"/>
  <c r="CP195" i="23"/>
  <c r="CO195" i="23"/>
  <c r="CN195" i="23"/>
  <c r="CM195" i="23"/>
  <c r="CL195" i="23"/>
  <c r="CK195" i="23"/>
  <c r="CJ195" i="23"/>
  <c r="CI195" i="23"/>
  <c r="CH195" i="23"/>
  <c r="CG195" i="23"/>
  <c r="DN194" i="23"/>
  <c r="DM194" i="23"/>
  <c r="DL194" i="23"/>
  <c r="DK194" i="23"/>
  <c r="DJ194" i="23"/>
  <c r="DI194" i="23"/>
  <c r="DH194" i="23"/>
  <c r="DG194" i="23"/>
  <c r="DF194" i="23"/>
  <c r="DE194" i="23"/>
  <c r="DD194" i="23"/>
  <c r="DC194" i="23"/>
  <c r="DB194" i="23"/>
  <c r="DA194" i="23"/>
  <c r="CZ194" i="23"/>
  <c r="CY194" i="23"/>
  <c r="DN193" i="23"/>
  <c r="DM193" i="23"/>
  <c r="DL193" i="23"/>
  <c r="DK193" i="23"/>
  <c r="DJ193" i="23"/>
  <c r="DI193" i="23"/>
  <c r="DH193" i="23"/>
  <c r="DG193" i="23"/>
  <c r="DF193" i="23"/>
  <c r="DE193" i="23"/>
  <c r="DD193" i="23"/>
  <c r="DC193" i="23"/>
  <c r="DB193" i="23"/>
  <c r="DA193" i="23"/>
  <c r="CZ193" i="23"/>
  <c r="CY193" i="23"/>
  <c r="DN192" i="23"/>
  <c r="DM192" i="23"/>
  <c r="DL192" i="23"/>
  <c r="DK192" i="23"/>
  <c r="DJ192" i="23"/>
  <c r="DI192" i="23"/>
  <c r="DH192" i="23"/>
  <c r="DG192" i="23"/>
  <c r="DF192" i="23"/>
  <c r="DE192" i="23"/>
  <c r="DD192" i="23"/>
  <c r="DC192" i="23"/>
  <c r="DB192" i="23"/>
  <c r="DA192" i="23"/>
  <c r="CZ192" i="23"/>
  <c r="CY192" i="23"/>
  <c r="CV192" i="23"/>
  <c r="CU192" i="23"/>
  <c r="CT192" i="23"/>
  <c r="CS192" i="23"/>
  <c r="CR192" i="23"/>
  <c r="CQ192" i="23"/>
  <c r="CP192" i="23"/>
  <c r="CO192" i="23"/>
  <c r="CN192" i="23"/>
  <c r="CM192" i="23"/>
  <c r="CL192" i="23"/>
  <c r="CK192" i="23"/>
  <c r="CJ192" i="23"/>
  <c r="CI192" i="23"/>
  <c r="CH192" i="23"/>
  <c r="CE191" i="23"/>
  <c r="CG193" i="23" s="1"/>
  <c r="CV190" i="23"/>
  <c r="CU190" i="23"/>
  <c r="CT190" i="23"/>
  <c r="CS190" i="23"/>
  <c r="CR190" i="23"/>
  <c r="CQ190" i="23"/>
  <c r="CP190" i="23"/>
  <c r="CO190" i="23"/>
  <c r="CN190" i="23"/>
  <c r="CM190" i="23"/>
  <c r="CL190" i="23"/>
  <c r="CK190" i="23"/>
  <c r="CJ190" i="23"/>
  <c r="CI190" i="23"/>
  <c r="CH190" i="23"/>
  <c r="CV178" i="23"/>
  <c r="CU178" i="23"/>
  <c r="CT178" i="23"/>
  <c r="CS178" i="23"/>
  <c r="CR178" i="23"/>
  <c r="CQ178" i="23"/>
  <c r="CP178" i="23"/>
  <c r="CO178" i="23"/>
  <c r="CN178" i="23"/>
  <c r="CM178" i="23"/>
  <c r="CL178" i="23"/>
  <c r="CK178" i="23"/>
  <c r="CJ178" i="23"/>
  <c r="CI178" i="23"/>
  <c r="CH178" i="23"/>
  <c r="CG178" i="23"/>
  <c r="DN177" i="23"/>
  <c r="DM177" i="23"/>
  <c r="DL177" i="23"/>
  <c r="DK177" i="23"/>
  <c r="DJ177" i="23"/>
  <c r="DI177" i="23"/>
  <c r="DH177" i="23"/>
  <c r="DG177" i="23"/>
  <c r="DF177" i="23"/>
  <c r="DE177" i="23"/>
  <c r="DD177" i="23"/>
  <c r="DC177" i="23"/>
  <c r="DB177" i="23"/>
  <c r="DA177" i="23"/>
  <c r="CZ177" i="23"/>
  <c r="CY177" i="23"/>
  <c r="DN176" i="23"/>
  <c r="DM176" i="23"/>
  <c r="DL176" i="23"/>
  <c r="DK176" i="23"/>
  <c r="DJ176" i="23"/>
  <c r="DI176" i="23"/>
  <c r="DH176" i="23"/>
  <c r="DG176" i="23"/>
  <c r="DF176" i="23"/>
  <c r="DE176" i="23"/>
  <c r="DD176" i="23"/>
  <c r="DC176" i="23"/>
  <c r="DB176" i="23"/>
  <c r="DA176" i="23"/>
  <c r="CZ176" i="23"/>
  <c r="CY176" i="23"/>
  <c r="DN175" i="23"/>
  <c r="DM175" i="23"/>
  <c r="DL175" i="23"/>
  <c r="DK175" i="23"/>
  <c r="DJ175" i="23"/>
  <c r="DI175" i="23"/>
  <c r="DH175" i="23"/>
  <c r="DG175" i="23"/>
  <c r="DF175" i="23"/>
  <c r="DE175" i="23"/>
  <c r="DD175" i="23"/>
  <c r="DC175" i="23"/>
  <c r="DB175" i="23"/>
  <c r="DA175" i="23"/>
  <c r="CZ175" i="23"/>
  <c r="CY175" i="23"/>
  <c r="CV175" i="23"/>
  <c r="CU175" i="23"/>
  <c r="CT175" i="23"/>
  <c r="CS175" i="23"/>
  <c r="CR175" i="23"/>
  <c r="CQ175" i="23"/>
  <c r="CP175" i="23"/>
  <c r="CO175" i="23"/>
  <c r="CN175" i="23"/>
  <c r="CM175" i="23"/>
  <c r="CL175" i="23"/>
  <c r="CK175" i="23"/>
  <c r="CJ175" i="23"/>
  <c r="CI175" i="23"/>
  <c r="CH175" i="23"/>
  <c r="CE174" i="23"/>
  <c r="CG176" i="23" s="1"/>
  <c r="CV173" i="23"/>
  <c r="CU173" i="23"/>
  <c r="CT173" i="23"/>
  <c r="CS173" i="23"/>
  <c r="CR173" i="23"/>
  <c r="CQ173" i="23"/>
  <c r="CP173" i="23"/>
  <c r="CO173" i="23"/>
  <c r="CN173" i="23"/>
  <c r="CM173" i="23"/>
  <c r="CL173" i="23"/>
  <c r="CK173" i="23"/>
  <c r="CJ173" i="23"/>
  <c r="CI173" i="23"/>
  <c r="CH173" i="23"/>
  <c r="CV161" i="23"/>
  <c r="CU161" i="23"/>
  <c r="CT161" i="23"/>
  <c r="CS161" i="23"/>
  <c r="CR161" i="23"/>
  <c r="CQ161" i="23"/>
  <c r="CP161" i="23"/>
  <c r="CO161" i="23"/>
  <c r="CN161" i="23"/>
  <c r="CM161" i="23"/>
  <c r="CL161" i="23"/>
  <c r="CK161" i="23"/>
  <c r="CJ161" i="23"/>
  <c r="CI161" i="23"/>
  <c r="CH161" i="23"/>
  <c r="CG161" i="23"/>
  <c r="DN160" i="23"/>
  <c r="DM160" i="23"/>
  <c r="DL160" i="23"/>
  <c r="DK160" i="23"/>
  <c r="DJ160" i="23"/>
  <c r="DI160" i="23"/>
  <c r="DH160" i="23"/>
  <c r="DG160" i="23"/>
  <c r="DF160" i="23"/>
  <c r="DE160" i="23"/>
  <c r="DD160" i="23"/>
  <c r="DC160" i="23"/>
  <c r="DB160" i="23"/>
  <c r="DA160" i="23"/>
  <c r="CZ160" i="23"/>
  <c r="CY160" i="23"/>
  <c r="DN159" i="23"/>
  <c r="DM159" i="23"/>
  <c r="DL159" i="23"/>
  <c r="DK159" i="23"/>
  <c r="DJ159" i="23"/>
  <c r="DI159" i="23"/>
  <c r="DH159" i="23"/>
  <c r="DG159" i="23"/>
  <c r="DF159" i="23"/>
  <c r="DE159" i="23"/>
  <c r="DD159" i="23"/>
  <c r="DC159" i="23"/>
  <c r="DB159" i="23"/>
  <c r="DA159" i="23"/>
  <c r="CZ159" i="23"/>
  <c r="CY159" i="23"/>
  <c r="DN158" i="23"/>
  <c r="DM158" i="23"/>
  <c r="DL158" i="23"/>
  <c r="DK158" i="23"/>
  <c r="DJ158" i="23"/>
  <c r="DI158" i="23"/>
  <c r="DH158" i="23"/>
  <c r="DG158" i="23"/>
  <c r="DF158" i="23"/>
  <c r="DE158" i="23"/>
  <c r="DD158" i="23"/>
  <c r="DC158" i="23"/>
  <c r="DB158" i="23"/>
  <c r="DA158" i="23"/>
  <c r="CZ158" i="23"/>
  <c r="CY158" i="23"/>
  <c r="CV158" i="23"/>
  <c r="CU158" i="23"/>
  <c r="CT158" i="23"/>
  <c r="CS158" i="23"/>
  <c r="CR158" i="23"/>
  <c r="CQ158" i="23"/>
  <c r="CP158" i="23"/>
  <c r="CO158" i="23"/>
  <c r="CN158" i="23"/>
  <c r="CM158" i="23"/>
  <c r="CL158" i="23"/>
  <c r="CK158" i="23"/>
  <c r="CJ158" i="23"/>
  <c r="CI158" i="23"/>
  <c r="CH158" i="23"/>
  <c r="CE157" i="23"/>
  <c r="CG159" i="23" s="1"/>
  <c r="CG156" i="23"/>
  <c r="BW148" i="23"/>
  <c r="BR148" i="23"/>
  <c r="BM148" i="23"/>
  <c r="BW147" i="23"/>
  <c r="BR147" i="23"/>
  <c r="BM147" i="23"/>
  <c r="BW146" i="23"/>
  <c r="BR146" i="23"/>
  <c r="BM146" i="23"/>
  <c r="BW145" i="23"/>
  <c r="BR145" i="23"/>
  <c r="BM145" i="23"/>
  <c r="CV144" i="23"/>
  <c r="CU144" i="23"/>
  <c r="CT144" i="23"/>
  <c r="CS144" i="23"/>
  <c r="CR144" i="23"/>
  <c r="CQ144" i="23"/>
  <c r="CP144" i="23"/>
  <c r="CO144" i="23"/>
  <c r="CN144" i="23"/>
  <c r="CM144" i="23"/>
  <c r="CL144" i="23"/>
  <c r="CK144" i="23"/>
  <c r="CJ144" i="23"/>
  <c r="CI144" i="23"/>
  <c r="CH144" i="23"/>
  <c r="CG144" i="23"/>
  <c r="BW144" i="23"/>
  <c r="BR144" i="23"/>
  <c r="BM144" i="23"/>
  <c r="DN143" i="23"/>
  <c r="DM143" i="23"/>
  <c r="DL143" i="23"/>
  <c r="DK143" i="23"/>
  <c r="DJ143" i="23"/>
  <c r="DI143" i="23"/>
  <c r="DH143" i="23"/>
  <c r="DG143" i="23"/>
  <c r="DF143" i="23"/>
  <c r="DE143" i="23"/>
  <c r="DD143" i="23"/>
  <c r="DC143" i="23"/>
  <c r="DB143" i="23"/>
  <c r="DA143" i="23"/>
  <c r="CZ143" i="23"/>
  <c r="CY143" i="23"/>
  <c r="BW143" i="23"/>
  <c r="BR143" i="23"/>
  <c r="BM143" i="23"/>
  <c r="DN142" i="23"/>
  <c r="DM142" i="23"/>
  <c r="DL142" i="23"/>
  <c r="DK142" i="23"/>
  <c r="DJ142" i="23"/>
  <c r="DI142" i="23"/>
  <c r="DH142" i="23"/>
  <c r="DG142" i="23"/>
  <c r="DF142" i="23"/>
  <c r="DE142" i="23"/>
  <c r="DD142" i="23"/>
  <c r="DC142" i="23"/>
  <c r="DB142" i="23"/>
  <c r="DA142" i="23"/>
  <c r="CZ142" i="23"/>
  <c r="CY142" i="23"/>
  <c r="BW142" i="23"/>
  <c r="BR142" i="23"/>
  <c r="BM142" i="23"/>
  <c r="DN141" i="23"/>
  <c r="DM141" i="23"/>
  <c r="DL141" i="23"/>
  <c r="DK141" i="23"/>
  <c r="DJ141" i="23"/>
  <c r="DI141" i="23"/>
  <c r="DH141" i="23"/>
  <c r="DG141" i="23"/>
  <c r="DF141" i="23"/>
  <c r="DE141" i="23"/>
  <c r="DD141" i="23"/>
  <c r="DC141" i="23"/>
  <c r="DB141" i="23"/>
  <c r="DA141" i="23"/>
  <c r="CZ141" i="23"/>
  <c r="CY141" i="23"/>
  <c r="CV141" i="23"/>
  <c r="CU141" i="23"/>
  <c r="CT141" i="23"/>
  <c r="CS141" i="23"/>
  <c r="CR141" i="23"/>
  <c r="CQ141" i="23"/>
  <c r="CP141" i="23"/>
  <c r="CO141" i="23"/>
  <c r="CN141" i="23"/>
  <c r="CM141" i="23"/>
  <c r="CL141" i="23"/>
  <c r="CK141" i="23"/>
  <c r="CJ141" i="23"/>
  <c r="CI141" i="23"/>
  <c r="CH141" i="23"/>
  <c r="BW141" i="23"/>
  <c r="BR141" i="23"/>
  <c r="BM141" i="23"/>
  <c r="CE140" i="23"/>
  <c r="CG142" i="23" s="1"/>
  <c r="BW140" i="23"/>
  <c r="BR140" i="23"/>
  <c r="BM140" i="23"/>
  <c r="CG139" i="23"/>
  <c r="BW139" i="23"/>
  <c r="BR139" i="23"/>
  <c r="BM139" i="23"/>
  <c r="BW138" i="23"/>
  <c r="BR138" i="23"/>
  <c r="BM138" i="23"/>
  <c r="BW137" i="23"/>
  <c r="BR137" i="23"/>
  <c r="BM137" i="23"/>
  <c r="BW136" i="23"/>
  <c r="BR136" i="23"/>
  <c r="BM136" i="23"/>
  <c r="BW135" i="23"/>
  <c r="BR135" i="23"/>
  <c r="BM135" i="23"/>
  <c r="BX134" i="23"/>
  <c r="BX135" i="23" s="1"/>
  <c r="BW134" i="23"/>
  <c r="BS134" i="23"/>
  <c r="BS135" i="23" s="1"/>
  <c r="BR134" i="23"/>
  <c r="BN134" i="23"/>
  <c r="CC907" i="23" s="1"/>
  <c r="BM134" i="23"/>
  <c r="BW133" i="23"/>
  <c r="BR133" i="23"/>
  <c r="BM133" i="23"/>
  <c r="CC891" i="23" s="1"/>
  <c r="CE891" i="23" s="1"/>
  <c r="CG891" i="23" s="1"/>
  <c r="BW130" i="23"/>
  <c r="BR130" i="23"/>
  <c r="BM130" i="23"/>
  <c r="BW129" i="23"/>
  <c r="BR129" i="23"/>
  <c r="BM129" i="23"/>
  <c r="BW128" i="23"/>
  <c r="BR128" i="23"/>
  <c r="BM128" i="23"/>
  <c r="CV127" i="23"/>
  <c r="CU127" i="23"/>
  <c r="CT127" i="23"/>
  <c r="CS127" i="23"/>
  <c r="CR127" i="23"/>
  <c r="CQ127" i="23"/>
  <c r="CP127" i="23"/>
  <c r="CO127" i="23"/>
  <c r="CN127" i="23"/>
  <c r="CM127" i="23"/>
  <c r="CL127" i="23"/>
  <c r="CK127" i="23"/>
  <c r="CJ127" i="23"/>
  <c r="CI127" i="23"/>
  <c r="CH127" i="23"/>
  <c r="CG127" i="23"/>
  <c r="BW127" i="23"/>
  <c r="BR127" i="23"/>
  <c r="BM127" i="23"/>
  <c r="DN126" i="23"/>
  <c r="DM126" i="23"/>
  <c r="DL126" i="23"/>
  <c r="DK126" i="23"/>
  <c r="DJ126" i="23"/>
  <c r="DI126" i="23"/>
  <c r="DH126" i="23"/>
  <c r="DG126" i="23"/>
  <c r="DF126" i="23"/>
  <c r="DE126" i="23"/>
  <c r="DD126" i="23"/>
  <c r="DC126" i="23"/>
  <c r="DB126" i="23"/>
  <c r="DA126" i="23"/>
  <c r="CZ126" i="23"/>
  <c r="CY126" i="23"/>
  <c r="BW126" i="23"/>
  <c r="BR126" i="23"/>
  <c r="BM126" i="23"/>
  <c r="DN125" i="23"/>
  <c r="DM125" i="23"/>
  <c r="DL125" i="23"/>
  <c r="DK125" i="23"/>
  <c r="DJ125" i="23"/>
  <c r="DI125" i="23"/>
  <c r="DH125" i="23"/>
  <c r="DG125" i="23"/>
  <c r="DF125" i="23"/>
  <c r="DE125" i="23"/>
  <c r="DD125" i="23"/>
  <c r="DC125" i="23"/>
  <c r="DB125" i="23"/>
  <c r="DA125" i="23"/>
  <c r="CZ125" i="23"/>
  <c r="CY125" i="23"/>
  <c r="BW125" i="23"/>
  <c r="BR125" i="23"/>
  <c r="BM125" i="23"/>
  <c r="DN124" i="23"/>
  <c r="DM124" i="23"/>
  <c r="DL124" i="23"/>
  <c r="DK124" i="23"/>
  <c r="DJ124" i="23"/>
  <c r="DI124" i="23"/>
  <c r="DH124" i="23"/>
  <c r="DG124" i="23"/>
  <c r="DF124" i="23"/>
  <c r="DE124" i="23"/>
  <c r="DD124" i="23"/>
  <c r="DC124" i="23"/>
  <c r="DB124" i="23"/>
  <c r="DA124" i="23"/>
  <c r="CZ124" i="23"/>
  <c r="CY124" i="23"/>
  <c r="CV124" i="23"/>
  <c r="CU124" i="23"/>
  <c r="CT124" i="23"/>
  <c r="CS124" i="23"/>
  <c r="CR124" i="23"/>
  <c r="CQ124" i="23"/>
  <c r="CP124" i="23"/>
  <c r="CO124" i="23"/>
  <c r="CN124" i="23"/>
  <c r="CM124" i="23"/>
  <c r="CL124" i="23"/>
  <c r="CK124" i="23"/>
  <c r="CJ124" i="23"/>
  <c r="CI124" i="23"/>
  <c r="CH124" i="23"/>
  <c r="BW124" i="23"/>
  <c r="BR124" i="23"/>
  <c r="BM124" i="23"/>
  <c r="CE123" i="23"/>
  <c r="CG125" i="23" s="1"/>
  <c r="BW123" i="23"/>
  <c r="BR123" i="23"/>
  <c r="BM123" i="23"/>
  <c r="CG122" i="23"/>
  <c r="BW122" i="23"/>
  <c r="BR122" i="23"/>
  <c r="BM122" i="23"/>
  <c r="BW121" i="23"/>
  <c r="BR121" i="23"/>
  <c r="BM121" i="23"/>
  <c r="BW120" i="23"/>
  <c r="BR120" i="23"/>
  <c r="BM120" i="23"/>
  <c r="BW119" i="23"/>
  <c r="BR119" i="23"/>
  <c r="BM119" i="23"/>
  <c r="BW118" i="23"/>
  <c r="BR118" i="23"/>
  <c r="BM118" i="23"/>
  <c r="BW117" i="23"/>
  <c r="BR117" i="23"/>
  <c r="BM117" i="23"/>
  <c r="BX116" i="23"/>
  <c r="BX117" i="23" s="1"/>
  <c r="BW116" i="23"/>
  <c r="BS116" i="23"/>
  <c r="BS117" i="23" s="1"/>
  <c r="BR116" i="23"/>
  <c r="BN116" i="23"/>
  <c r="CC635" i="23" s="1"/>
  <c r="BM116" i="23"/>
  <c r="BW115" i="23"/>
  <c r="BR115" i="23"/>
  <c r="BM115" i="23"/>
  <c r="BW112" i="23"/>
  <c r="BR112" i="23"/>
  <c r="BW111" i="23"/>
  <c r="BR111" i="23"/>
  <c r="CV110" i="23"/>
  <c r="CU110" i="23"/>
  <c r="CT110" i="23"/>
  <c r="CS110" i="23"/>
  <c r="CR110" i="23"/>
  <c r="CQ110" i="23"/>
  <c r="CP110" i="23"/>
  <c r="CO110" i="23"/>
  <c r="CN110" i="23"/>
  <c r="CM110" i="23"/>
  <c r="CL110" i="23"/>
  <c r="CK110" i="23"/>
  <c r="CJ110" i="23"/>
  <c r="CI110" i="23"/>
  <c r="CH110" i="23"/>
  <c r="CG110" i="23"/>
  <c r="BW110" i="23"/>
  <c r="BR110" i="23"/>
  <c r="BW109" i="23"/>
  <c r="BR109" i="23"/>
  <c r="BW108" i="23"/>
  <c r="BR108" i="23"/>
  <c r="CV107" i="23"/>
  <c r="CU107" i="23"/>
  <c r="CT107" i="23"/>
  <c r="CS107" i="23"/>
  <c r="CR107" i="23"/>
  <c r="CQ107" i="23"/>
  <c r="CP107" i="23"/>
  <c r="CO107" i="23"/>
  <c r="CN107" i="23"/>
  <c r="CM107" i="23"/>
  <c r="CL107" i="23"/>
  <c r="CK107" i="23"/>
  <c r="CJ107" i="23"/>
  <c r="CI107" i="23"/>
  <c r="CH107" i="23"/>
  <c r="BW107" i="23"/>
  <c r="BR107" i="23"/>
  <c r="CE106" i="23"/>
  <c r="CG108" i="23" s="1"/>
  <c r="BW106" i="23"/>
  <c r="BR106" i="23"/>
  <c r="CG105" i="23"/>
  <c r="BW105" i="23"/>
  <c r="BR105" i="23"/>
  <c r="BW104" i="23"/>
  <c r="BR104" i="23"/>
  <c r="BW103" i="23"/>
  <c r="BR103" i="23"/>
  <c r="BW102" i="23"/>
  <c r="BR102" i="23"/>
  <c r="BW101" i="23"/>
  <c r="BR101" i="23"/>
  <c r="BW100" i="23"/>
  <c r="BR100" i="23"/>
  <c r="BW99" i="23"/>
  <c r="BR99" i="23"/>
  <c r="BX98" i="23"/>
  <c r="BX99" i="23" s="1"/>
  <c r="BW98" i="23"/>
  <c r="BS98" i="23"/>
  <c r="BS99" i="23" s="1"/>
  <c r="BR98" i="23"/>
  <c r="BN98" i="23"/>
  <c r="CC363" i="23" s="1"/>
  <c r="BW97" i="23"/>
  <c r="BR97" i="23"/>
  <c r="BW94" i="23"/>
  <c r="BR94" i="23"/>
  <c r="CV93" i="23"/>
  <c r="CU93" i="23"/>
  <c r="CT93" i="23"/>
  <c r="CS93" i="23"/>
  <c r="CR93" i="23"/>
  <c r="CQ93" i="23"/>
  <c r="CP93" i="23"/>
  <c r="CO93" i="23"/>
  <c r="CN93" i="23"/>
  <c r="CM93" i="23"/>
  <c r="CL93" i="23"/>
  <c r="CK93" i="23"/>
  <c r="CJ93" i="23"/>
  <c r="CI93" i="23"/>
  <c r="CH93" i="23"/>
  <c r="CG93" i="23"/>
  <c r="BW93" i="23"/>
  <c r="BR93" i="23"/>
  <c r="BW92" i="23"/>
  <c r="BR92" i="23"/>
  <c r="BW91" i="23"/>
  <c r="BR91" i="23"/>
  <c r="CV90" i="23"/>
  <c r="CU90" i="23"/>
  <c r="CT90" i="23"/>
  <c r="CS90" i="23"/>
  <c r="CR90" i="23"/>
  <c r="CQ90" i="23"/>
  <c r="CP90" i="23"/>
  <c r="CO90" i="23"/>
  <c r="CN90" i="23"/>
  <c r="CM90" i="23"/>
  <c r="CL90" i="23"/>
  <c r="CK90" i="23"/>
  <c r="CJ90" i="23"/>
  <c r="CI90" i="23"/>
  <c r="CH90" i="23"/>
  <c r="CE90" i="23"/>
  <c r="CG89" i="23" s="1"/>
  <c r="BW90" i="23"/>
  <c r="BR90" i="23"/>
  <c r="CE89" i="23"/>
  <c r="CG91" i="23" s="1"/>
  <c r="BW89" i="23"/>
  <c r="BR89" i="23"/>
  <c r="CG88" i="23"/>
  <c r="BW88" i="23"/>
  <c r="BR88" i="23"/>
  <c r="BW87" i="23"/>
  <c r="BR87" i="23"/>
  <c r="BW86" i="23"/>
  <c r="BR86" i="23"/>
  <c r="BW85" i="23"/>
  <c r="BR85" i="23"/>
  <c r="BW84" i="23"/>
  <c r="BR84" i="23"/>
  <c r="BW83" i="23"/>
  <c r="BR83" i="23"/>
  <c r="BW82" i="23"/>
  <c r="BR82" i="23"/>
  <c r="BW81" i="23"/>
  <c r="BR81" i="23"/>
  <c r="BX80" i="23"/>
  <c r="BX81" i="23" s="1"/>
  <c r="BW80" i="23"/>
  <c r="BS80" i="23"/>
  <c r="BS81" i="23" s="1"/>
  <c r="BR80" i="23"/>
  <c r="BN80" i="23"/>
  <c r="CC91" i="23" s="1"/>
  <c r="BW79" i="23"/>
  <c r="BY78" i="23" s="1"/>
  <c r="BR79" i="23"/>
  <c r="BM79" i="23"/>
  <c r="CC88" i="23" s="1"/>
  <c r="BT78" i="23"/>
  <c r="BY77" i="23"/>
  <c r="BW76" i="23"/>
  <c r="BR76" i="23"/>
  <c r="BM76" i="23"/>
  <c r="CA44" i="23"/>
  <c r="CC44" i="23" s="1"/>
  <c r="BZ44" i="23"/>
  <c r="CB44" i="23" s="1"/>
  <c r="BK44" i="23"/>
  <c r="BL44" i="23" s="1"/>
  <c r="BM44" i="23" s="1"/>
  <c r="CA43" i="23"/>
  <c r="CC43" i="23" s="1"/>
  <c r="BZ43" i="23"/>
  <c r="CB43" i="23" s="1"/>
  <c r="BK43" i="23"/>
  <c r="BL43" i="23" s="1"/>
  <c r="BM43" i="23" s="1"/>
  <c r="CA42" i="23"/>
  <c r="CC42" i="23" s="1"/>
  <c r="BZ42" i="23"/>
  <c r="CB42" i="23" s="1"/>
  <c r="BK42" i="23"/>
  <c r="BL42" i="23" s="1"/>
  <c r="BM42" i="23" s="1"/>
  <c r="CC41" i="23"/>
  <c r="CB41" i="23"/>
  <c r="BK41" i="23"/>
  <c r="BL41" i="23" s="1"/>
  <c r="BM41" i="23" s="1"/>
  <c r="BI41" i="23"/>
  <c r="BJ41" i="23" s="1"/>
  <c r="CA40" i="23"/>
  <c r="CC40" i="23" s="1"/>
  <c r="BZ40" i="23"/>
  <c r="CB40" i="23" s="1"/>
  <c r="BK40" i="23"/>
  <c r="BL40" i="23" s="1"/>
  <c r="BM40" i="23" s="1"/>
  <c r="CA39" i="23"/>
  <c r="CC39" i="23" s="1"/>
  <c r="BZ39" i="23"/>
  <c r="CB39" i="23" s="1"/>
  <c r="BK39" i="23"/>
  <c r="BL39" i="23" s="1"/>
  <c r="BM39" i="23" s="1"/>
  <c r="CA38" i="23"/>
  <c r="CC38" i="23" s="1"/>
  <c r="BZ38" i="23"/>
  <c r="CB38" i="23" s="1"/>
  <c r="BK38" i="23"/>
  <c r="BL38" i="23" s="1"/>
  <c r="BM38" i="23" s="1"/>
  <c r="CC37" i="23"/>
  <c r="CB37" i="23"/>
  <c r="BK37" i="23"/>
  <c r="BL37" i="23" s="1"/>
  <c r="BM37" i="23" s="1"/>
  <c r="BI37" i="23"/>
  <c r="BJ37" i="23" s="1"/>
  <c r="CA36" i="23"/>
  <c r="CC36" i="23" s="1"/>
  <c r="BZ36" i="23"/>
  <c r="CB36" i="23" s="1"/>
  <c r="BK36" i="23"/>
  <c r="BL36" i="23" s="1"/>
  <c r="BM36" i="23" s="1"/>
  <c r="CA35" i="23"/>
  <c r="CC35" i="23" s="1"/>
  <c r="BZ35" i="23"/>
  <c r="CB35" i="23" s="1"/>
  <c r="BK35" i="23"/>
  <c r="BL35" i="23" s="1"/>
  <c r="BM35" i="23" s="1"/>
  <c r="CA34" i="23"/>
  <c r="CC34" i="23" s="1"/>
  <c r="BZ34" i="23"/>
  <c r="CB34" i="23" s="1"/>
  <c r="BK34" i="23"/>
  <c r="BM99" i="23" s="1"/>
  <c r="BK33" i="23"/>
  <c r="BM81" i="23" s="1"/>
  <c r="CC109" i="23" s="1"/>
  <c r="BI33" i="23"/>
  <c r="BJ33" i="23" s="1"/>
  <c r="BM80" i="23" s="1"/>
  <c r="BI8" i="23"/>
  <c r="BY150" i="23" s="1"/>
  <c r="BI7" i="23"/>
  <c r="BT77" i="23" s="1"/>
  <c r="CH888" i="23" l="1"/>
  <c r="CT888" i="23"/>
  <c r="CP888" i="23"/>
  <c r="CP894" i="23" s="1"/>
  <c r="CG894" i="23"/>
  <c r="CL888" i="23"/>
  <c r="CU89" i="23"/>
  <c r="CJ89" i="23"/>
  <c r="CP89" i="23"/>
  <c r="CH89" i="23"/>
  <c r="CV89" i="23"/>
  <c r="CN89" i="23"/>
  <c r="CT89" i="23"/>
  <c r="CL89" i="23"/>
  <c r="CR89" i="23"/>
  <c r="BY149" i="23"/>
  <c r="CC925" i="23"/>
  <c r="BO77" i="23"/>
  <c r="CC789" i="23"/>
  <c r="CE789" i="23" s="1"/>
  <c r="CG789" i="23" s="1"/>
  <c r="BT149" i="23"/>
  <c r="CN771" i="23"/>
  <c r="CU788" i="23"/>
  <c r="CV839" i="23"/>
  <c r="CU1026" i="23"/>
  <c r="CV1077" i="23"/>
  <c r="CE1145" i="23"/>
  <c r="CY1147" i="23" s="1"/>
  <c r="CJ839" i="23"/>
  <c r="CM856" i="23"/>
  <c r="CM1009" i="23"/>
  <c r="CJ1077" i="23"/>
  <c r="CL737" i="23"/>
  <c r="CN839" i="23"/>
  <c r="CN1077" i="23"/>
  <c r="CE618" i="23"/>
  <c r="CY620" i="23" s="1"/>
  <c r="CE873" i="23"/>
  <c r="CY875" i="23" s="1"/>
  <c r="BL34" i="23"/>
  <c r="BM100" i="23" s="1"/>
  <c r="BL33" i="23"/>
  <c r="BM82" i="23" s="1"/>
  <c r="CL1163" i="23"/>
  <c r="CP1163" i="23"/>
  <c r="CT1163" i="23"/>
  <c r="CE91" i="23"/>
  <c r="CC107" i="23"/>
  <c r="CE92" i="23"/>
  <c r="CG92" i="23" s="1"/>
  <c r="CG96" i="23" s="1"/>
  <c r="BS92" i="23"/>
  <c r="BS91" i="23"/>
  <c r="BS90" i="23"/>
  <c r="BS88" i="23"/>
  <c r="BS87" i="23"/>
  <c r="BS86" i="23"/>
  <c r="BS85" i="23"/>
  <c r="BS83" i="23"/>
  <c r="BS93" i="23"/>
  <c r="BS89" i="23"/>
  <c r="BS84" i="23"/>
  <c r="BS82" i="23"/>
  <c r="BN37" i="23" s="1"/>
  <c r="BO37" i="23" s="1"/>
  <c r="BP37" i="23" s="1"/>
  <c r="BQ37" i="23" s="1"/>
  <c r="BX92" i="23"/>
  <c r="BX91" i="23"/>
  <c r="BX90" i="23"/>
  <c r="BX88" i="23"/>
  <c r="BX87" i="23"/>
  <c r="BX86" i="23"/>
  <c r="BX85" i="23"/>
  <c r="BX84" i="23"/>
  <c r="BX83" i="23"/>
  <c r="BX82" i="23"/>
  <c r="BN41" i="23" s="1"/>
  <c r="BO41" i="23" s="1"/>
  <c r="BP41" i="23" s="1"/>
  <c r="BQ41" i="23" s="1"/>
  <c r="BR41" i="23" s="1"/>
  <c r="BS41" i="23" s="1"/>
  <c r="BT41" i="23" s="1"/>
  <c r="BU41" i="23" s="1"/>
  <c r="BV41" i="23" s="1"/>
  <c r="BW41" i="23" s="1"/>
  <c r="BX41" i="23" s="1"/>
  <c r="BX93" i="23"/>
  <c r="BX89" i="23"/>
  <c r="CV91" i="23"/>
  <c r="CT91" i="23"/>
  <c r="CR91" i="23"/>
  <c r="CP91" i="23"/>
  <c r="CN91" i="23"/>
  <c r="CL91" i="23"/>
  <c r="CJ91" i="23"/>
  <c r="CH91" i="23"/>
  <c r="CU91" i="23"/>
  <c r="CS91" i="23"/>
  <c r="CQ91" i="23"/>
  <c r="CO91" i="23"/>
  <c r="CM91" i="23"/>
  <c r="CK91" i="23"/>
  <c r="CI91" i="23"/>
  <c r="CE364" i="23"/>
  <c r="CG364" i="23" s="1"/>
  <c r="CG368" i="23" s="1"/>
  <c r="CC379" i="23"/>
  <c r="CE379" i="23" s="1"/>
  <c r="CG378" i="23" s="1"/>
  <c r="CE363" i="23"/>
  <c r="CY365" i="23" s="1"/>
  <c r="CY372" i="23" s="1"/>
  <c r="BS107" i="23"/>
  <c r="BS111" i="23"/>
  <c r="BS110" i="23"/>
  <c r="BS109" i="23"/>
  <c r="BS108" i="23"/>
  <c r="BS106" i="23"/>
  <c r="BS105" i="23"/>
  <c r="BS104" i="23"/>
  <c r="BS103" i="23"/>
  <c r="BS102" i="23"/>
  <c r="BS101" i="23"/>
  <c r="BS100" i="23"/>
  <c r="BN38" i="23" s="1"/>
  <c r="BO38" i="23" s="1"/>
  <c r="BP38" i="23" s="1"/>
  <c r="BQ38" i="23" s="1"/>
  <c r="BR38" i="23" s="1"/>
  <c r="BS38" i="23" s="1"/>
  <c r="BT38" i="23" s="1"/>
  <c r="BU38" i="23" s="1"/>
  <c r="BV38" i="23" s="1"/>
  <c r="BW38" i="23" s="1"/>
  <c r="BX38" i="23" s="1"/>
  <c r="BX107" i="23"/>
  <c r="BX111" i="23"/>
  <c r="BX110" i="23"/>
  <c r="BX109" i="23"/>
  <c r="BX108" i="23"/>
  <c r="BX106" i="23"/>
  <c r="BX105" i="23"/>
  <c r="BX104" i="23"/>
  <c r="BX103" i="23"/>
  <c r="BX102" i="23"/>
  <c r="BX101" i="23"/>
  <c r="BX100" i="23"/>
  <c r="BN42" i="23" s="1"/>
  <c r="BO42" i="23" s="1"/>
  <c r="BP42" i="23" s="1"/>
  <c r="BQ42" i="23" s="1"/>
  <c r="BR42" i="23" s="1"/>
  <c r="BS42" i="23" s="1"/>
  <c r="BT42" i="23" s="1"/>
  <c r="BU42" i="23" s="1"/>
  <c r="BV42" i="23" s="1"/>
  <c r="BW42" i="23" s="1"/>
  <c r="BX42" i="23" s="1"/>
  <c r="CU108" i="23"/>
  <c r="CS108" i="23"/>
  <c r="CQ108" i="23"/>
  <c r="CO108" i="23"/>
  <c r="CM108" i="23"/>
  <c r="CK108" i="23"/>
  <c r="CI108" i="23"/>
  <c r="CV108" i="23"/>
  <c r="CT108" i="23"/>
  <c r="CR108" i="23"/>
  <c r="CP108" i="23"/>
  <c r="CN108" i="23"/>
  <c r="CL108" i="23"/>
  <c r="CJ108" i="23"/>
  <c r="CH108" i="23"/>
  <c r="BS129" i="23"/>
  <c r="BS128" i="23"/>
  <c r="BS127" i="23"/>
  <c r="BS124" i="23"/>
  <c r="BS126" i="23"/>
  <c r="BS125" i="23"/>
  <c r="BS123" i="23"/>
  <c r="BS122" i="23"/>
  <c r="BS121" i="23"/>
  <c r="BS120" i="23"/>
  <c r="BS119" i="23"/>
  <c r="BS118" i="23"/>
  <c r="BN39" i="23" s="1"/>
  <c r="BO39" i="23" s="1"/>
  <c r="BP39" i="23" s="1"/>
  <c r="BQ39" i="23" s="1"/>
  <c r="BR39" i="23" s="1"/>
  <c r="BS39" i="23" s="1"/>
  <c r="BT39" i="23" s="1"/>
  <c r="BU39" i="23" s="1"/>
  <c r="BX129" i="23"/>
  <c r="BX128" i="23"/>
  <c r="BX127" i="23"/>
  <c r="BX124" i="23"/>
  <c r="BX126" i="23"/>
  <c r="BX125" i="23"/>
  <c r="BX123" i="23"/>
  <c r="BX122" i="23"/>
  <c r="BX121" i="23"/>
  <c r="BX120" i="23"/>
  <c r="BX119" i="23"/>
  <c r="BX118" i="23"/>
  <c r="BN43" i="23" s="1"/>
  <c r="BO43" i="23" s="1"/>
  <c r="BP43" i="23" s="1"/>
  <c r="BQ43" i="23" s="1"/>
  <c r="BR43" i="23" s="1"/>
  <c r="BS43" i="23" s="1"/>
  <c r="BT43" i="23" s="1"/>
  <c r="BU43" i="23" s="1"/>
  <c r="BS141" i="23"/>
  <c r="BS147" i="23"/>
  <c r="BS146" i="23"/>
  <c r="BS145" i="23"/>
  <c r="BS144" i="23"/>
  <c r="BS143" i="23"/>
  <c r="BS142" i="23"/>
  <c r="BS140" i="23"/>
  <c r="BS139" i="23"/>
  <c r="BS138" i="23"/>
  <c r="BS137" i="23"/>
  <c r="BS136" i="23"/>
  <c r="BN40" i="23" s="1"/>
  <c r="BO40" i="23" s="1"/>
  <c r="BP40" i="23" s="1"/>
  <c r="BQ40" i="23" s="1"/>
  <c r="BR40" i="23" s="1"/>
  <c r="BS40" i="23" s="1"/>
  <c r="BT40" i="23" s="1"/>
  <c r="BU40" i="23" s="1"/>
  <c r="BX141" i="23"/>
  <c r="BX147" i="23"/>
  <c r="BX146" i="23"/>
  <c r="BX145" i="23"/>
  <c r="BX144" i="23"/>
  <c r="BX143" i="23"/>
  <c r="BX142" i="23"/>
  <c r="BX140" i="23"/>
  <c r="BX139" i="23"/>
  <c r="BX138" i="23"/>
  <c r="BX137" i="23"/>
  <c r="BX136" i="23"/>
  <c r="BN44" i="23" s="1"/>
  <c r="BO44" i="23" s="1"/>
  <c r="BP44" i="23" s="1"/>
  <c r="BQ44" i="23" s="1"/>
  <c r="BR44" i="23" s="1"/>
  <c r="BS44" i="23" s="1"/>
  <c r="BT44" i="23" s="1"/>
  <c r="BU44" i="23" s="1"/>
  <c r="CU142" i="23"/>
  <c r="CS142" i="23"/>
  <c r="CQ142" i="23"/>
  <c r="CO142" i="23"/>
  <c r="CM142" i="23"/>
  <c r="CK142" i="23"/>
  <c r="CI142" i="23"/>
  <c r="CV142" i="23"/>
  <c r="CT142" i="23"/>
  <c r="CR142" i="23"/>
  <c r="CP142" i="23"/>
  <c r="CN142" i="23"/>
  <c r="CL142" i="23"/>
  <c r="CJ142" i="23"/>
  <c r="CH142" i="23"/>
  <c r="CV176" i="23"/>
  <c r="CT176" i="23"/>
  <c r="CR176" i="23"/>
  <c r="CP176" i="23"/>
  <c r="CN176" i="23"/>
  <c r="CL176" i="23"/>
  <c r="CJ176" i="23"/>
  <c r="CH176" i="23"/>
  <c r="CU176" i="23"/>
  <c r="CS176" i="23"/>
  <c r="CQ176" i="23"/>
  <c r="CO176" i="23"/>
  <c r="CM176" i="23"/>
  <c r="CK176" i="23"/>
  <c r="CI176" i="23"/>
  <c r="CU210" i="23"/>
  <c r="CS210" i="23"/>
  <c r="CQ210" i="23"/>
  <c r="CO210" i="23"/>
  <c r="CM210" i="23"/>
  <c r="CK210" i="23"/>
  <c r="CI210" i="23"/>
  <c r="CV210" i="23"/>
  <c r="CT210" i="23"/>
  <c r="CR210" i="23"/>
  <c r="CP210" i="23"/>
  <c r="CN210" i="23"/>
  <c r="CL210" i="23"/>
  <c r="CJ210" i="23"/>
  <c r="CH210" i="23"/>
  <c r="CV244" i="23"/>
  <c r="CT244" i="23"/>
  <c r="CR244" i="23"/>
  <c r="CP244" i="23"/>
  <c r="CN244" i="23"/>
  <c r="CL244" i="23"/>
  <c r="CJ244" i="23"/>
  <c r="CH244" i="23"/>
  <c r="CU244" i="23"/>
  <c r="CS244" i="23"/>
  <c r="CQ244" i="23"/>
  <c r="CO244" i="23"/>
  <c r="CM244" i="23"/>
  <c r="CK244" i="23"/>
  <c r="CI244" i="23"/>
  <c r="CU278" i="23"/>
  <c r="CS278" i="23"/>
  <c r="CQ278" i="23"/>
  <c r="CO278" i="23"/>
  <c r="CM278" i="23"/>
  <c r="CK278" i="23"/>
  <c r="CI278" i="23"/>
  <c r="CV278" i="23"/>
  <c r="CT278" i="23"/>
  <c r="CR278" i="23"/>
  <c r="CP278" i="23"/>
  <c r="CN278" i="23"/>
  <c r="CL278" i="23"/>
  <c r="CJ278" i="23"/>
  <c r="CH278" i="23"/>
  <c r="CV312" i="23"/>
  <c r="CT312" i="23"/>
  <c r="CR312" i="23"/>
  <c r="CP312" i="23"/>
  <c r="CN312" i="23"/>
  <c r="CL312" i="23"/>
  <c r="CJ312" i="23"/>
  <c r="CH312" i="23"/>
  <c r="CU312" i="23"/>
  <c r="CS312" i="23"/>
  <c r="CQ312" i="23"/>
  <c r="CO312" i="23"/>
  <c r="CM312" i="23"/>
  <c r="CK312" i="23"/>
  <c r="CI312" i="23"/>
  <c r="CU380" i="23"/>
  <c r="CS380" i="23"/>
  <c r="CQ380" i="23"/>
  <c r="CO380" i="23"/>
  <c r="CM380" i="23"/>
  <c r="CK380" i="23"/>
  <c r="CI380" i="23"/>
  <c r="CV380" i="23"/>
  <c r="CT380" i="23"/>
  <c r="CR380" i="23"/>
  <c r="CP380" i="23"/>
  <c r="CN380" i="23"/>
  <c r="CL380" i="23"/>
  <c r="CJ380" i="23"/>
  <c r="CH380" i="23"/>
  <c r="CG100" i="23"/>
  <c r="CG104" i="23" s="1"/>
  <c r="CU125" i="23"/>
  <c r="CS125" i="23"/>
  <c r="CQ125" i="23"/>
  <c r="CO125" i="23"/>
  <c r="CM125" i="23"/>
  <c r="CK125" i="23"/>
  <c r="CI125" i="23"/>
  <c r="CV125" i="23"/>
  <c r="CT125" i="23"/>
  <c r="CR125" i="23"/>
  <c r="CP125" i="23"/>
  <c r="CN125" i="23"/>
  <c r="CL125" i="23"/>
  <c r="CJ125" i="23"/>
  <c r="CH125" i="23"/>
  <c r="CV159" i="23"/>
  <c r="CT159" i="23"/>
  <c r="CR159" i="23"/>
  <c r="CP159" i="23"/>
  <c r="CN159" i="23"/>
  <c r="CL159" i="23"/>
  <c r="CJ159" i="23"/>
  <c r="CH159" i="23"/>
  <c r="CU159" i="23"/>
  <c r="CS159" i="23"/>
  <c r="CQ159" i="23"/>
  <c r="CO159" i="23"/>
  <c r="CM159" i="23"/>
  <c r="CK159" i="23"/>
  <c r="CI159" i="23"/>
  <c r="CU193" i="23"/>
  <c r="CS193" i="23"/>
  <c r="CQ193" i="23"/>
  <c r="CO193" i="23"/>
  <c r="CM193" i="23"/>
  <c r="CK193" i="23"/>
  <c r="CI193" i="23"/>
  <c r="CV193" i="23"/>
  <c r="CT193" i="23"/>
  <c r="CR193" i="23"/>
  <c r="CP193" i="23"/>
  <c r="CN193" i="23"/>
  <c r="CL193" i="23"/>
  <c r="CJ193" i="23"/>
  <c r="CH193" i="23"/>
  <c r="CV227" i="23"/>
  <c r="CT227" i="23"/>
  <c r="CR227" i="23"/>
  <c r="CP227" i="23"/>
  <c r="CN227" i="23"/>
  <c r="CL227" i="23"/>
  <c r="CJ227" i="23"/>
  <c r="CH227" i="23"/>
  <c r="CU227" i="23"/>
  <c r="CS227" i="23"/>
  <c r="CQ227" i="23"/>
  <c r="CO227" i="23"/>
  <c r="CM227" i="23"/>
  <c r="CK227" i="23"/>
  <c r="CI227" i="23"/>
  <c r="CU261" i="23"/>
  <c r="CS261" i="23"/>
  <c r="CQ261" i="23"/>
  <c r="CO261" i="23"/>
  <c r="CM261" i="23"/>
  <c r="CK261" i="23"/>
  <c r="CI261" i="23"/>
  <c r="CV261" i="23"/>
  <c r="CT261" i="23"/>
  <c r="CR261" i="23"/>
  <c r="CP261" i="23"/>
  <c r="CN261" i="23"/>
  <c r="CL261" i="23"/>
  <c r="CJ261" i="23"/>
  <c r="CH261" i="23"/>
  <c r="CV295" i="23"/>
  <c r="CT295" i="23"/>
  <c r="CR295" i="23"/>
  <c r="CP295" i="23"/>
  <c r="CN295" i="23"/>
  <c r="CL295" i="23"/>
  <c r="CJ295" i="23"/>
  <c r="CH295" i="23"/>
  <c r="CU295" i="23"/>
  <c r="CS295" i="23"/>
  <c r="CQ295" i="23"/>
  <c r="CO295" i="23"/>
  <c r="CM295" i="23"/>
  <c r="CK295" i="23"/>
  <c r="CI295" i="23"/>
  <c r="CU329" i="23"/>
  <c r="CS329" i="23"/>
  <c r="CQ329" i="23"/>
  <c r="CO329" i="23"/>
  <c r="CM329" i="23"/>
  <c r="CK329" i="23"/>
  <c r="CI329" i="23"/>
  <c r="CV329" i="23"/>
  <c r="CT329" i="23"/>
  <c r="CR329" i="23"/>
  <c r="CP329" i="23"/>
  <c r="CN329" i="23"/>
  <c r="CL329" i="23"/>
  <c r="CJ329" i="23"/>
  <c r="CH329" i="23"/>
  <c r="CU346" i="23"/>
  <c r="CS346" i="23"/>
  <c r="CQ346" i="23"/>
  <c r="CO346" i="23"/>
  <c r="CM346" i="23"/>
  <c r="CK346" i="23"/>
  <c r="CI346" i="23"/>
  <c r="CV346" i="23"/>
  <c r="CT346" i="23"/>
  <c r="CR346" i="23"/>
  <c r="CP346" i="23"/>
  <c r="CN346" i="23"/>
  <c r="CL346" i="23"/>
  <c r="CJ346" i="23"/>
  <c r="CH346" i="23"/>
  <c r="CV361" i="23"/>
  <c r="CT361" i="23"/>
  <c r="CR361" i="23"/>
  <c r="CR367" i="23" s="1"/>
  <c r="CP361" i="23"/>
  <c r="CN361" i="23"/>
  <c r="CL361" i="23"/>
  <c r="CJ361" i="23"/>
  <c r="CJ367" i="23" s="1"/>
  <c r="CH361" i="23"/>
  <c r="CG367" i="23"/>
  <c r="CU361" i="23"/>
  <c r="CS361" i="23"/>
  <c r="CS367" i="23" s="1"/>
  <c r="CQ361" i="23"/>
  <c r="CO361" i="23"/>
  <c r="CM361" i="23"/>
  <c r="CK361" i="23"/>
  <c r="CK367" i="23" s="1"/>
  <c r="CI361" i="23"/>
  <c r="CU363" i="23"/>
  <c r="CS363" i="23"/>
  <c r="CQ363" i="23"/>
  <c r="CO363" i="23"/>
  <c r="CM363" i="23"/>
  <c r="CK363" i="23"/>
  <c r="CI363" i="23"/>
  <c r="CV363" i="23"/>
  <c r="CT363" i="23"/>
  <c r="CR363" i="23"/>
  <c r="CP363" i="23"/>
  <c r="CN363" i="23"/>
  <c r="CL363" i="23"/>
  <c r="CJ363" i="23"/>
  <c r="CH363" i="23"/>
  <c r="CV397" i="23"/>
  <c r="CT397" i="23"/>
  <c r="CR397" i="23"/>
  <c r="CP397" i="23"/>
  <c r="CN397" i="23"/>
  <c r="CL397" i="23"/>
  <c r="CJ397" i="23"/>
  <c r="CH397" i="23"/>
  <c r="CU397" i="23"/>
  <c r="CS397" i="23"/>
  <c r="CQ397" i="23"/>
  <c r="CO397" i="23"/>
  <c r="CM397" i="23"/>
  <c r="CK397" i="23"/>
  <c r="CI397" i="23"/>
  <c r="BN81" i="23"/>
  <c r="CH88" i="23"/>
  <c r="CJ88" i="23"/>
  <c r="CL88" i="23"/>
  <c r="CN88" i="23"/>
  <c r="CP88" i="23"/>
  <c r="CR88" i="23"/>
  <c r="CT88" i="23"/>
  <c r="CV88" i="23"/>
  <c r="CI89" i="23"/>
  <c r="CK89" i="23"/>
  <c r="CM89" i="23"/>
  <c r="CO89" i="23"/>
  <c r="CQ89" i="23"/>
  <c r="CS89" i="23"/>
  <c r="BN99" i="23"/>
  <c r="CH105" i="23"/>
  <c r="CJ105" i="23"/>
  <c r="CL105" i="23"/>
  <c r="CN105" i="23"/>
  <c r="CP105" i="23"/>
  <c r="CR105" i="23"/>
  <c r="CT105" i="23"/>
  <c r="CV105" i="23"/>
  <c r="CC651" i="23"/>
  <c r="CE651" i="23" s="1"/>
  <c r="CG650" i="23" s="1"/>
  <c r="CE636" i="23"/>
  <c r="CG636" i="23" s="1"/>
  <c r="CG640" i="23" s="1"/>
  <c r="CE635" i="23"/>
  <c r="CY637" i="23" s="1"/>
  <c r="BN117" i="23"/>
  <c r="CH122" i="23"/>
  <c r="CJ122" i="23"/>
  <c r="CL122" i="23"/>
  <c r="CN122" i="23"/>
  <c r="CP122" i="23"/>
  <c r="CR122" i="23"/>
  <c r="CT122" i="23"/>
  <c r="CV122" i="23"/>
  <c r="CC823" i="23"/>
  <c r="CE823" i="23" s="1"/>
  <c r="CG823" i="23" s="1"/>
  <c r="CG827" i="23" s="1"/>
  <c r="CC857" i="23"/>
  <c r="CE857" i="23" s="1"/>
  <c r="CG857" i="23" s="1"/>
  <c r="BN135" i="23"/>
  <c r="CH139" i="23"/>
  <c r="CJ139" i="23"/>
  <c r="CL139" i="23"/>
  <c r="CN139" i="23"/>
  <c r="CP139" i="23"/>
  <c r="CR139" i="23"/>
  <c r="CT139" i="23"/>
  <c r="CV139" i="23"/>
  <c r="CC1027" i="23"/>
  <c r="CE1027" i="23" s="1"/>
  <c r="CG1027" i="23" s="1"/>
  <c r="BT150" i="23"/>
  <c r="CI156" i="23"/>
  <c r="CK156" i="23"/>
  <c r="CM156" i="23"/>
  <c r="CO156" i="23"/>
  <c r="CQ156" i="23"/>
  <c r="CS156" i="23"/>
  <c r="CU156" i="23"/>
  <c r="CE329" i="23"/>
  <c r="CY331" i="23" s="1"/>
  <c r="CC345" i="23"/>
  <c r="CE345" i="23" s="1"/>
  <c r="CG344" i="23" s="1"/>
  <c r="CE346" i="23"/>
  <c r="CY348" i="23" s="1"/>
  <c r="CI367" i="23"/>
  <c r="CM367" i="23"/>
  <c r="CO367" i="23"/>
  <c r="CQ367" i="23"/>
  <c r="CU367" i="23"/>
  <c r="CV414" i="23"/>
  <c r="CT414" i="23"/>
  <c r="CR414" i="23"/>
  <c r="CP414" i="23"/>
  <c r="CN414" i="23"/>
  <c r="CL414" i="23"/>
  <c r="CJ414" i="23"/>
  <c r="CH414" i="23"/>
  <c r="CU414" i="23"/>
  <c r="CS414" i="23"/>
  <c r="CQ414" i="23"/>
  <c r="CO414" i="23"/>
  <c r="CM414" i="23"/>
  <c r="CK414" i="23"/>
  <c r="CI414" i="23"/>
  <c r="CU465" i="23"/>
  <c r="CS465" i="23"/>
  <c r="CQ465" i="23"/>
  <c r="CO465" i="23"/>
  <c r="CM465" i="23"/>
  <c r="CK465" i="23"/>
  <c r="CI465" i="23"/>
  <c r="CV465" i="23"/>
  <c r="CT465" i="23"/>
  <c r="CR465" i="23"/>
  <c r="CP465" i="23"/>
  <c r="CN465" i="23"/>
  <c r="CL465" i="23"/>
  <c r="CJ465" i="23"/>
  <c r="CH465" i="23"/>
  <c r="CV482" i="23"/>
  <c r="CT482" i="23"/>
  <c r="CR482" i="23"/>
  <c r="CP482" i="23"/>
  <c r="CN482" i="23"/>
  <c r="CL482" i="23"/>
  <c r="CJ482" i="23"/>
  <c r="CH482" i="23"/>
  <c r="CU482" i="23"/>
  <c r="CS482" i="23"/>
  <c r="CQ482" i="23"/>
  <c r="CO482" i="23"/>
  <c r="CM482" i="23"/>
  <c r="CK482" i="23"/>
  <c r="CI482" i="23"/>
  <c r="CU533" i="23"/>
  <c r="CS533" i="23"/>
  <c r="CQ533" i="23"/>
  <c r="CO533" i="23"/>
  <c r="CM533" i="23"/>
  <c r="CK533" i="23"/>
  <c r="CI533" i="23"/>
  <c r="CV533" i="23"/>
  <c r="CT533" i="23"/>
  <c r="CR533" i="23"/>
  <c r="CP533" i="23"/>
  <c r="CN533" i="23"/>
  <c r="CL533" i="23"/>
  <c r="CJ533" i="23"/>
  <c r="CH533" i="23"/>
  <c r="CV550" i="23"/>
  <c r="CT550" i="23"/>
  <c r="CR550" i="23"/>
  <c r="CP550" i="23"/>
  <c r="CN550" i="23"/>
  <c r="CL550" i="23"/>
  <c r="CJ550" i="23"/>
  <c r="CH550" i="23"/>
  <c r="CU550" i="23"/>
  <c r="CS550" i="23"/>
  <c r="CQ550" i="23"/>
  <c r="CO550" i="23"/>
  <c r="CM550" i="23"/>
  <c r="CK550" i="23"/>
  <c r="CI550" i="23"/>
  <c r="CU601" i="23"/>
  <c r="CS601" i="23"/>
  <c r="CQ601" i="23"/>
  <c r="CO601" i="23"/>
  <c r="CM601" i="23"/>
  <c r="CK601" i="23"/>
  <c r="CI601" i="23"/>
  <c r="CV601" i="23"/>
  <c r="CT601" i="23"/>
  <c r="CR601" i="23"/>
  <c r="CP601" i="23"/>
  <c r="CN601" i="23"/>
  <c r="CL601" i="23"/>
  <c r="CJ601" i="23"/>
  <c r="CH601" i="23"/>
  <c r="CU616" i="23"/>
  <c r="CS616" i="23"/>
  <c r="CS622" i="23" s="1"/>
  <c r="CQ616" i="23"/>
  <c r="CQ622" i="23" s="1"/>
  <c r="CO616" i="23"/>
  <c r="CM616" i="23"/>
  <c r="CK616" i="23"/>
  <c r="CK622" i="23" s="1"/>
  <c r="CI616" i="23"/>
  <c r="CI622" i="23" s="1"/>
  <c r="CG622" i="23"/>
  <c r="CV616" i="23"/>
  <c r="CT616" i="23"/>
  <c r="CR616" i="23"/>
  <c r="CR622" i="23" s="1"/>
  <c r="CP616" i="23"/>
  <c r="CN616" i="23"/>
  <c r="CL616" i="23"/>
  <c r="CJ616" i="23"/>
  <c r="CJ622" i="23" s="1"/>
  <c r="CH616" i="23"/>
  <c r="CV618" i="23"/>
  <c r="CT618" i="23"/>
  <c r="CR618" i="23"/>
  <c r="CP618" i="23"/>
  <c r="CN618" i="23"/>
  <c r="CL618" i="23"/>
  <c r="CJ618" i="23"/>
  <c r="CH618" i="23"/>
  <c r="CU618" i="23"/>
  <c r="CS618" i="23"/>
  <c r="CQ618" i="23"/>
  <c r="CO618" i="23"/>
  <c r="CM618" i="23"/>
  <c r="CK618" i="23"/>
  <c r="CI618" i="23"/>
  <c r="CI88" i="23"/>
  <c r="CK88" i="23"/>
  <c r="CM88" i="23"/>
  <c r="CO88" i="23"/>
  <c r="CQ88" i="23"/>
  <c r="CS88" i="23"/>
  <c r="CU88" i="23"/>
  <c r="CG95" i="23"/>
  <c r="CG97" i="23"/>
  <c r="CI105" i="23"/>
  <c r="CK105" i="23"/>
  <c r="CM105" i="23"/>
  <c r="CO105" i="23"/>
  <c r="CQ105" i="23"/>
  <c r="CS105" i="23"/>
  <c r="CU105" i="23"/>
  <c r="CC653" i="23"/>
  <c r="CC687" i="23"/>
  <c r="CE687" i="23" s="1"/>
  <c r="CG687" i="23" s="1"/>
  <c r="CG691" i="23" s="1"/>
  <c r="CC721" i="23"/>
  <c r="CE721" i="23" s="1"/>
  <c r="CG721" i="23" s="1"/>
  <c r="CG725" i="23" s="1"/>
  <c r="CI122" i="23"/>
  <c r="CK122" i="23"/>
  <c r="CM122" i="23"/>
  <c r="CO122" i="23"/>
  <c r="CQ122" i="23"/>
  <c r="CS122" i="23"/>
  <c r="CU122" i="23"/>
  <c r="CC755" i="23"/>
  <c r="CE755" i="23" s="1"/>
  <c r="CG755" i="23" s="1"/>
  <c r="CG759" i="23" s="1"/>
  <c r="CV789" i="23"/>
  <c r="CT789" i="23"/>
  <c r="CR789" i="23"/>
  <c r="CP789" i="23"/>
  <c r="CN789" i="23"/>
  <c r="CL789" i="23"/>
  <c r="CJ789" i="23"/>
  <c r="CH789" i="23"/>
  <c r="CU789" i="23"/>
  <c r="CU793" i="23" s="1"/>
  <c r="CQ789" i="23"/>
  <c r="CM789" i="23"/>
  <c r="CM793" i="23" s="1"/>
  <c r="CI789" i="23"/>
  <c r="CO789" i="23"/>
  <c r="CS789" i="23"/>
  <c r="CK789" i="23"/>
  <c r="CV891" i="23"/>
  <c r="CT891" i="23"/>
  <c r="CR891" i="23"/>
  <c r="CP891" i="23"/>
  <c r="CN891" i="23"/>
  <c r="CL891" i="23"/>
  <c r="CJ891" i="23"/>
  <c r="CH891" i="23"/>
  <c r="CU891" i="23"/>
  <c r="CQ891" i="23"/>
  <c r="CM891" i="23"/>
  <c r="CI891" i="23"/>
  <c r="CS891" i="23"/>
  <c r="CK891" i="23"/>
  <c r="CO891" i="23"/>
  <c r="CC923" i="23"/>
  <c r="CE923" i="23" s="1"/>
  <c r="CG922" i="23" s="1"/>
  <c r="CE907" i="23"/>
  <c r="CY909" i="23" s="1"/>
  <c r="CC959" i="23"/>
  <c r="CE959" i="23" s="1"/>
  <c r="CG959" i="23" s="1"/>
  <c r="CG963" i="23" s="1"/>
  <c r="CC993" i="23"/>
  <c r="CE993" i="23" s="1"/>
  <c r="CG993" i="23" s="1"/>
  <c r="CG997" i="23" s="1"/>
  <c r="CI139" i="23"/>
  <c r="CK139" i="23"/>
  <c r="CM139" i="23"/>
  <c r="CO139" i="23"/>
  <c r="CQ139" i="23"/>
  <c r="CS139" i="23"/>
  <c r="CU139" i="23"/>
  <c r="CC1061" i="23"/>
  <c r="CE1061" i="23" s="1"/>
  <c r="CG1061" i="23" s="1"/>
  <c r="CG1065" i="23" s="1"/>
  <c r="CC1095" i="23"/>
  <c r="CE1095" i="23" s="1"/>
  <c r="CG1095" i="23" s="1"/>
  <c r="CG1099" i="23" s="1"/>
  <c r="CC1129" i="23"/>
  <c r="CE1129" i="23" s="1"/>
  <c r="CG1129" i="23" s="1"/>
  <c r="CG1133" i="23" s="1"/>
  <c r="BO150" i="23"/>
  <c r="CH156" i="23"/>
  <c r="CJ156" i="23"/>
  <c r="CL156" i="23"/>
  <c r="CN156" i="23"/>
  <c r="CP156" i="23"/>
  <c r="CR156" i="23"/>
  <c r="CT156" i="23"/>
  <c r="CV156" i="23"/>
  <c r="CH367" i="23"/>
  <c r="CL367" i="23"/>
  <c r="CN367" i="23"/>
  <c r="CP367" i="23"/>
  <c r="CT367" i="23"/>
  <c r="CV367" i="23"/>
  <c r="CU431" i="23"/>
  <c r="CS431" i="23"/>
  <c r="CQ431" i="23"/>
  <c r="CO431" i="23"/>
  <c r="CM431" i="23"/>
  <c r="CK431" i="23"/>
  <c r="CI431" i="23"/>
  <c r="CV431" i="23"/>
  <c r="CT431" i="23"/>
  <c r="CR431" i="23"/>
  <c r="CP431" i="23"/>
  <c r="CN431" i="23"/>
  <c r="CL431" i="23"/>
  <c r="CJ431" i="23"/>
  <c r="CH431" i="23"/>
  <c r="CV448" i="23"/>
  <c r="CT448" i="23"/>
  <c r="CR448" i="23"/>
  <c r="CP448" i="23"/>
  <c r="CN448" i="23"/>
  <c r="CL448" i="23"/>
  <c r="CJ448" i="23"/>
  <c r="CH448" i="23"/>
  <c r="CU448" i="23"/>
  <c r="CS448" i="23"/>
  <c r="CQ448" i="23"/>
  <c r="CO448" i="23"/>
  <c r="CM448" i="23"/>
  <c r="CK448" i="23"/>
  <c r="CI448" i="23"/>
  <c r="CU499" i="23"/>
  <c r="CS499" i="23"/>
  <c r="CQ499" i="23"/>
  <c r="CO499" i="23"/>
  <c r="CM499" i="23"/>
  <c r="CK499" i="23"/>
  <c r="CI499" i="23"/>
  <c r="CV499" i="23"/>
  <c r="CT499" i="23"/>
  <c r="CR499" i="23"/>
  <c r="CP499" i="23"/>
  <c r="CN499" i="23"/>
  <c r="CL499" i="23"/>
  <c r="CJ499" i="23"/>
  <c r="CH499" i="23"/>
  <c r="CV516" i="23"/>
  <c r="CT516" i="23"/>
  <c r="CR516" i="23"/>
  <c r="CP516" i="23"/>
  <c r="CN516" i="23"/>
  <c r="CL516" i="23"/>
  <c r="CJ516" i="23"/>
  <c r="CH516" i="23"/>
  <c r="CU516" i="23"/>
  <c r="CS516" i="23"/>
  <c r="CQ516" i="23"/>
  <c r="CO516" i="23"/>
  <c r="CM516" i="23"/>
  <c r="CK516" i="23"/>
  <c r="CI516" i="23"/>
  <c r="CU567" i="23"/>
  <c r="CS567" i="23"/>
  <c r="CQ567" i="23"/>
  <c r="CO567" i="23"/>
  <c r="CM567" i="23"/>
  <c r="CK567" i="23"/>
  <c r="CI567" i="23"/>
  <c r="CV567" i="23"/>
  <c r="CT567" i="23"/>
  <c r="CR567" i="23"/>
  <c r="CP567" i="23"/>
  <c r="CN567" i="23"/>
  <c r="CL567" i="23"/>
  <c r="CJ567" i="23"/>
  <c r="CH567" i="23"/>
  <c r="CV584" i="23"/>
  <c r="CT584" i="23"/>
  <c r="CR584" i="23"/>
  <c r="CP584" i="23"/>
  <c r="CN584" i="23"/>
  <c r="CL584" i="23"/>
  <c r="CJ584" i="23"/>
  <c r="CH584" i="23"/>
  <c r="CU584" i="23"/>
  <c r="CS584" i="23"/>
  <c r="CQ584" i="23"/>
  <c r="CO584" i="23"/>
  <c r="CM584" i="23"/>
  <c r="CK584" i="23"/>
  <c r="CI584" i="23"/>
  <c r="DM603" i="23"/>
  <c r="DM610" i="23" s="1"/>
  <c r="DK603" i="23"/>
  <c r="DI603" i="23"/>
  <c r="DG603" i="23"/>
  <c r="DE603" i="23"/>
  <c r="DE610" i="23" s="1"/>
  <c r="DC603" i="23"/>
  <c r="DA603" i="23"/>
  <c r="DN603" i="23"/>
  <c r="DN610" i="23" s="1"/>
  <c r="DL603" i="23"/>
  <c r="DL610" i="23" s="1"/>
  <c r="DJ603" i="23"/>
  <c r="DJ610" i="23" s="1"/>
  <c r="DH603" i="23"/>
  <c r="DH610" i="23" s="1"/>
  <c r="DF603" i="23"/>
  <c r="DF610" i="23" s="1"/>
  <c r="DD603" i="23"/>
  <c r="DD610" i="23" s="1"/>
  <c r="DB603" i="23"/>
  <c r="DB610" i="23" s="1"/>
  <c r="CZ603" i="23"/>
  <c r="CZ610" i="23" s="1"/>
  <c r="CY610" i="23"/>
  <c r="DA610" i="23"/>
  <c r="DC610" i="23"/>
  <c r="DG610" i="23"/>
  <c r="DI610" i="23"/>
  <c r="DK610" i="23"/>
  <c r="DN620" i="23"/>
  <c r="DL620" i="23"/>
  <c r="DJ620" i="23"/>
  <c r="DJ627" i="23" s="1"/>
  <c r="DH620" i="23"/>
  <c r="DF620" i="23"/>
  <c r="DD620" i="23"/>
  <c r="DB620" i="23"/>
  <c r="DB627" i="23" s="1"/>
  <c r="CZ620" i="23"/>
  <c r="DM620" i="23"/>
  <c r="DK620" i="23"/>
  <c r="DI620" i="23"/>
  <c r="DI627" i="23" s="1"/>
  <c r="DG620" i="23"/>
  <c r="DE620" i="23"/>
  <c r="DC620" i="23"/>
  <c r="DA620" i="23"/>
  <c r="DA627" i="23" s="1"/>
  <c r="CV633" i="23"/>
  <c r="CT633" i="23"/>
  <c r="CR633" i="23"/>
  <c r="CR639" i="23" s="1"/>
  <c r="CP633" i="23"/>
  <c r="CP639" i="23" s="1"/>
  <c r="CN633" i="23"/>
  <c r="CL633" i="23"/>
  <c r="CJ633" i="23"/>
  <c r="CJ639" i="23" s="1"/>
  <c r="CH633" i="23"/>
  <c r="CH639" i="23" s="1"/>
  <c r="CG639" i="23"/>
  <c r="CU633" i="23"/>
  <c r="CS633" i="23"/>
  <c r="CQ633" i="23"/>
  <c r="CQ639" i="23" s="1"/>
  <c r="CO633" i="23"/>
  <c r="CM633" i="23"/>
  <c r="CK633" i="23"/>
  <c r="CI633" i="23"/>
  <c r="CI639" i="23" s="1"/>
  <c r="CY627" i="23"/>
  <c r="DC627" i="23"/>
  <c r="DE627" i="23"/>
  <c r="DG627" i="23"/>
  <c r="DK627" i="23"/>
  <c r="DM627" i="23"/>
  <c r="CM622" i="23"/>
  <c r="CO622" i="23"/>
  <c r="CU622" i="23"/>
  <c r="CV652" i="23"/>
  <c r="CT652" i="23"/>
  <c r="CR652" i="23"/>
  <c r="CP652" i="23"/>
  <c r="CN652" i="23"/>
  <c r="CL652" i="23"/>
  <c r="CJ652" i="23"/>
  <c r="CH652" i="23"/>
  <c r="CU652" i="23"/>
  <c r="CS652" i="23"/>
  <c r="CQ652" i="23"/>
  <c r="CO652" i="23"/>
  <c r="CM652" i="23"/>
  <c r="CK652" i="23"/>
  <c r="CI652" i="23"/>
  <c r="CU686" i="23"/>
  <c r="CS686" i="23"/>
  <c r="CQ686" i="23"/>
  <c r="CO686" i="23"/>
  <c r="CM686" i="23"/>
  <c r="CK686" i="23"/>
  <c r="CI686" i="23"/>
  <c r="CV686" i="23"/>
  <c r="CT686" i="23"/>
  <c r="CR686" i="23"/>
  <c r="CP686" i="23"/>
  <c r="CN686" i="23"/>
  <c r="CL686" i="23"/>
  <c r="CJ686" i="23"/>
  <c r="CH686" i="23"/>
  <c r="CV754" i="23"/>
  <c r="CT754" i="23"/>
  <c r="CR754" i="23"/>
  <c r="CP754" i="23"/>
  <c r="CN754" i="23"/>
  <c r="CL754" i="23"/>
  <c r="CJ754" i="23"/>
  <c r="CH754" i="23"/>
  <c r="CU754" i="23"/>
  <c r="CQ754" i="23"/>
  <c r="CM754" i="23"/>
  <c r="CI754" i="23"/>
  <c r="CS754" i="23"/>
  <c r="CK754" i="23"/>
  <c r="CO754" i="23"/>
  <c r="CZ627" i="23"/>
  <c r="DD627" i="23"/>
  <c r="DF627" i="23"/>
  <c r="DH627" i="23"/>
  <c r="DL627" i="23"/>
  <c r="DN627" i="23"/>
  <c r="CH622" i="23"/>
  <c r="CL622" i="23"/>
  <c r="CN622" i="23"/>
  <c r="CP622" i="23"/>
  <c r="CT622" i="23"/>
  <c r="CV622" i="23"/>
  <c r="CU635" i="23"/>
  <c r="CS635" i="23"/>
  <c r="CQ635" i="23"/>
  <c r="CO635" i="23"/>
  <c r="CM635" i="23"/>
  <c r="CK635" i="23"/>
  <c r="CI635" i="23"/>
  <c r="CV635" i="23"/>
  <c r="CT635" i="23"/>
  <c r="CR635" i="23"/>
  <c r="CP635" i="23"/>
  <c r="CN635" i="23"/>
  <c r="CL635" i="23"/>
  <c r="CJ635" i="23"/>
  <c r="CH635" i="23"/>
  <c r="CY644" i="23"/>
  <c r="CU669" i="23"/>
  <c r="CS669" i="23"/>
  <c r="CQ669" i="23"/>
  <c r="CO669" i="23"/>
  <c r="CM669" i="23"/>
  <c r="CK669" i="23"/>
  <c r="CI669" i="23"/>
  <c r="CV669" i="23"/>
  <c r="CT669" i="23"/>
  <c r="CR669" i="23"/>
  <c r="CP669" i="23"/>
  <c r="CN669" i="23"/>
  <c r="CL669" i="23"/>
  <c r="CJ669" i="23"/>
  <c r="CH669" i="23"/>
  <c r="CV703" i="23"/>
  <c r="CT703" i="23"/>
  <c r="CR703" i="23"/>
  <c r="CP703" i="23"/>
  <c r="CN703" i="23"/>
  <c r="CL703" i="23"/>
  <c r="CJ703" i="23"/>
  <c r="CH703" i="23"/>
  <c r="CU703" i="23"/>
  <c r="CS703" i="23"/>
  <c r="CQ703" i="23"/>
  <c r="CO703" i="23"/>
  <c r="CM703" i="23"/>
  <c r="CK703" i="23"/>
  <c r="CI703" i="23"/>
  <c r="CV720" i="23"/>
  <c r="CT720" i="23"/>
  <c r="CR720" i="23"/>
  <c r="CP720" i="23"/>
  <c r="CN720" i="23"/>
  <c r="CL720" i="23"/>
  <c r="CJ720" i="23"/>
  <c r="CH720" i="23"/>
  <c r="CU720" i="23"/>
  <c r="CQ720" i="23"/>
  <c r="CM720" i="23"/>
  <c r="CI720" i="23"/>
  <c r="CS720" i="23"/>
  <c r="CO720" i="23"/>
  <c r="CK720" i="23"/>
  <c r="CK639" i="23"/>
  <c r="CM639" i="23"/>
  <c r="CO639" i="23"/>
  <c r="CS639" i="23"/>
  <c r="CU639" i="23"/>
  <c r="CV822" i="23"/>
  <c r="CT822" i="23"/>
  <c r="CR822" i="23"/>
  <c r="CP822" i="23"/>
  <c r="CN822" i="23"/>
  <c r="CL822" i="23"/>
  <c r="CJ822" i="23"/>
  <c r="CH822" i="23"/>
  <c r="CU822" i="23"/>
  <c r="CQ822" i="23"/>
  <c r="CM822" i="23"/>
  <c r="CI822" i="23"/>
  <c r="CS822" i="23"/>
  <c r="CK822" i="23"/>
  <c r="CO822" i="23"/>
  <c r="DB882" i="23"/>
  <c r="CL639" i="23"/>
  <c r="CN639" i="23"/>
  <c r="CT639" i="23"/>
  <c r="CV639" i="23"/>
  <c r="CU737" i="23"/>
  <c r="CS737" i="23"/>
  <c r="CQ737" i="23"/>
  <c r="CO737" i="23"/>
  <c r="CM737" i="23"/>
  <c r="CK737" i="23"/>
  <c r="CI737" i="23"/>
  <c r="CV737" i="23"/>
  <c r="CR737" i="23"/>
  <c r="CN737" i="23"/>
  <c r="CJ737" i="23"/>
  <c r="CH737" i="23"/>
  <c r="CP737" i="23"/>
  <c r="DM875" i="23"/>
  <c r="DM882" i="23" s="1"/>
  <c r="DK875" i="23"/>
  <c r="DI875" i="23"/>
  <c r="DI882" i="23" s="1"/>
  <c r="DG875" i="23"/>
  <c r="DE875" i="23"/>
  <c r="DE882" i="23" s="1"/>
  <c r="DC875" i="23"/>
  <c r="DC882" i="23" s="1"/>
  <c r="DA875" i="23"/>
  <c r="DA882" i="23" s="1"/>
  <c r="DL875" i="23"/>
  <c r="DL882" i="23" s="1"/>
  <c r="DH875" i="23"/>
  <c r="DH882" i="23" s="1"/>
  <c r="DD875" i="23"/>
  <c r="DD882" i="23" s="1"/>
  <c r="CZ875" i="23"/>
  <c r="CZ882" i="23" s="1"/>
  <c r="DF875" i="23"/>
  <c r="DF882" i="23" s="1"/>
  <c r="DN875" i="23"/>
  <c r="DN882" i="23" s="1"/>
  <c r="CV890" i="23"/>
  <c r="CT890" i="23"/>
  <c r="CR890" i="23"/>
  <c r="CP890" i="23"/>
  <c r="CN890" i="23"/>
  <c r="CL890" i="23"/>
  <c r="CJ890" i="23"/>
  <c r="CH890" i="23"/>
  <c r="CS890" i="23"/>
  <c r="CO890" i="23"/>
  <c r="CK890" i="23"/>
  <c r="CI890" i="23"/>
  <c r="CQ890" i="23"/>
  <c r="CG895" i="23"/>
  <c r="CU907" i="23"/>
  <c r="CS907" i="23"/>
  <c r="CQ907" i="23"/>
  <c r="CO907" i="23"/>
  <c r="CM907" i="23"/>
  <c r="CK907" i="23"/>
  <c r="CI907" i="23"/>
  <c r="CV907" i="23"/>
  <c r="CR907" i="23"/>
  <c r="CN907" i="23"/>
  <c r="CJ907" i="23"/>
  <c r="CH907" i="23"/>
  <c r="CP907" i="23"/>
  <c r="CY916" i="23"/>
  <c r="CV924" i="23"/>
  <c r="CT924" i="23"/>
  <c r="CR924" i="23"/>
  <c r="CP924" i="23"/>
  <c r="CN924" i="23"/>
  <c r="CL924" i="23"/>
  <c r="CJ924" i="23"/>
  <c r="CH924" i="23"/>
  <c r="CS924" i="23"/>
  <c r="CO924" i="23"/>
  <c r="CK924" i="23"/>
  <c r="CI924" i="23"/>
  <c r="CQ924" i="23"/>
  <c r="CU941" i="23"/>
  <c r="CS941" i="23"/>
  <c r="CQ941" i="23"/>
  <c r="CO941" i="23"/>
  <c r="CM941" i="23"/>
  <c r="CK941" i="23"/>
  <c r="CI941" i="23"/>
  <c r="CV941" i="23"/>
  <c r="CR941" i="23"/>
  <c r="CN941" i="23"/>
  <c r="CJ941" i="23"/>
  <c r="CH941" i="23"/>
  <c r="CP941" i="23"/>
  <c r="CU958" i="23"/>
  <c r="CS958" i="23"/>
  <c r="CQ958" i="23"/>
  <c r="CO958" i="23"/>
  <c r="CM958" i="23"/>
  <c r="CK958" i="23"/>
  <c r="CI958" i="23"/>
  <c r="CV958" i="23"/>
  <c r="CR958" i="23"/>
  <c r="CN958" i="23"/>
  <c r="CJ958" i="23"/>
  <c r="CT958" i="23"/>
  <c r="CL958" i="23"/>
  <c r="CH958" i="23"/>
  <c r="CV1060" i="23"/>
  <c r="CT1060" i="23"/>
  <c r="CR1060" i="23"/>
  <c r="CP1060" i="23"/>
  <c r="CN1060" i="23"/>
  <c r="CL1060" i="23"/>
  <c r="CJ1060" i="23"/>
  <c r="CH1060" i="23"/>
  <c r="CU1060" i="23"/>
  <c r="CQ1060" i="23"/>
  <c r="CM1060" i="23"/>
  <c r="CI1060" i="23"/>
  <c r="CS1060" i="23"/>
  <c r="CK1060" i="23"/>
  <c r="CO1060" i="23"/>
  <c r="CU771" i="23"/>
  <c r="CS771" i="23"/>
  <c r="CQ771" i="23"/>
  <c r="CO771" i="23"/>
  <c r="CM771" i="23"/>
  <c r="CK771" i="23"/>
  <c r="CI771" i="23"/>
  <c r="CH771" i="23"/>
  <c r="CL771" i="23"/>
  <c r="CP771" i="23"/>
  <c r="CT771" i="23"/>
  <c r="CV788" i="23"/>
  <c r="CT788" i="23"/>
  <c r="CR788" i="23"/>
  <c r="CP788" i="23"/>
  <c r="CN788" i="23"/>
  <c r="CL788" i="23"/>
  <c r="CJ788" i="23"/>
  <c r="CH788" i="23"/>
  <c r="CS788" i="23"/>
  <c r="CO788" i="23"/>
  <c r="CK788" i="23"/>
  <c r="CI788" i="23"/>
  <c r="CQ788" i="23"/>
  <c r="CG793" i="23"/>
  <c r="CU805" i="23"/>
  <c r="CS805" i="23"/>
  <c r="CQ805" i="23"/>
  <c r="CO805" i="23"/>
  <c r="CM805" i="23"/>
  <c r="CK805" i="23"/>
  <c r="CI805" i="23"/>
  <c r="CV805" i="23"/>
  <c r="CR805" i="23"/>
  <c r="CN805" i="23"/>
  <c r="CJ805" i="23"/>
  <c r="CH805" i="23"/>
  <c r="CP805" i="23"/>
  <c r="CV856" i="23"/>
  <c r="CT856" i="23"/>
  <c r="CR856" i="23"/>
  <c r="CP856" i="23"/>
  <c r="CN856" i="23"/>
  <c r="CL856" i="23"/>
  <c r="CJ856" i="23"/>
  <c r="CH856" i="23"/>
  <c r="CS856" i="23"/>
  <c r="CO856" i="23"/>
  <c r="CK856" i="23"/>
  <c r="CI856" i="23"/>
  <c r="CQ856" i="23"/>
  <c r="CG861" i="23"/>
  <c r="CU873" i="23"/>
  <c r="CS873" i="23"/>
  <c r="CQ873" i="23"/>
  <c r="CO873" i="23"/>
  <c r="CM873" i="23"/>
  <c r="CK873" i="23"/>
  <c r="CI873" i="23"/>
  <c r="CT873" i="23"/>
  <c r="CP873" i="23"/>
  <c r="CL873" i="23"/>
  <c r="CH873" i="23"/>
  <c r="CJ873" i="23"/>
  <c r="CR873" i="23"/>
  <c r="DB875" i="23"/>
  <c r="DJ875" i="23"/>
  <c r="DJ882" i="23" s="1"/>
  <c r="CU888" i="23"/>
  <c r="CS888" i="23"/>
  <c r="CQ888" i="23"/>
  <c r="CO888" i="23"/>
  <c r="CM888" i="23"/>
  <c r="CM894" i="23" s="1"/>
  <c r="CK888" i="23"/>
  <c r="CI888" i="23"/>
  <c r="CV888" i="23"/>
  <c r="CR888" i="23"/>
  <c r="CR894" i="23" s="1"/>
  <c r="CN888" i="23"/>
  <c r="CJ888" i="23"/>
  <c r="CE890" i="23"/>
  <c r="CY892" i="23" s="1"/>
  <c r="CC906" i="23"/>
  <c r="CE906" i="23" s="1"/>
  <c r="CG905" i="23" s="1"/>
  <c r="CM890" i="23"/>
  <c r="CU890" i="23"/>
  <c r="CL907" i="23"/>
  <c r="CT907" i="23"/>
  <c r="CM924" i="23"/>
  <c r="CU924" i="23"/>
  <c r="CL941" i="23"/>
  <c r="CT941" i="23"/>
  <c r="CP958" i="23"/>
  <c r="CV975" i="23"/>
  <c r="CT975" i="23"/>
  <c r="CR975" i="23"/>
  <c r="CP975" i="23"/>
  <c r="CN975" i="23"/>
  <c r="CL975" i="23"/>
  <c r="CJ975" i="23"/>
  <c r="CH975" i="23"/>
  <c r="CS975" i="23"/>
  <c r="CO975" i="23"/>
  <c r="CK975" i="23"/>
  <c r="CI975" i="23"/>
  <c r="CQ975" i="23"/>
  <c r="CU839" i="23"/>
  <c r="CS839" i="23"/>
  <c r="CQ839" i="23"/>
  <c r="CO839" i="23"/>
  <c r="CM839" i="23"/>
  <c r="CK839" i="23"/>
  <c r="CI839" i="23"/>
  <c r="CH839" i="23"/>
  <c r="CL839" i="23"/>
  <c r="CP839" i="23"/>
  <c r="CT839" i="23"/>
  <c r="CY882" i="23"/>
  <c r="DG882" i="23"/>
  <c r="DK882" i="23"/>
  <c r="CI894" i="23"/>
  <c r="CQ894" i="23"/>
  <c r="CU894" i="23"/>
  <c r="CM975" i="23"/>
  <c r="CU975" i="23"/>
  <c r="CU992" i="23"/>
  <c r="CS992" i="23"/>
  <c r="CQ992" i="23"/>
  <c r="CO992" i="23"/>
  <c r="CM992" i="23"/>
  <c r="CK992" i="23"/>
  <c r="CI992" i="23"/>
  <c r="CV992" i="23"/>
  <c r="CR992" i="23"/>
  <c r="CN992" i="23"/>
  <c r="CJ992" i="23"/>
  <c r="CH992" i="23"/>
  <c r="CP992" i="23"/>
  <c r="CV1009" i="23"/>
  <c r="CT1009" i="23"/>
  <c r="CR1009" i="23"/>
  <c r="CP1009" i="23"/>
  <c r="CN1009" i="23"/>
  <c r="CL1009" i="23"/>
  <c r="CJ1009" i="23"/>
  <c r="CH1009" i="23"/>
  <c r="CS1009" i="23"/>
  <c r="CO1009" i="23"/>
  <c r="CK1009" i="23"/>
  <c r="CI1009" i="23"/>
  <c r="CQ1009" i="23"/>
  <c r="CM1094" i="23"/>
  <c r="CU1094" i="23"/>
  <c r="CU1111" i="23"/>
  <c r="CS1111" i="23"/>
  <c r="CQ1111" i="23"/>
  <c r="CO1111" i="23"/>
  <c r="CM1111" i="23"/>
  <c r="CK1111" i="23"/>
  <c r="CI1111" i="23"/>
  <c r="CV1111" i="23"/>
  <c r="CR1111" i="23"/>
  <c r="CN1111" i="23"/>
  <c r="CJ1111" i="23"/>
  <c r="CT1111" i="23"/>
  <c r="CL1111" i="23"/>
  <c r="CP1111" i="23"/>
  <c r="CH1111" i="23"/>
  <c r="CV1128" i="23"/>
  <c r="CT1128" i="23"/>
  <c r="CR1128" i="23"/>
  <c r="CP1128" i="23"/>
  <c r="CN1128" i="23"/>
  <c r="CL1128" i="23"/>
  <c r="CJ1128" i="23"/>
  <c r="CH1128" i="23"/>
  <c r="CU1128" i="23"/>
  <c r="CQ1128" i="23"/>
  <c r="CM1128" i="23"/>
  <c r="CI1128" i="23"/>
  <c r="CO1128" i="23"/>
  <c r="CS1128" i="23"/>
  <c r="CK1128" i="23"/>
  <c r="CH894" i="23"/>
  <c r="CJ894" i="23"/>
  <c r="CL894" i="23"/>
  <c r="CN894" i="23"/>
  <c r="CT894" i="23"/>
  <c r="CV894" i="23"/>
  <c r="CV1026" i="23"/>
  <c r="CT1026" i="23"/>
  <c r="CR1026" i="23"/>
  <c r="CP1026" i="23"/>
  <c r="CN1026" i="23"/>
  <c r="CL1026" i="23"/>
  <c r="CJ1026" i="23"/>
  <c r="CH1026" i="23"/>
  <c r="CS1026" i="23"/>
  <c r="CO1026" i="23"/>
  <c r="CK1026" i="23"/>
  <c r="CI1026" i="23"/>
  <c r="CQ1026" i="23"/>
  <c r="CG1031" i="23"/>
  <c r="CU1043" i="23"/>
  <c r="CS1043" i="23"/>
  <c r="CQ1043" i="23"/>
  <c r="CO1043" i="23"/>
  <c r="CM1043" i="23"/>
  <c r="CK1043" i="23"/>
  <c r="CI1043" i="23"/>
  <c r="CV1043" i="23"/>
  <c r="CR1043" i="23"/>
  <c r="CN1043" i="23"/>
  <c r="CJ1043" i="23"/>
  <c r="CH1043" i="23"/>
  <c r="CP1043" i="23"/>
  <c r="CV1094" i="23"/>
  <c r="CT1094" i="23"/>
  <c r="CR1094" i="23"/>
  <c r="CP1094" i="23"/>
  <c r="CN1094" i="23"/>
  <c r="CL1094" i="23"/>
  <c r="CJ1094" i="23"/>
  <c r="CH1094" i="23"/>
  <c r="CS1094" i="23"/>
  <c r="CO1094" i="23"/>
  <c r="CK1094" i="23"/>
  <c r="CI1094" i="23"/>
  <c r="CQ1094" i="23"/>
  <c r="DM1147" i="23"/>
  <c r="DM1154" i="23" s="1"/>
  <c r="DK1147" i="23"/>
  <c r="DI1147" i="23"/>
  <c r="DI1154" i="23" s="1"/>
  <c r="DG1147" i="23"/>
  <c r="DG1154" i="23" s="1"/>
  <c r="DE1147" i="23"/>
  <c r="DE1154" i="23" s="1"/>
  <c r="DC1147" i="23"/>
  <c r="DA1147" i="23"/>
  <c r="DA1154" i="23" s="1"/>
  <c r="DL1147" i="23"/>
  <c r="DH1147" i="23"/>
  <c r="DH1154" i="23" s="1"/>
  <c r="DD1147" i="23"/>
  <c r="CZ1147" i="23"/>
  <c r="CZ1154" i="23" s="1"/>
  <c r="DJ1147" i="23"/>
  <c r="DJ1154" i="23" s="1"/>
  <c r="DB1147" i="23"/>
  <c r="DB1154" i="23" s="1"/>
  <c r="DD1154" i="23"/>
  <c r="DL1154" i="23"/>
  <c r="DN1147" i="23"/>
  <c r="DN1154" i="23" s="1"/>
  <c r="CG1166" i="23"/>
  <c r="CV1160" i="23"/>
  <c r="CT1160" i="23"/>
  <c r="CR1160" i="23"/>
  <c r="CU1160" i="23"/>
  <c r="CQ1160" i="23"/>
  <c r="CQ1166" i="23" s="1"/>
  <c r="CO1160" i="23"/>
  <c r="CM1160" i="23"/>
  <c r="CK1160" i="23"/>
  <c r="CI1160" i="23"/>
  <c r="CS1160" i="23"/>
  <c r="CN1160" i="23"/>
  <c r="CJ1160" i="23"/>
  <c r="CP1160" i="23"/>
  <c r="CH1160" i="23"/>
  <c r="DM1164" i="23"/>
  <c r="DK1164" i="23"/>
  <c r="DK1171" i="23" s="1"/>
  <c r="DI1164" i="23"/>
  <c r="DI1171" i="23" s="1"/>
  <c r="DG1164" i="23"/>
  <c r="DG1171" i="23" s="1"/>
  <c r="DE1164" i="23"/>
  <c r="DC1164" i="23"/>
  <c r="DC1171" i="23" s="1"/>
  <c r="DA1164" i="23"/>
  <c r="DN1164" i="23"/>
  <c r="DJ1164" i="23"/>
  <c r="DF1164" i="23"/>
  <c r="DB1164" i="23"/>
  <c r="DB1171" i="23" s="1"/>
  <c r="DL1164" i="23"/>
  <c r="DL1171" i="23" s="1"/>
  <c r="DD1164" i="23"/>
  <c r="DD1171" i="23" s="1"/>
  <c r="DH1164" i="23"/>
  <c r="DH1171" i="23" s="1"/>
  <c r="CY1171" i="23"/>
  <c r="DA1171" i="23"/>
  <c r="DE1171" i="23"/>
  <c r="DM1171" i="23"/>
  <c r="CZ1164" i="23"/>
  <c r="CZ1171" i="23" s="1"/>
  <c r="CU1077" i="23"/>
  <c r="CS1077" i="23"/>
  <c r="CQ1077" i="23"/>
  <c r="CO1077" i="23"/>
  <c r="CM1077" i="23"/>
  <c r="CK1077" i="23"/>
  <c r="CI1077" i="23"/>
  <c r="CH1077" i="23"/>
  <c r="CL1077" i="23"/>
  <c r="CP1077" i="23"/>
  <c r="CT1077" i="23"/>
  <c r="DF1147" i="23"/>
  <c r="DF1154" i="23" s="1"/>
  <c r="CL1160" i="23"/>
  <c r="CU1145" i="23"/>
  <c r="CS1145" i="23"/>
  <c r="CQ1145" i="23"/>
  <c r="CO1145" i="23"/>
  <c r="CM1145" i="23"/>
  <c r="CK1145" i="23"/>
  <c r="CI1145" i="23"/>
  <c r="CT1145" i="23"/>
  <c r="CP1145" i="23"/>
  <c r="CL1145" i="23"/>
  <c r="CH1145" i="23"/>
  <c r="CJ1145" i="23"/>
  <c r="CR1145" i="23"/>
  <c r="CY1154" i="23"/>
  <c r="DC1154" i="23"/>
  <c r="DK1154" i="23"/>
  <c r="CI1166" i="23"/>
  <c r="CM1166" i="23"/>
  <c r="CU1166" i="23"/>
  <c r="CG1167" i="23"/>
  <c r="CV1162" i="23"/>
  <c r="CT1162" i="23"/>
  <c r="CR1162" i="23"/>
  <c r="CP1162" i="23"/>
  <c r="CN1162" i="23"/>
  <c r="CL1162" i="23"/>
  <c r="CL1167" i="23" s="1"/>
  <c r="CJ1162" i="23"/>
  <c r="CH1162" i="23"/>
  <c r="CH1167" i="23" s="1"/>
  <c r="CS1162" i="23"/>
  <c r="CO1162" i="23"/>
  <c r="CK1162" i="23"/>
  <c r="CI1162" i="23"/>
  <c r="CQ1162" i="23"/>
  <c r="DF1171" i="23"/>
  <c r="DJ1171" i="23"/>
  <c r="DN1171" i="23"/>
  <c r="CU1163" i="23"/>
  <c r="CU1167" i="23" s="1"/>
  <c r="CS1163" i="23"/>
  <c r="CQ1163" i="23"/>
  <c r="CO1163" i="23"/>
  <c r="CM1163" i="23"/>
  <c r="CM1167" i="23" s="1"/>
  <c r="CK1163" i="23"/>
  <c r="CI1163" i="23"/>
  <c r="CJ1163" i="23"/>
  <c r="CN1163" i="23"/>
  <c r="CR1163" i="23"/>
  <c r="CV1163" i="23"/>
  <c r="CJ1166" i="23"/>
  <c r="CN1166" i="23"/>
  <c r="CR1166" i="23"/>
  <c r="CV1166" i="23"/>
  <c r="BV40" i="23" l="1"/>
  <c r="BW40" i="23" s="1"/>
  <c r="BX40" i="23" s="1"/>
  <c r="BV43" i="23"/>
  <c r="BW43" i="23" s="1"/>
  <c r="BX43" i="23" s="1"/>
  <c r="BM34" i="23"/>
  <c r="BR37" i="23"/>
  <c r="BS37" i="23" s="1"/>
  <c r="BT37" i="23" s="1"/>
  <c r="BU37" i="23" s="1"/>
  <c r="BV37" i="23" s="1"/>
  <c r="BW37" i="23" s="1"/>
  <c r="BX37" i="23" s="1"/>
  <c r="BI38" i="23" s="1"/>
  <c r="BJ38" i="23" s="1"/>
  <c r="CN793" i="23"/>
  <c r="CV793" i="23"/>
  <c r="BV44" i="23"/>
  <c r="BW44" i="23" s="1"/>
  <c r="BX44" i="23" s="1"/>
  <c r="BV39" i="23"/>
  <c r="BW39" i="23" s="1"/>
  <c r="BX39" i="23" s="1"/>
  <c r="CT1167" i="23"/>
  <c r="CP1167" i="23"/>
  <c r="BM33" i="23"/>
  <c r="BN33" i="23" s="1"/>
  <c r="CI895" i="23"/>
  <c r="CH895" i="23"/>
  <c r="CP895" i="23"/>
  <c r="CL895" i="23"/>
  <c r="CT895" i="23"/>
  <c r="CQ895" i="23"/>
  <c r="CO793" i="23"/>
  <c r="CI793" i="23"/>
  <c r="CH793" i="23"/>
  <c r="CP793" i="23"/>
  <c r="CO895" i="23"/>
  <c r="CU895" i="23"/>
  <c r="CS895" i="23"/>
  <c r="CN895" i="23"/>
  <c r="CV895" i="23"/>
  <c r="CE653" i="23"/>
  <c r="CG653" i="23" s="1"/>
  <c r="CG657" i="23" s="1"/>
  <c r="CQ793" i="23"/>
  <c r="CS793" i="23"/>
  <c r="CJ895" i="23"/>
  <c r="CM895" i="23"/>
  <c r="CL793" i="23"/>
  <c r="CT793" i="23"/>
  <c r="CK793" i="23"/>
  <c r="CJ793" i="23"/>
  <c r="CR793" i="23"/>
  <c r="CK895" i="23"/>
  <c r="CR895" i="23"/>
  <c r="CQ1167" i="23"/>
  <c r="CN1167" i="23"/>
  <c r="CV1167" i="23"/>
  <c r="CK1167" i="23"/>
  <c r="CS1167" i="23"/>
  <c r="CJ1167" i="23"/>
  <c r="CR1167" i="23"/>
  <c r="BI44" i="23"/>
  <c r="BJ44" i="23" s="1"/>
  <c r="BI40" i="23"/>
  <c r="BJ40" i="23" s="1"/>
  <c r="CH1166" i="23"/>
  <c r="CS1166" i="23"/>
  <c r="CK1166" i="23"/>
  <c r="CO1166" i="23"/>
  <c r="CT1166" i="23"/>
  <c r="BI43" i="23"/>
  <c r="BJ43" i="23" s="1"/>
  <c r="BI39" i="23"/>
  <c r="BJ39" i="23" s="1"/>
  <c r="BI42" i="23"/>
  <c r="BJ42" i="23" s="1"/>
  <c r="DN892" i="23"/>
  <c r="DN899" i="23" s="1"/>
  <c r="DL892" i="23"/>
  <c r="DL899" i="23" s="1"/>
  <c r="DJ892" i="23"/>
  <c r="DJ899" i="23" s="1"/>
  <c r="DH892" i="23"/>
  <c r="DH899" i="23" s="1"/>
  <c r="DF892" i="23"/>
  <c r="DF899" i="23" s="1"/>
  <c r="DD892" i="23"/>
  <c r="DD899" i="23" s="1"/>
  <c r="DB892" i="23"/>
  <c r="DB899" i="23" s="1"/>
  <c r="CZ892" i="23"/>
  <c r="CZ899" i="23" s="1"/>
  <c r="DM892" i="23"/>
  <c r="DM899" i="23" s="1"/>
  <c r="DI892" i="23"/>
  <c r="DI899" i="23" s="1"/>
  <c r="DE892" i="23"/>
  <c r="DE899" i="23" s="1"/>
  <c r="DA892" i="23"/>
  <c r="DA899" i="23" s="1"/>
  <c r="DK892" i="23"/>
  <c r="DK899" i="23" s="1"/>
  <c r="DC892" i="23"/>
  <c r="DC899" i="23" s="1"/>
  <c r="DG892" i="23"/>
  <c r="DG899" i="23" s="1"/>
  <c r="CK894" i="23"/>
  <c r="CO894" i="23"/>
  <c r="CS894" i="23"/>
  <c r="CY899" i="23"/>
  <c r="CI1167" i="23"/>
  <c r="CO1167" i="23"/>
  <c r="CL1166" i="23"/>
  <c r="CP1166" i="23"/>
  <c r="CV905" i="23"/>
  <c r="CT905" i="23"/>
  <c r="CR905" i="23"/>
  <c r="CP905" i="23"/>
  <c r="CN905" i="23"/>
  <c r="CL905" i="23"/>
  <c r="CJ905" i="23"/>
  <c r="CH905" i="23"/>
  <c r="CS905" i="23"/>
  <c r="CO905" i="23"/>
  <c r="CK905" i="23"/>
  <c r="CQ905" i="23"/>
  <c r="CI905" i="23"/>
  <c r="CG911" i="23"/>
  <c r="CU905" i="23"/>
  <c r="CM905" i="23"/>
  <c r="CV1129" i="23"/>
  <c r="CV1133" i="23" s="1"/>
  <c r="CT1129" i="23"/>
  <c r="CT1133" i="23" s="1"/>
  <c r="CR1129" i="23"/>
  <c r="CR1133" i="23" s="1"/>
  <c r="CP1129" i="23"/>
  <c r="CP1133" i="23" s="1"/>
  <c r="CN1129" i="23"/>
  <c r="CN1133" i="23" s="1"/>
  <c r="CL1129" i="23"/>
  <c r="CL1133" i="23" s="1"/>
  <c r="CJ1129" i="23"/>
  <c r="CJ1133" i="23" s="1"/>
  <c r="CH1129" i="23"/>
  <c r="CH1133" i="23" s="1"/>
  <c r="CS1129" i="23"/>
  <c r="CS1133" i="23" s="1"/>
  <c r="CO1129" i="23"/>
  <c r="CO1133" i="23" s="1"/>
  <c r="CK1129" i="23"/>
  <c r="CK1133" i="23" s="1"/>
  <c r="CU1129" i="23"/>
  <c r="CU1133" i="23" s="1"/>
  <c r="CM1129" i="23"/>
  <c r="CM1133" i="23" s="1"/>
  <c r="CQ1129" i="23"/>
  <c r="CQ1133" i="23" s="1"/>
  <c r="CI1129" i="23"/>
  <c r="CI1133" i="23" s="1"/>
  <c r="CV1061" i="23"/>
  <c r="CV1065" i="23" s="1"/>
  <c r="CT1061" i="23"/>
  <c r="CT1065" i="23" s="1"/>
  <c r="CR1061" i="23"/>
  <c r="CR1065" i="23" s="1"/>
  <c r="CP1061" i="23"/>
  <c r="CP1065" i="23" s="1"/>
  <c r="CN1061" i="23"/>
  <c r="CN1065" i="23" s="1"/>
  <c r="CL1061" i="23"/>
  <c r="CL1065" i="23" s="1"/>
  <c r="CJ1061" i="23"/>
  <c r="CJ1065" i="23" s="1"/>
  <c r="CH1061" i="23"/>
  <c r="CH1065" i="23" s="1"/>
  <c r="CS1061" i="23"/>
  <c r="CS1065" i="23" s="1"/>
  <c r="CO1061" i="23"/>
  <c r="CO1065" i="23" s="1"/>
  <c r="CK1061" i="23"/>
  <c r="CK1065" i="23" s="1"/>
  <c r="CQ1061" i="23"/>
  <c r="CQ1065" i="23" s="1"/>
  <c r="CI1061" i="23"/>
  <c r="CI1065" i="23" s="1"/>
  <c r="CU1061" i="23"/>
  <c r="CU1065" i="23" s="1"/>
  <c r="CM1061" i="23"/>
  <c r="CM1065" i="23" s="1"/>
  <c r="CU993" i="23"/>
  <c r="CU997" i="23" s="1"/>
  <c r="CS993" i="23"/>
  <c r="CS997" i="23" s="1"/>
  <c r="CQ993" i="23"/>
  <c r="CQ997" i="23" s="1"/>
  <c r="CO993" i="23"/>
  <c r="CO997" i="23" s="1"/>
  <c r="CM993" i="23"/>
  <c r="CM997" i="23" s="1"/>
  <c r="CK993" i="23"/>
  <c r="CK997" i="23" s="1"/>
  <c r="CI993" i="23"/>
  <c r="CI997" i="23" s="1"/>
  <c r="CT993" i="23"/>
  <c r="CT997" i="23" s="1"/>
  <c r="CP993" i="23"/>
  <c r="CP997" i="23" s="1"/>
  <c r="CL993" i="23"/>
  <c r="CL997" i="23" s="1"/>
  <c r="CH993" i="23"/>
  <c r="CH997" i="23" s="1"/>
  <c r="CV993" i="23"/>
  <c r="CV997" i="23" s="1"/>
  <c r="CN993" i="23"/>
  <c r="CN997" i="23" s="1"/>
  <c r="CR993" i="23"/>
  <c r="CR997" i="23" s="1"/>
  <c r="CJ993" i="23"/>
  <c r="CJ997" i="23" s="1"/>
  <c r="CE908" i="23"/>
  <c r="CV755" i="23"/>
  <c r="CV759" i="23" s="1"/>
  <c r="CT755" i="23"/>
  <c r="CT759" i="23" s="1"/>
  <c r="CR755" i="23"/>
  <c r="CR759" i="23" s="1"/>
  <c r="CP755" i="23"/>
  <c r="CP759" i="23" s="1"/>
  <c r="CN755" i="23"/>
  <c r="CN759" i="23" s="1"/>
  <c r="CL755" i="23"/>
  <c r="CL759" i="23" s="1"/>
  <c r="CJ755" i="23"/>
  <c r="CH755" i="23"/>
  <c r="CH759" i="23" s="1"/>
  <c r="CS755" i="23"/>
  <c r="CS759" i="23" s="1"/>
  <c r="CO755" i="23"/>
  <c r="CO759" i="23" s="1"/>
  <c r="CK755" i="23"/>
  <c r="CK759" i="23" s="1"/>
  <c r="CQ755" i="23"/>
  <c r="CQ759" i="23" s="1"/>
  <c r="CI755" i="23"/>
  <c r="CI759" i="23" s="1"/>
  <c r="CU755" i="23"/>
  <c r="CU759" i="23" s="1"/>
  <c r="CM755" i="23"/>
  <c r="CM759" i="23" s="1"/>
  <c r="CV721" i="23"/>
  <c r="CV725" i="23" s="1"/>
  <c r="CT721" i="23"/>
  <c r="CT725" i="23" s="1"/>
  <c r="CR721" i="23"/>
  <c r="CR725" i="23" s="1"/>
  <c r="CP721" i="23"/>
  <c r="CP725" i="23" s="1"/>
  <c r="CN721" i="23"/>
  <c r="CN725" i="23" s="1"/>
  <c r="CL721" i="23"/>
  <c r="CL725" i="23" s="1"/>
  <c r="CJ721" i="23"/>
  <c r="CJ725" i="23" s="1"/>
  <c r="CH721" i="23"/>
  <c r="CH725" i="23" s="1"/>
  <c r="CS721" i="23"/>
  <c r="CS725" i="23" s="1"/>
  <c r="CO721" i="23"/>
  <c r="CO725" i="23" s="1"/>
  <c r="CK721" i="23"/>
  <c r="CK725" i="23" s="1"/>
  <c r="CU721" i="23"/>
  <c r="CU725" i="23" s="1"/>
  <c r="CQ721" i="23"/>
  <c r="CQ725" i="23" s="1"/>
  <c r="CM721" i="23"/>
  <c r="CM725" i="23" s="1"/>
  <c r="CI721" i="23"/>
  <c r="CI725" i="23" s="1"/>
  <c r="CV653" i="23"/>
  <c r="CV657" i="23" s="1"/>
  <c r="CR653" i="23"/>
  <c r="CR657" i="23" s="1"/>
  <c r="CJ653" i="23"/>
  <c r="CJ657" i="23" s="1"/>
  <c r="CH653" i="23"/>
  <c r="CH657" i="23" s="1"/>
  <c r="CO653" i="23"/>
  <c r="CO657" i="23" s="1"/>
  <c r="CM653" i="23"/>
  <c r="CM657" i="23" s="1"/>
  <c r="CU95" i="23"/>
  <c r="CQ95" i="23"/>
  <c r="CM95" i="23"/>
  <c r="CI95" i="23"/>
  <c r="DM348" i="23"/>
  <c r="DM355" i="23" s="1"/>
  <c r="DK348" i="23"/>
  <c r="DK355" i="23" s="1"/>
  <c r="DI348" i="23"/>
  <c r="DI355" i="23" s="1"/>
  <c r="DG348" i="23"/>
  <c r="DG355" i="23" s="1"/>
  <c r="DE348" i="23"/>
  <c r="DE355" i="23" s="1"/>
  <c r="DC348" i="23"/>
  <c r="DC355" i="23" s="1"/>
  <c r="DA348" i="23"/>
  <c r="DA355" i="23" s="1"/>
  <c r="DN348" i="23"/>
  <c r="DN355" i="23" s="1"/>
  <c r="DL348" i="23"/>
  <c r="DL355" i="23" s="1"/>
  <c r="DJ348" i="23"/>
  <c r="DJ355" i="23" s="1"/>
  <c r="DH348" i="23"/>
  <c r="DH355" i="23" s="1"/>
  <c r="DF348" i="23"/>
  <c r="DF355" i="23" s="1"/>
  <c r="DD348" i="23"/>
  <c r="DD355" i="23" s="1"/>
  <c r="DB348" i="23"/>
  <c r="DB355" i="23" s="1"/>
  <c r="CZ348" i="23"/>
  <c r="CZ355" i="23" s="1"/>
  <c r="DN331" i="23"/>
  <c r="DN338" i="23" s="1"/>
  <c r="DL331" i="23"/>
  <c r="DL338" i="23" s="1"/>
  <c r="DJ331" i="23"/>
  <c r="DJ338" i="23" s="1"/>
  <c r="DH331" i="23"/>
  <c r="DH338" i="23" s="1"/>
  <c r="DF331" i="23"/>
  <c r="DF338" i="23" s="1"/>
  <c r="DD331" i="23"/>
  <c r="DD338" i="23" s="1"/>
  <c r="DB331" i="23"/>
  <c r="DB338" i="23" s="1"/>
  <c r="CZ331" i="23"/>
  <c r="CZ338" i="23" s="1"/>
  <c r="DM331" i="23"/>
  <c r="DM338" i="23" s="1"/>
  <c r="DK331" i="23"/>
  <c r="DK338" i="23" s="1"/>
  <c r="DI331" i="23"/>
  <c r="DI338" i="23" s="1"/>
  <c r="DG331" i="23"/>
  <c r="DG338" i="23" s="1"/>
  <c r="DE331" i="23"/>
  <c r="DE338" i="23" s="1"/>
  <c r="DC331" i="23"/>
  <c r="DC338" i="23" s="1"/>
  <c r="DA331" i="23"/>
  <c r="DA338" i="23" s="1"/>
  <c r="CC924" i="23"/>
  <c r="BN141" i="23"/>
  <c r="CC1026" i="23" s="1"/>
  <c r="BN147" i="23"/>
  <c r="CC1128" i="23" s="1"/>
  <c r="BN146" i="23"/>
  <c r="CC1111" i="23" s="1"/>
  <c r="BN145" i="23"/>
  <c r="CC1094" i="23" s="1"/>
  <c r="BN144" i="23"/>
  <c r="CC1077" i="23" s="1"/>
  <c r="BN143" i="23"/>
  <c r="CC1060" i="23" s="1"/>
  <c r="BN142" i="23"/>
  <c r="CC1043" i="23" s="1"/>
  <c r="BN140" i="23"/>
  <c r="CC1009" i="23" s="1"/>
  <c r="BN139" i="23"/>
  <c r="CC992" i="23" s="1"/>
  <c r="BN138" i="23"/>
  <c r="CC975" i="23" s="1"/>
  <c r="BN137" i="23"/>
  <c r="CC958" i="23" s="1"/>
  <c r="BN136" i="23"/>
  <c r="CV823" i="23"/>
  <c r="CV827" i="23" s="1"/>
  <c r="CT823" i="23"/>
  <c r="CT827" i="23" s="1"/>
  <c r="CR823" i="23"/>
  <c r="CR827" i="23" s="1"/>
  <c r="CP823" i="23"/>
  <c r="CP827" i="23" s="1"/>
  <c r="CN823" i="23"/>
  <c r="CN827" i="23" s="1"/>
  <c r="CL823" i="23"/>
  <c r="CL827" i="23" s="1"/>
  <c r="CJ823" i="23"/>
  <c r="CJ827" i="23" s="1"/>
  <c r="CH823" i="23"/>
  <c r="CH827" i="23" s="1"/>
  <c r="CS823" i="23"/>
  <c r="CS827" i="23" s="1"/>
  <c r="CO823" i="23"/>
  <c r="CO827" i="23" s="1"/>
  <c r="CK823" i="23"/>
  <c r="CK827" i="23" s="1"/>
  <c r="CQ823" i="23"/>
  <c r="CQ827" i="23" s="1"/>
  <c r="CI823" i="23"/>
  <c r="CI827" i="23" s="1"/>
  <c r="CU823" i="23"/>
  <c r="CU827" i="23" s="1"/>
  <c r="CM823" i="23"/>
  <c r="CM827" i="23" s="1"/>
  <c r="DN637" i="23"/>
  <c r="DN644" i="23" s="1"/>
  <c r="DL637" i="23"/>
  <c r="DL644" i="23" s="1"/>
  <c r="DJ637" i="23"/>
  <c r="DJ644" i="23" s="1"/>
  <c r="DH637" i="23"/>
  <c r="DH644" i="23" s="1"/>
  <c r="DF637" i="23"/>
  <c r="DF644" i="23" s="1"/>
  <c r="DD637" i="23"/>
  <c r="DD644" i="23" s="1"/>
  <c r="DB637" i="23"/>
  <c r="DB644" i="23" s="1"/>
  <c r="CZ637" i="23"/>
  <c r="CZ644" i="23" s="1"/>
  <c r="DM637" i="23"/>
  <c r="DM644" i="23" s="1"/>
  <c r="DK637" i="23"/>
  <c r="DK644" i="23" s="1"/>
  <c r="DI637" i="23"/>
  <c r="DI644" i="23" s="1"/>
  <c r="DG637" i="23"/>
  <c r="DG644" i="23" s="1"/>
  <c r="DE637" i="23"/>
  <c r="DE644" i="23" s="1"/>
  <c r="DC637" i="23"/>
  <c r="DC644" i="23" s="1"/>
  <c r="DA637" i="23"/>
  <c r="DA644" i="23" s="1"/>
  <c r="CU650" i="23"/>
  <c r="CS650" i="23"/>
  <c r="CQ650" i="23"/>
  <c r="CO650" i="23"/>
  <c r="CM650" i="23"/>
  <c r="CK650" i="23"/>
  <c r="CI650" i="23"/>
  <c r="CG656" i="23"/>
  <c r="CV650" i="23"/>
  <c r="CT650" i="23"/>
  <c r="CR650" i="23"/>
  <c r="CP650" i="23"/>
  <c r="CN650" i="23"/>
  <c r="CL650" i="23"/>
  <c r="CJ650" i="23"/>
  <c r="CH650" i="23"/>
  <c r="CC380" i="23"/>
  <c r="BN107" i="23"/>
  <c r="BN111" i="23"/>
  <c r="CC584" i="23" s="1"/>
  <c r="BN110" i="23"/>
  <c r="CC567" i="23" s="1"/>
  <c r="BN109" i="23"/>
  <c r="CC550" i="23" s="1"/>
  <c r="BN108" i="23"/>
  <c r="CC533" i="23" s="1"/>
  <c r="BN106" i="23"/>
  <c r="BN105" i="23"/>
  <c r="CC482" i="23" s="1"/>
  <c r="BN104" i="23"/>
  <c r="CC465" i="23" s="1"/>
  <c r="BN103" i="23"/>
  <c r="CC448" i="23" s="1"/>
  <c r="BN102" i="23"/>
  <c r="CC431" i="23" s="1"/>
  <c r="BN101" i="23"/>
  <c r="CC414" i="23" s="1"/>
  <c r="BN100" i="23"/>
  <c r="CC397" i="23" s="1"/>
  <c r="CT95" i="23"/>
  <c r="CP95" i="23"/>
  <c r="CL95" i="23"/>
  <c r="CH95" i="23"/>
  <c r="BM101" i="23"/>
  <c r="CC415" i="23" s="1"/>
  <c r="CE415" i="23" s="1"/>
  <c r="CG415" i="23" s="1"/>
  <c r="BN92" i="23"/>
  <c r="CC295" i="23" s="1"/>
  <c r="BN91" i="23"/>
  <c r="CC278" i="23" s="1"/>
  <c r="BN90" i="23"/>
  <c r="CC261" i="23" s="1"/>
  <c r="BN88" i="23"/>
  <c r="CC227" i="23" s="1"/>
  <c r="BN87" i="23"/>
  <c r="CC210" i="23" s="1"/>
  <c r="BN86" i="23"/>
  <c r="CC193" i="23" s="1"/>
  <c r="BN85" i="23"/>
  <c r="CC176" i="23" s="1"/>
  <c r="BN84" i="23"/>
  <c r="CC159" i="23" s="1"/>
  <c r="BN83" i="23"/>
  <c r="CC142" i="23" s="1"/>
  <c r="BN82" i="23"/>
  <c r="CC125" i="23" s="1"/>
  <c r="BN93" i="23"/>
  <c r="CC312" i="23" s="1"/>
  <c r="BN89" i="23"/>
  <c r="CC244" i="23" s="1"/>
  <c r="CY355" i="23"/>
  <c r="CY338" i="23"/>
  <c r="DN365" i="23"/>
  <c r="DN372" i="23" s="1"/>
  <c r="DL365" i="23"/>
  <c r="DL372" i="23" s="1"/>
  <c r="DJ365" i="23"/>
  <c r="DJ372" i="23" s="1"/>
  <c r="DH365" i="23"/>
  <c r="DH372" i="23" s="1"/>
  <c r="DF365" i="23"/>
  <c r="DF372" i="23" s="1"/>
  <c r="DD365" i="23"/>
  <c r="DD372" i="23" s="1"/>
  <c r="DB365" i="23"/>
  <c r="DB372" i="23" s="1"/>
  <c r="CZ365" i="23"/>
  <c r="CZ372" i="23" s="1"/>
  <c r="DM365" i="23"/>
  <c r="DM372" i="23" s="1"/>
  <c r="DK365" i="23"/>
  <c r="DK372" i="23" s="1"/>
  <c r="DI365" i="23"/>
  <c r="DI372" i="23" s="1"/>
  <c r="DG365" i="23"/>
  <c r="DG372" i="23" s="1"/>
  <c r="DE365" i="23"/>
  <c r="DE372" i="23" s="1"/>
  <c r="DC365" i="23"/>
  <c r="DC372" i="23" s="1"/>
  <c r="DA365" i="23"/>
  <c r="DA372" i="23" s="1"/>
  <c r="CV364" i="23"/>
  <c r="CV368" i="23" s="1"/>
  <c r="CT364" i="23"/>
  <c r="CR364" i="23"/>
  <c r="CR368" i="23" s="1"/>
  <c r="CP364" i="23"/>
  <c r="CP368" i="23" s="1"/>
  <c r="CN364" i="23"/>
  <c r="CN368" i="23" s="1"/>
  <c r="CL364" i="23"/>
  <c r="CJ364" i="23"/>
  <c r="CJ368" i="23" s="1"/>
  <c r="CH364" i="23"/>
  <c r="CH368" i="23" s="1"/>
  <c r="CU364" i="23"/>
  <c r="CU368" i="23" s="1"/>
  <c r="CS364" i="23"/>
  <c r="CQ364" i="23"/>
  <c r="CQ368" i="23" s="1"/>
  <c r="CO364" i="23"/>
  <c r="CM364" i="23"/>
  <c r="CM368" i="23" s="1"/>
  <c r="CK364" i="23"/>
  <c r="CI364" i="23"/>
  <c r="CI368" i="23" s="1"/>
  <c r="CC108" i="23"/>
  <c r="CE107" i="23"/>
  <c r="CG106" i="23" s="1"/>
  <c r="CJ759" i="23"/>
  <c r="CV1095" i="23"/>
  <c r="CV1099" i="23" s="1"/>
  <c r="CT1095" i="23"/>
  <c r="CT1099" i="23" s="1"/>
  <c r="CR1095" i="23"/>
  <c r="CR1099" i="23" s="1"/>
  <c r="CP1095" i="23"/>
  <c r="CP1099" i="23" s="1"/>
  <c r="CN1095" i="23"/>
  <c r="CN1099" i="23" s="1"/>
  <c r="CL1095" i="23"/>
  <c r="CL1099" i="23" s="1"/>
  <c r="CJ1095" i="23"/>
  <c r="CJ1099" i="23" s="1"/>
  <c r="CH1095" i="23"/>
  <c r="CH1099" i="23" s="1"/>
  <c r="CU1095" i="23"/>
  <c r="CU1099" i="23" s="1"/>
  <c r="CQ1095" i="23"/>
  <c r="CQ1099" i="23" s="1"/>
  <c r="CM1095" i="23"/>
  <c r="CM1099" i="23" s="1"/>
  <c r="CI1095" i="23"/>
  <c r="CI1099" i="23" s="1"/>
  <c r="CO1095" i="23"/>
  <c r="CO1099" i="23" s="1"/>
  <c r="CS1095" i="23"/>
  <c r="CS1099" i="23" s="1"/>
  <c r="CK1095" i="23"/>
  <c r="CK1099" i="23" s="1"/>
  <c r="CU959" i="23"/>
  <c r="CU963" i="23" s="1"/>
  <c r="CS959" i="23"/>
  <c r="CS963" i="23" s="1"/>
  <c r="CQ959" i="23"/>
  <c r="CQ963" i="23" s="1"/>
  <c r="CO959" i="23"/>
  <c r="CO963" i="23" s="1"/>
  <c r="CM959" i="23"/>
  <c r="CM963" i="23" s="1"/>
  <c r="CK959" i="23"/>
  <c r="CK963" i="23" s="1"/>
  <c r="CI959" i="23"/>
  <c r="CI963" i="23" s="1"/>
  <c r="CT959" i="23"/>
  <c r="CT963" i="23" s="1"/>
  <c r="CP959" i="23"/>
  <c r="CP963" i="23" s="1"/>
  <c r="CL959" i="23"/>
  <c r="CL963" i="23" s="1"/>
  <c r="CH959" i="23"/>
  <c r="CH963" i="23" s="1"/>
  <c r="CR959" i="23"/>
  <c r="CR963" i="23" s="1"/>
  <c r="CJ959" i="23"/>
  <c r="CJ963" i="23" s="1"/>
  <c r="CN959" i="23"/>
  <c r="CN963" i="23" s="1"/>
  <c r="CV959" i="23"/>
  <c r="CV963" i="23" s="1"/>
  <c r="DN909" i="23"/>
  <c r="DN916" i="23" s="1"/>
  <c r="DL909" i="23"/>
  <c r="DL916" i="23" s="1"/>
  <c r="DJ909" i="23"/>
  <c r="DJ916" i="23" s="1"/>
  <c r="DH909" i="23"/>
  <c r="DH916" i="23" s="1"/>
  <c r="DF909" i="23"/>
  <c r="DF916" i="23" s="1"/>
  <c r="DD909" i="23"/>
  <c r="DD916" i="23" s="1"/>
  <c r="DB909" i="23"/>
  <c r="DB916" i="23" s="1"/>
  <c r="CZ909" i="23"/>
  <c r="CZ916" i="23" s="1"/>
  <c r="DM909" i="23"/>
  <c r="DM916" i="23" s="1"/>
  <c r="DI909" i="23"/>
  <c r="DI916" i="23" s="1"/>
  <c r="DE909" i="23"/>
  <c r="DE916" i="23" s="1"/>
  <c r="DA909" i="23"/>
  <c r="DA916" i="23" s="1"/>
  <c r="DK909" i="23"/>
  <c r="DK916" i="23" s="1"/>
  <c r="DC909" i="23"/>
  <c r="DC916" i="23" s="1"/>
  <c r="DG909" i="23"/>
  <c r="DG916" i="23" s="1"/>
  <c r="CU922" i="23"/>
  <c r="CS922" i="23"/>
  <c r="CQ922" i="23"/>
  <c r="CO922" i="23"/>
  <c r="CM922" i="23"/>
  <c r="CK922" i="23"/>
  <c r="CI922" i="23"/>
  <c r="CV922" i="23"/>
  <c r="CR922" i="23"/>
  <c r="CN922" i="23"/>
  <c r="CJ922" i="23"/>
  <c r="CP922" i="23"/>
  <c r="CH922" i="23"/>
  <c r="CG928" i="23"/>
  <c r="CT922" i="23"/>
  <c r="CL922" i="23"/>
  <c r="CU687" i="23"/>
  <c r="CU691" i="23" s="1"/>
  <c r="CS687" i="23"/>
  <c r="CS691" i="23" s="1"/>
  <c r="CQ687" i="23"/>
  <c r="CQ691" i="23" s="1"/>
  <c r="CO687" i="23"/>
  <c r="CO691" i="23" s="1"/>
  <c r="CM687" i="23"/>
  <c r="CM691" i="23" s="1"/>
  <c r="CK687" i="23"/>
  <c r="CK691" i="23" s="1"/>
  <c r="CI687" i="23"/>
  <c r="CI691" i="23" s="1"/>
  <c r="CV687" i="23"/>
  <c r="CV691" i="23" s="1"/>
  <c r="CT687" i="23"/>
  <c r="CT691" i="23" s="1"/>
  <c r="CR687" i="23"/>
  <c r="CR691" i="23" s="1"/>
  <c r="CP687" i="23"/>
  <c r="CP691" i="23" s="1"/>
  <c r="CN687" i="23"/>
  <c r="CN691" i="23" s="1"/>
  <c r="CL687" i="23"/>
  <c r="CL691" i="23" s="1"/>
  <c r="CJ687" i="23"/>
  <c r="CJ691" i="23" s="1"/>
  <c r="CH687" i="23"/>
  <c r="CH691" i="23" s="1"/>
  <c r="CG98" i="23"/>
  <c r="CS95" i="23"/>
  <c r="CO95" i="23"/>
  <c r="CK95" i="23"/>
  <c r="CG350" i="23"/>
  <c r="CV344" i="23"/>
  <c r="CT344" i="23"/>
  <c r="CR344" i="23"/>
  <c r="CP344" i="23"/>
  <c r="CN344" i="23"/>
  <c r="CL344" i="23"/>
  <c r="CJ344" i="23"/>
  <c r="CH344" i="23"/>
  <c r="CU344" i="23"/>
  <c r="CS344" i="23"/>
  <c r="CQ344" i="23"/>
  <c r="CO344" i="23"/>
  <c r="CM344" i="23"/>
  <c r="CK344" i="23"/>
  <c r="CI344" i="23"/>
  <c r="CV1027" i="23"/>
  <c r="CV1031" i="23" s="1"/>
  <c r="CT1027" i="23"/>
  <c r="CT1031" i="23" s="1"/>
  <c r="CR1027" i="23"/>
  <c r="CR1031" i="23" s="1"/>
  <c r="CP1027" i="23"/>
  <c r="CP1031" i="23" s="1"/>
  <c r="CN1027" i="23"/>
  <c r="CN1031" i="23" s="1"/>
  <c r="CL1027" i="23"/>
  <c r="CL1031" i="23" s="1"/>
  <c r="CJ1027" i="23"/>
  <c r="CJ1031" i="23" s="1"/>
  <c r="CH1027" i="23"/>
  <c r="CH1031" i="23" s="1"/>
  <c r="CU1027" i="23"/>
  <c r="CU1031" i="23" s="1"/>
  <c r="CQ1027" i="23"/>
  <c r="CQ1031" i="23" s="1"/>
  <c r="CM1027" i="23"/>
  <c r="CM1031" i="23" s="1"/>
  <c r="CI1027" i="23"/>
  <c r="CI1031" i="23" s="1"/>
  <c r="CO1027" i="23"/>
  <c r="CO1031" i="23" s="1"/>
  <c r="CK1027" i="23"/>
  <c r="CK1031" i="23" s="1"/>
  <c r="CS1027" i="23"/>
  <c r="CS1031" i="23" s="1"/>
  <c r="CV857" i="23"/>
  <c r="CV861" i="23" s="1"/>
  <c r="CT857" i="23"/>
  <c r="CT861" i="23" s="1"/>
  <c r="CR857" i="23"/>
  <c r="CR861" i="23" s="1"/>
  <c r="CP857" i="23"/>
  <c r="CP861" i="23" s="1"/>
  <c r="CN857" i="23"/>
  <c r="CN861" i="23" s="1"/>
  <c r="CL857" i="23"/>
  <c r="CL861" i="23" s="1"/>
  <c r="CJ857" i="23"/>
  <c r="CJ861" i="23" s="1"/>
  <c r="CH857" i="23"/>
  <c r="CH861" i="23" s="1"/>
  <c r="CU857" i="23"/>
  <c r="CU861" i="23" s="1"/>
  <c r="CQ857" i="23"/>
  <c r="CQ861" i="23" s="1"/>
  <c r="CM857" i="23"/>
  <c r="CM861" i="23" s="1"/>
  <c r="CI857" i="23"/>
  <c r="CI861" i="23" s="1"/>
  <c r="CO857" i="23"/>
  <c r="CO861" i="23" s="1"/>
  <c r="CS857" i="23"/>
  <c r="CS861" i="23" s="1"/>
  <c r="CK857" i="23"/>
  <c r="CK861" i="23" s="1"/>
  <c r="CC652" i="23"/>
  <c r="BN129" i="23"/>
  <c r="CC856" i="23" s="1"/>
  <c r="BN128" i="23"/>
  <c r="CC839" i="23" s="1"/>
  <c r="BN127" i="23"/>
  <c r="CC822" i="23" s="1"/>
  <c r="BN124" i="23"/>
  <c r="CC771" i="23" s="1"/>
  <c r="BN126" i="23"/>
  <c r="CC805" i="23" s="1"/>
  <c r="BN125" i="23"/>
  <c r="CC788" i="23" s="1"/>
  <c r="BN123" i="23"/>
  <c r="CC754" i="23" s="1"/>
  <c r="BN122" i="23"/>
  <c r="CC737" i="23" s="1"/>
  <c r="BN121" i="23"/>
  <c r="CC720" i="23" s="1"/>
  <c r="BN120" i="23"/>
  <c r="CC703" i="23" s="1"/>
  <c r="BN119" i="23"/>
  <c r="CC686" i="23" s="1"/>
  <c r="BN118" i="23"/>
  <c r="CV636" i="23"/>
  <c r="CT636" i="23"/>
  <c r="CT640" i="23" s="1"/>
  <c r="CR636" i="23"/>
  <c r="CR640" i="23" s="1"/>
  <c r="CP636" i="23"/>
  <c r="CN636" i="23"/>
  <c r="CL636" i="23"/>
  <c r="CL640" i="23" s="1"/>
  <c r="CJ636" i="23"/>
  <c r="CJ640" i="23" s="1"/>
  <c r="CH636" i="23"/>
  <c r="CU636" i="23"/>
  <c r="CS636" i="23"/>
  <c r="CS640" i="23" s="1"/>
  <c r="CQ636" i="23"/>
  <c r="CQ640" i="23" s="1"/>
  <c r="CO636" i="23"/>
  <c r="CO640" i="23" s="1"/>
  <c r="CM636" i="23"/>
  <c r="CK636" i="23"/>
  <c r="CK640" i="23" s="1"/>
  <c r="CI636" i="23"/>
  <c r="CI640" i="23" s="1"/>
  <c r="CV95" i="23"/>
  <c r="CR95" i="23"/>
  <c r="CN95" i="23"/>
  <c r="CJ95" i="23"/>
  <c r="BM83" i="23"/>
  <c r="CC143" i="23" s="1"/>
  <c r="CE143" i="23" s="1"/>
  <c r="CG143" i="23" s="1"/>
  <c r="CG384" i="23"/>
  <c r="CV378" i="23"/>
  <c r="CT378" i="23"/>
  <c r="CR378" i="23"/>
  <c r="CP378" i="23"/>
  <c r="CN378" i="23"/>
  <c r="CL378" i="23"/>
  <c r="CJ378" i="23"/>
  <c r="CH378" i="23"/>
  <c r="CU378" i="23"/>
  <c r="CS378" i="23"/>
  <c r="CQ378" i="23"/>
  <c r="CO378" i="23"/>
  <c r="CM378" i="23"/>
  <c r="CK378" i="23"/>
  <c r="CI378" i="23"/>
  <c r="CU92" i="23"/>
  <c r="CU100" i="23" s="1"/>
  <c r="CU104" i="23" s="1"/>
  <c r="CS92" i="23"/>
  <c r="CS96" i="23" s="1"/>
  <c r="CQ92" i="23"/>
  <c r="CQ97" i="23" s="1"/>
  <c r="CO92" i="23"/>
  <c r="CO100" i="23" s="1"/>
  <c r="CO104" i="23" s="1"/>
  <c r="CM92" i="23"/>
  <c r="CM100" i="23" s="1"/>
  <c r="CM104" i="23" s="1"/>
  <c r="CK92" i="23"/>
  <c r="CK96" i="23" s="1"/>
  <c r="CI92" i="23"/>
  <c r="CI97" i="23" s="1"/>
  <c r="CV92" i="23"/>
  <c r="CV96" i="23" s="1"/>
  <c r="CT92" i="23"/>
  <c r="CT97" i="23" s="1"/>
  <c r="CR92" i="23"/>
  <c r="CR100" i="23" s="1"/>
  <c r="CR104" i="23" s="1"/>
  <c r="CP92" i="23"/>
  <c r="CP100" i="23" s="1"/>
  <c r="CP104" i="23" s="1"/>
  <c r="CN92" i="23"/>
  <c r="CN96" i="23" s="1"/>
  <c r="CL92" i="23"/>
  <c r="CL97" i="23" s="1"/>
  <c r="CJ92" i="23"/>
  <c r="CJ100" i="23" s="1"/>
  <c r="CJ104" i="23" s="1"/>
  <c r="CH92" i="23"/>
  <c r="CH100" i="23" s="1"/>
  <c r="CH104" i="23" s="1"/>
  <c r="CE109" i="23"/>
  <c r="CG109" i="23" s="1"/>
  <c r="CQ653" i="23" l="1"/>
  <c r="CQ657" i="23" s="1"/>
  <c r="CN653" i="23"/>
  <c r="CN657" i="23" s="1"/>
  <c r="BY113" i="23"/>
  <c r="BY132" i="23"/>
  <c r="CI653" i="23"/>
  <c r="CI657" i="23" s="1"/>
  <c r="CU653" i="23"/>
  <c r="CU657" i="23" s="1"/>
  <c r="CP653" i="23"/>
  <c r="CP657" i="23" s="1"/>
  <c r="BY95" i="23"/>
  <c r="CK653" i="23"/>
  <c r="CK657" i="23" s="1"/>
  <c r="CS653" i="23"/>
  <c r="CS657" i="23" s="1"/>
  <c r="CL653" i="23"/>
  <c r="CL657" i="23" s="1"/>
  <c r="CT653" i="23"/>
  <c r="CT657" i="23" s="1"/>
  <c r="BN34" i="23"/>
  <c r="CU109" i="23"/>
  <c r="CU113" i="23" s="1"/>
  <c r="CS109" i="23"/>
  <c r="CS113" i="23" s="1"/>
  <c r="CQ109" i="23"/>
  <c r="CQ113" i="23" s="1"/>
  <c r="CO109" i="23"/>
  <c r="CO113" i="23" s="1"/>
  <c r="CM109" i="23"/>
  <c r="CM113" i="23" s="1"/>
  <c r="CK109" i="23"/>
  <c r="CK113" i="23" s="1"/>
  <c r="CI109" i="23"/>
  <c r="CI113" i="23" s="1"/>
  <c r="CV109" i="23"/>
  <c r="CV113" i="23" s="1"/>
  <c r="CT109" i="23"/>
  <c r="CT113" i="23" s="1"/>
  <c r="CR109" i="23"/>
  <c r="CR113" i="23" s="1"/>
  <c r="CP109" i="23"/>
  <c r="CP113" i="23" s="1"/>
  <c r="CN109" i="23"/>
  <c r="CN113" i="23" s="1"/>
  <c r="CL109" i="23"/>
  <c r="CL113" i="23" s="1"/>
  <c r="CJ109" i="23"/>
  <c r="CJ113" i="23" s="1"/>
  <c r="CH109" i="23"/>
  <c r="CH113" i="23" s="1"/>
  <c r="CG113" i="23"/>
  <c r="CT96" i="23"/>
  <c r="CT98" i="23" s="1"/>
  <c r="CL96" i="23"/>
  <c r="CU96" i="23"/>
  <c r="CM96" i="23"/>
  <c r="CI384" i="23"/>
  <c r="CM384" i="23"/>
  <c r="CQ384" i="23"/>
  <c r="CU384" i="23"/>
  <c r="CJ384" i="23"/>
  <c r="CN384" i="23"/>
  <c r="CR384" i="23"/>
  <c r="CV384" i="23"/>
  <c r="BM84" i="23"/>
  <c r="BO33" i="23"/>
  <c r="CJ97" i="23"/>
  <c r="CN100" i="23"/>
  <c r="CN104" i="23" s="1"/>
  <c r="CR97" i="23"/>
  <c r="CV100" i="23"/>
  <c r="CV104" i="23" s="1"/>
  <c r="CC669" i="23"/>
  <c r="BN35" i="23"/>
  <c r="BO35" i="23" s="1"/>
  <c r="BP35" i="23" s="1"/>
  <c r="BQ35" i="23" s="1"/>
  <c r="BR35" i="23" s="1"/>
  <c r="BS35" i="23" s="1"/>
  <c r="BT35" i="23" s="1"/>
  <c r="BU35" i="23" s="1"/>
  <c r="BV35" i="23" s="1"/>
  <c r="BW35" i="23" s="1"/>
  <c r="BX35" i="23" s="1"/>
  <c r="CC719" i="23"/>
  <c r="CE719" i="23" s="1"/>
  <c r="CG718" i="23" s="1"/>
  <c r="CE703" i="23"/>
  <c r="CY705" i="23" s="1"/>
  <c r="CC753" i="23"/>
  <c r="CE753" i="23" s="1"/>
  <c r="CG752" i="23" s="1"/>
  <c r="CE737" i="23"/>
  <c r="CY739" i="23" s="1"/>
  <c r="CE788" i="23"/>
  <c r="CY790" i="23" s="1"/>
  <c r="CC804" i="23"/>
  <c r="CE804" i="23" s="1"/>
  <c r="CG803" i="23" s="1"/>
  <c r="CC787" i="23"/>
  <c r="CE787" i="23" s="1"/>
  <c r="CG786" i="23" s="1"/>
  <c r="CE771" i="23"/>
  <c r="CY773" i="23" s="1"/>
  <c r="CC855" i="23"/>
  <c r="CE855" i="23" s="1"/>
  <c r="CG854" i="23" s="1"/>
  <c r="CE840" i="23"/>
  <c r="CG840" i="23" s="1"/>
  <c r="CE839" i="23"/>
  <c r="CY841" i="23" s="1"/>
  <c r="CE652" i="23"/>
  <c r="CY654" i="23" s="1"/>
  <c r="CC668" i="23"/>
  <c r="CE668" i="23" s="1"/>
  <c r="CG667" i="23" s="1"/>
  <c r="CK350" i="23"/>
  <c r="CO350" i="23"/>
  <c r="CS350" i="23"/>
  <c r="CJ350" i="23"/>
  <c r="CN350" i="23"/>
  <c r="CR350" i="23"/>
  <c r="CV350" i="23"/>
  <c r="CK100" i="23"/>
  <c r="CK104" i="23" s="1"/>
  <c r="CO97" i="23"/>
  <c r="CO98" i="23" s="1"/>
  <c r="CS100" i="23"/>
  <c r="CS104" i="23" s="1"/>
  <c r="CT928" i="23"/>
  <c r="CH928" i="23"/>
  <c r="CJ928" i="23"/>
  <c r="CR928" i="23"/>
  <c r="CI928" i="23"/>
  <c r="CM928" i="23"/>
  <c r="CQ928" i="23"/>
  <c r="CU928" i="23"/>
  <c r="CC124" i="23"/>
  <c r="CE124" i="23" s="1"/>
  <c r="CG123" i="23" s="1"/>
  <c r="CE108" i="23"/>
  <c r="CR96" i="23"/>
  <c r="CR98" i="23" s="1"/>
  <c r="CJ96" i="23"/>
  <c r="CO96" i="23"/>
  <c r="CO368" i="23"/>
  <c r="CT368" i="23"/>
  <c r="CL368" i="23"/>
  <c r="CE312" i="23"/>
  <c r="CY314" i="23" s="1"/>
  <c r="CC328" i="23"/>
  <c r="CC158" i="23"/>
  <c r="CE158" i="23" s="1"/>
  <c r="CG157" i="23" s="1"/>
  <c r="CE142" i="23"/>
  <c r="CY144" i="23" s="1"/>
  <c r="CE176" i="23"/>
  <c r="CY178" i="23" s="1"/>
  <c r="CC192" i="23"/>
  <c r="CE192" i="23" s="1"/>
  <c r="CG191" i="23" s="1"/>
  <c r="CC226" i="23"/>
  <c r="CE226" i="23" s="1"/>
  <c r="CG225" i="23" s="1"/>
  <c r="CE210" i="23"/>
  <c r="CY212" i="23" s="1"/>
  <c r="CC277" i="23"/>
  <c r="CE277" i="23" s="1"/>
  <c r="CG276" i="23" s="1"/>
  <c r="CE261" i="23"/>
  <c r="CY263" i="23" s="1"/>
  <c r="CC311" i="23"/>
  <c r="CE311" i="23" s="1"/>
  <c r="CG310" i="23" s="1"/>
  <c r="CE295" i="23"/>
  <c r="CY297" i="23" s="1"/>
  <c r="CV415" i="23"/>
  <c r="CV419" i="23" s="1"/>
  <c r="CT415" i="23"/>
  <c r="CT419" i="23" s="1"/>
  <c r="CR415" i="23"/>
  <c r="CR419" i="23" s="1"/>
  <c r="CP415" i="23"/>
  <c r="CP419" i="23" s="1"/>
  <c r="CN415" i="23"/>
  <c r="CN419" i="23" s="1"/>
  <c r="CL415" i="23"/>
  <c r="CL419" i="23" s="1"/>
  <c r="CJ415" i="23"/>
  <c r="CJ419" i="23" s="1"/>
  <c r="CH415" i="23"/>
  <c r="CH419" i="23" s="1"/>
  <c r="CU415" i="23"/>
  <c r="CU419" i="23" s="1"/>
  <c r="CS415" i="23"/>
  <c r="CS419" i="23" s="1"/>
  <c r="CQ415" i="23"/>
  <c r="CQ419" i="23" s="1"/>
  <c r="CO415" i="23"/>
  <c r="CO419" i="23" s="1"/>
  <c r="CM415" i="23"/>
  <c r="CM419" i="23" s="1"/>
  <c r="CK415" i="23"/>
  <c r="CK419" i="23" s="1"/>
  <c r="CI415" i="23"/>
  <c r="CI419" i="23" s="1"/>
  <c r="CG419" i="23"/>
  <c r="CH97" i="23"/>
  <c r="CL98" i="23"/>
  <c r="CL100" i="23"/>
  <c r="CL104" i="23" s="1"/>
  <c r="CP97" i="23"/>
  <c r="CT100" i="23"/>
  <c r="CT104" i="23" s="1"/>
  <c r="CE414" i="23"/>
  <c r="CY416" i="23" s="1"/>
  <c r="CC430" i="23"/>
  <c r="CE430" i="23" s="1"/>
  <c r="CG429" i="23" s="1"/>
  <c r="CE448" i="23"/>
  <c r="CY450" i="23" s="1"/>
  <c r="CC464" i="23"/>
  <c r="CE464" i="23" s="1"/>
  <c r="CG463" i="23" s="1"/>
  <c r="CE482" i="23"/>
  <c r="CY484" i="23" s="1"/>
  <c r="CC498" i="23"/>
  <c r="CE498" i="23" s="1"/>
  <c r="CG497" i="23" s="1"/>
  <c r="CC549" i="23"/>
  <c r="CE549" i="23" s="1"/>
  <c r="CG548" i="23" s="1"/>
  <c r="CE533" i="23"/>
  <c r="CY535" i="23" s="1"/>
  <c r="CC583" i="23"/>
  <c r="CE583" i="23" s="1"/>
  <c r="CG582" i="23" s="1"/>
  <c r="CE567" i="23"/>
  <c r="CY569" i="23" s="1"/>
  <c r="CC499" i="23"/>
  <c r="CC516" i="23"/>
  <c r="CH656" i="23"/>
  <c r="CL656" i="23"/>
  <c r="CP656" i="23"/>
  <c r="CT656" i="23"/>
  <c r="CK656" i="23"/>
  <c r="CO656" i="23"/>
  <c r="CS656" i="23"/>
  <c r="CC941" i="23"/>
  <c r="BN36" i="23"/>
  <c r="BO36" i="23" s="1"/>
  <c r="BP36" i="23" s="1"/>
  <c r="BQ36" i="23" s="1"/>
  <c r="BR36" i="23" s="1"/>
  <c r="BS36" i="23" s="1"/>
  <c r="BT36" i="23" s="1"/>
  <c r="BU36" i="23" s="1"/>
  <c r="BV36" i="23" s="1"/>
  <c r="BW36" i="23" s="1"/>
  <c r="BX36" i="23" s="1"/>
  <c r="CE975" i="23"/>
  <c r="CY977" i="23" s="1"/>
  <c r="CC991" i="23"/>
  <c r="CE991" i="23" s="1"/>
  <c r="CG990" i="23" s="1"/>
  <c r="CC1025" i="23"/>
  <c r="CE1025" i="23" s="1"/>
  <c r="CG1024" i="23" s="1"/>
  <c r="CE1009" i="23"/>
  <c r="CY1011" i="23" s="1"/>
  <c r="CE1060" i="23"/>
  <c r="CY1062" i="23" s="1"/>
  <c r="CC1076" i="23"/>
  <c r="CE1076" i="23" s="1"/>
  <c r="CG1075" i="23" s="1"/>
  <c r="CC1110" i="23"/>
  <c r="CE1110" i="23" s="1"/>
  <c r="CG1109" i="23" s="1"/>
  <c r="CE1094" i="23"/>
  <c r="CY1096" i="23" s="1"/>
  <c r="CC1144" i="23"/>
  <c r="CE1128" i="23"/>
  <c r="CY1130" i="23" s="1"/>
  <c r="CE924" i="23"/>
  <c r="CY926" i="23" s="1"/>
  <c r="CC940" i="23"/>
  <c r="CE940" i="23" s="1"/>
  <c r="CG939" i="23" s="1"/>
  <c r="CI100" i="23"/>
  <c r="CI104" i="23" s="1"/>
  <c r="CM97" i="23"/>
  <c r="CM98" i="23" s="1"/>
  <c r="CQ100" i="23"/>
  <c r="CQ104" i="23" s="1"/>
  <c r="CU97" i="23"/>
  <c r="CU911" i="23"/>
  <c r="CQ911" i="23"/>
  <c r="CO911" i="23"/>
  <c r="CH911" i="23"/>
  <c r="CL911" i="23"/>
  <c r="CP911" i="23"/>
  <c r="CT911" i="23"/>
  <c r="CP640" i="23"/>
  <c r="CH640" i="23"/>
  <c r="BT96" i="23"/>
  <c r="BY96" i="23"/>
  <c r="BT114" i="23"/>
  <c r="BY114" i="23"/>
  <c r="BT131" i="23"/>
  <c r="BY131" i="23"/>
  <c r="CP96" i="23"/>
  <c r="CP98" i="23" s="1"/>
  <c r="CH96" i="23"/>
  <c r="CH98" i="23" s="1"/>
  <c r="CQ96" i="23"/>
  <c r="CQ98" i="23" s="1"/>
  <c r="CI96" i="23"/>
  <c r="CI98" i="23" s="1"/>
  <c r="CK384" i="23"/>
  <c r="CO384" i="23"/>
  <c r="CS384" i="23"/>
  <c r="CH384" i="23"/>
  <c r="CL384" i="23"/>
  <c r="CP384" i="23"/>
  <c r="CT384" i="23"/>
  <c r="CU143" i="23"/>
  <c r="CU147" i="23" s="1"/>
  <c r="CS143" i="23"/>
  <c r="CS147" i="23" s="1"/>
  <c r="CQ143" i="23"/>
  <c r="CQ147" i="23" s="1"/>
  <c r="CO143" i="23"/>
  <c r="CO147" i="23" s="1"/>
  <c r="CM143" i="23"/>
  <c r="CM147" i="23" s="1"/>
  <c r="CK143" i="23"/>
  <c r="CK147" i="23" s="1"/>
  <c r="CI143" i="23"/>
  <c r="CI147" i="23" s="1"/>
  <c r="CV143" i="23"/>
  <c r="CV147" i="23" s="1"/>
  <c r="CT143" i="23"/>
  <c r="CT147" i="23" s="1"/>
  <c r="CR143" i="23"/>
  <c r="CR147" i="23" s="1"/>
  <c r="CP143" i="23"/>
  <c r="CP147" i="23" s="1"/>
  <c r="CN143" i="23"/>
  <c r="CN147" i="23" s="1"/>
  <c r="CL143" i="23"/>
  <c r="CL147" i="23" s="1"/>
  <c r="CJ143" i="23"/>
  <c r="CJ147" i="23" s="1"/>
  <c r="CH143" i="23"/>
  <c r="CH147" i="23" s="1"/>
  <c r="CG147" i="23"/>
  <c r="CN97" i="23"/>
  <c r="CN98" i="23" s="1"/>
  <c r="CV97" i="23"/>
  <c r="CV98" i="23" s="1"/>
  <c r="CC702" i="23"/>
  <c r="CE702" i="23" s="1"/>
  <c r="CG701" i="23" s="1"/>
  <c r="CE686" i="23"/>
  <c r="CY688" i="23" s="1"/>
  <c r="CE720" i="23"/>
  <c r="CY722" i="23" s="1"/>
  <c r="CC736" i="23"/>
  <c r="CE736" i="23" s="1"/>
  <c r="CG735" i="23" s="1"/>
  <c r="CE754" i="23"/>
  <c r="CY756" i="23" s="1"/>
  <c r="CC770" i="23"/>
  <c r="CE770" i="23" s="1"/>
  <c r="CG769" i="23" s="1"/>
  <c r="CC821" i="23"/>
  <c r="CE821" i="23" s="1"/>
  <c r="CG820" i="23" s="1"/>
  <c r="CE805" i="23"/>
  <c r="CY807" i="23" s="1"/>
  <c r="CE822" i="23"/>
  <c r="CY824" i="23" s="1"/>
  <c r="CC838" i="23"/>
  <c r="CE838" i="23" s="1"/>
  <c r="CG837" i="23" s="1"/>
  <c r="CE856" i="23"/>
  <c r="CY858" i="23" s="1"/>
  <c r="CC872" i="23"/>
  <c r="CI350" i="23"/>
  <c r="CM350" i="23"/>
  <c r="CQ350" i="23"/>
  <c r="CU350" i="23"/>
  <c r="CH350" i="23"/>
  <c r="CL350" i="23"/>
  <c r="CP350" i="23"/>
  <c r="CT350" i="23"/>
  <c r="CK97" i="23"/>
  <c r="CK98" i="23" s="1"/>
  <c r="CS97" i="23"/>
  <c r="CS98" i="23" s="1"/>
  <c r="CL928" i="23"/>
  <c r="CP928" i="23"/>
  <c r="CN928" i="23"/>
  <c r="CV928" i="23"/>
  <c r="CK928" i="23"/>
  <c r="CO928" i="23"/>
  <c r="CS928" i="23"/>
  <c r="CV106" i="23"/>
  <c r="CT106" i="23"/>
  <c r="CR106" i="23"/>
  <c r="CP106" i="23"/>
  <c r="CN106" i="23"/>
  <c r="CL106" i="23"/>
  <c r="CJ106" i="23"/>
  <c r="CH106" i="23"/>
  <c r="CU106" i="23"/>
  <c r="CS106" i="23"/>
  <c r="CQ106" i="23"/>
  <c r="CO106" i="23"/>
  <c r="CM106" i="23"/>
  <c r="CK106" i="23"/>
  <c r="CI106" i="23"/>
  <c r="CG112" i="23"/>
  <c r="CG117" i="23"/>
  <c r="CG121" i="23" s="1"/>
  <c r="CG114" i="23"/>
  <c r="CS368" i="23"/>
  <c r="CK368" i="23"/>
  <c r="CE244" i="23"/>
  <c r="CY246" i="23" s="1"/>
  <c r="CC260" i="23"/>
  <c r="CE260" i="23" s="1"/>
  <c r="CG259" i="23" s="1"/>
  <c r="CE126" i="23"/>
  <c r="CG126" i="23" s="1"/>
  <c r="CC141" i="23"/>
  <c r="CE141" i="23" s="1"/>
  <c r="CG140" i="23" s="1"/>
  <c r="CE125" i="23"/>
  <c r="CY127" i="23" s="1"/>
  <c r="CC175" i="23"/>
  <c r="CE175" i="23" s="1"/>
  <c r="CG174" i="23" s="1"/>
  <c r="CE159" i="23"/>
  <c r="CY161" i="23" s="1"/>
  <c r="CC209" i="23"/>
  <c r="CE209" i="23" s="1"/>
  <c r="CG208" i="23" s="1"/>
  <c r="CE193" i="23"/>
  <c r="CY195" i="23" s="1"/>
  <c r="CC243" i="23"/>
  <c r="CE243" i="23" s="1"/>
  <c r="CG242" i="23" s="1"/>
  <c r="CE227" i="23"/>
  <c r="CY229" i="23" s="1"/>
  <c r="CC294" i="23"/>
  <c r="CE294" i="23" s="1"/>
  <c r="CG293" i="23" s="1"/>
  <c r="CE278" i="23"/>
  <c r="CY280" i="23" s="1"/>
  <c r="BM102" i="23"/>
  <c r="BO34" i="23"/>
  <c r="CC413" i="23"/>
  <c r="CE413" i="23" s="1"/>
  <c r="CG412" i="23" s="1"/>
  <c r="CE397" i="23"/>
  <c r="CY399" i="23" s="1"/>
  <c r="CC447" i="23"/>
  <c r="CE447" i="23" s="1"/>
  <c r="CG446" i="23" s="1"/>
  <c r="CE431" i="23"/>
  <c r="CY433" i="23" s="1"/>
  <c r="CE432" i="23"/>
  <c r="CG432" i="23" s="1"/>
  <c r="CC481" i="23"/>
  <c r="CE481" i="23" s="1"/>
  <c r="CG480" i="23" s="1"/>
  <c r="CE465" i="23"/>
  <c r="CY467" i="23" s="1"/>
  <c r="CE550" i="23"/>
  <c r="CY552" i="23" s="1"/>
  <c r="CC566" i="23"/>
  <c r="CE566" i="23" s="1"/>
  <c r="CG565" i="23" s="1"/>
  <c r="CE584" i="23"/>
  <c r="CY586" i="23" s="1"/>
  <c r="CC600" i="23"/>
  <c r="CC396" i="23"/>
  <c r="CE396" i="23" s="1"/>
  <c r="CG395" i="23" s="1"/>
  <c r="CE380" i="23"/>
  <c r="CY382" i="23" s="1"/>
  <c r="CJ656" i="23"/>
  <c r="CN656" i="23"/>
  <c r="CR656" i="23"/>
  <c r="CV656" i="23"/>
  <c r="CI656" i="23"/>
  <c r="CM656" i="23"/>
  <c r="CQ656" i="23"/>
  <c r="CU656" i="23"/>
  <c r="CC974" i="23"/>
  <c r="CE974" i="23" s="1"/>
  <c r="CG973" i="23" s="1"/>
  <c r="CE958" i="23"/>
  <c r="CY960" i="23" s="1"/>
  <c r="CC1008" i="23"/>
  <c r="CE1008" i="23" s="1"/>
  <c r="CG1007" i="23" s="1"/>
  <c r="CE992" i="23"/>
  <c r="CY994" i="23" s="1"/>
  <c r="CC1059" i="23"/>
  <c r="CE1059" i="23" s="1"/>
  <c r="CG1058" i="23" s="1"/>
  <c r="CE1043" i="23"/>
  <c r="CY1045" i="23" s="1"/>
  <c r="CC1093" i="23"/>
  <c r="CE1093" i="23" s="1"/>
  <c r="CG1092" i="23" s="1"/>
  <c r="CE1077" i="23"/>
  <c r="CY1079" i="23" s="1"/>
  <c r="CC1127" i="23"/>
  <c r="CE1127" i="23" s="1"/>
  <c r="CG1126" i="23" s="1"/>
  <c r="CE1112" i="23"/>
  <c r="CG1112" i="23" s="1"/>
  <c r="CE1111" i="23"/>
  <c r="CY1113" i="23" s="1"/>
  <c r="CE1026" i="23"/>
  <c r="CY1028" i="23" s="1"/>
  <c r="CC1042" i="23"/>
  <c r="CE1042" i="23" s="1"/>
  <c r="CG1041" i="23" s="1"/>
  <c r="CU98" i="23"/>
  <c r="CG908" i="23"/>
  <c r="CE925" i="23"/>
  <c r="CG925" i="23" s="1"/>
  <c r="CU640" i="23"/>
  <c r="CM640" i="23"/>
  <c r="CV640" i="23"/>
  <c r="CN640" i="23"/>
  <c r="CM911" i="23"/>
  <c r="CI911" i="23"/>
  <c r="CK911" i="23"/>
  <c r="CS911" i="23"/>
  <c r="CJ911" i="23"/>
  <c r="CN911" i="23"/>
  <c r="CR911" i="23"/>
  <c r="CV911" i="23"/>
  <c r="BT95" i="23"/>
  <c r="BT113" i="23"/>
  <c r="BT132" i="23"/>
  <c r="CE704" i="23" l="1"/>
  <c r="CG704" i="23" s="1"/>
  <c r="CE806" i="23"/>
  <c r="CG806" i="23" s="1"/>
  <c r="CE466" i="23"/>
  <c r="CG466" i="23" s="1"/>
  <c r="CE160" i="23"/>
  <c r="CG160" i="23" s="1"/>
  <c r="CQ160" i="23" s="1"/>
  <c r="CQ164" i="23" s="1"/>
  <c r="CE1010" i="23"/>
  <c r="CG1010" i="23" s="1"/>
  <c r="CE568" i="23"/>
  <c r="CG568" i="23" s="1"/>
  <c r="CE296" i="23"/>
  <c r="CG296" i="23" s="1"/>
  <c r="CE1044" i="23"/>
  <c r="CG1044" i="23" s="1"/>
  <c r="CU1044" i="23" s="1"/>
  <c r="CU1048" i="23" s="1"/>
  <c r="CE228" i="23"/>
  <c r="CG228" i="23" s="1"/>
  <c r="CJ98" i="23"/>
  <c r="CV925" i="23"/>
  <c r="CT925" i="23"/>
  <c r="CR925" i="23"/>
  <c r="CP925" i="23"/>
  <c r="CN925" i="23"/>
  <c r="CL925" i="23"/>
  <c r="CJ925" i="23"/>
  <c r="CH925" i="23"/>
  <c r="CU925" i="23"/>
  <c r="CQ925" i="23"/>
  <c r="CM925" i="23"/>
  <c r="CI925" i="23"/>
  <c r="CS925" i="23"/>
  <c r="CK925" i="23"/>
  <c r="CO925" i="23"/>
  <c r="CG929" i="23"/>
  <c r="DN1028" i="23"/>
  <c r="DN1035" i="23" s="1"/>
  <c r="DL1028" i="23"/>
  <c r="DL1035" i="23" s="1"/>
  <c r="DJ1028" i="23"/>
  <c r="DJ1035" i="23" s="1"/>
  <c r="DH1028" i="23"/>
  <c r="DH1035" i="23" s="1"/>
  <c r="DF1028" i="23"/>
  <c r="DF1035" i="23" s="1"/>
  <c r="DD1028" i="23"/>
  <c r="DD1035" i="23" s="1"/>
  <c r="DB1028" i="23"/>
  <c r="DB1035" i="23" s="1"/>
  <c r="CZ1028" i="23"/>
  <c r="CZ1035" i="23" s="1"/>
  <c r="DM1028" i="23"/>
  <c r="DM1035" i="23" s="1"/>
  <c r="DI1028" i="23"/>
  <c r="DI1035" i="23" s="1"/>
  <c r="DE1028" i="23"/>
  <c r="DE1035" i="23" s="1"/>
  <c r="DA1028" i="23"/>
  <c r="DA1035" i="23" s="1"/>
  <c r="DG1028" i="23"/>
  <c r="DG1035" i="23" s="1"/>
  <c r="DC1028" i="23"/>
  <c r="DC1035" i="23" s="1"/>
  <c r="DK1028" i="23"/>
  <c r="DK1035" i="23" s="1"/>
  <c r="CY1035" i="23"/>
  <c r="DM1079" i="23"/>
  <c r="DM1086" i="23" s="1"/>
  <c r="DK1079" i="23"/>
  <c r="DK1086" i="23" s="1"/>
  <c r="DI1079" i="23"/>
  <c r="DI1086" i="23" s="1"/>
  <c r="DG1079" i="23"/>
  <c r="DG1086" i="23" s="1"/>
  <c r="DE1079" i="23"/>
  <c r="DE1086" i="23" s="1"/>
  <c r="DC1079" i="23"/>
  <c r="DC1086" i="23" s="1"/>
  <c r="DA1079" i="23"/>
  <c r="DA1086" i="23" s="1"/>
  <c r="DL1079" i="23"/>
  <c r="DL1086" i="23" s="1"/>
  <c r="DH1079" i="23"/>
  <c r="DH1086" i="23" s="1"/>
  <c r="DD1079" i="23"/>
  <c r="DD1086" i="23" s="1"/>
  <c r="CZ1079" i="23"/>
  <c r="CZ1086" i="23" s="1"/>
  <c r="DN1079" i="23"/>
  <c r="DN1086" i="23" s="1"/>
  <c r="DF1079" i="23"/>
  <c r="DF1086" i="23" s="1"/>
  <c r="DJ1079" i="23"/>
  <c r="DJ1086" i="23" s="1"/>
  <c r="DB1079" i="23"/>
  <c r="DB1086" i="23" s="1"/>
  <c r="CY1086" i="23"/>
  <c r="CU1092" i="23"/>
  <c r="CS1092" i="23"/>
  <c r="CQ1092" i="23"/>
  <c r="CO1092" i="23"/>
  <c r="CM1092" i="23"/>
  <c r="CK1092" i="23"/>
  <c r="CI1092" i="23"/>
  <c r="CV1092" i="23"/>
  <c r="CR1092" i="23"/>
  <c r="CN1092" i="23"/>
  <c r="CJ1092" i="23"/>
  <c r="CG1098" i="23"/>
  <c r="CT1092" i="23"/>
  <c r="CL1092" i="23"/>
  <c r="CP1092" i="23"/>
  <c r="CH1092" i="23"/>
  <c r="DM994" i="23"/>
  <c r="DM1001" i="23" s="1"/>
  <c r="DK994" i="23"/>
  <c r="DK1001" i="23" s="1"/>
  <c r="DI994" i="23"/>
  <c r="DI1001" i="23" s="1"/>
  <c r="DG994" i="23"/>
  <c r="DG1001" i="23" s="1"/>
  <c r="DE994" i="23"/>
  <c r="DE1001" i="23" s="1"/>
  <c r="DC994" i="23"/>
  <c r="DC1001" i="23" s="1"/>
  <c r="DA994" i="23"/>
  <c r="DA1001" i="23" s="1"/>
  <c r="DL994" i="23"/>
  <c r="DL1001" i="23" s="1"/>
  <c r="DH994" i="23"/>
  <c r="DH1001" i="23" s="1"/>
  <c r="DD994" i="23"/>
  <c r="DD1001" i="23" s="1"/>
  <c r="CZ994" i="23"/>
  <c r="CZ1001" i="23" s="1"/>
  <c r="DN994" i="23"/>
  <c r="DN1001" i="23" s="1"/>
  <c r="DF994" i="23"/>
  <c r="DF1001" i="23" s="1"/>
  <c r="DJ994" i="23"/>
  <c r="DJ1001" i="23" s="1"/>
  <c r="DB994" i="23"/>
  <c r="DB1001" i="23" s="1"/>
  <c r="CY1001" i="23"/>
  <c r="CG401" i="23"/>
  <c r="CU395" i="23"/>
  <c r="CS395" i="23"/>
  <c r="CQ395" i="23"/>
  <c r="CO395" i="23"/>
  <c r="CM395" i="23"/>
  <c r="CK395" i="23"/>
  <c r="CI395" i="23"/>
  <c r="CV395" i="23"/>
  <c r="CT395" i="23"/>
  <c r="CR395" i="23"/>
  <c r="CP395" i="23"/>
  <c r="CN395" i="23"/>
  <c r="CL395" i="23"/>
  <c r="CJ395" i="23"/>
  <c r="CH395" i="23"/>
  <c r="DN552" i="23"/>
  <c r="DN559" i="23" s="1"/>
  <c r="DL552" i="23"/>
  <c r="DL559" i="23" s="1"/>
  <c r="DJ552" i="23"/>
  <c r="DJ559" i="23" s="1"/>
  <c r="DH552" i="23"/>
  <c r="DH559" i="23" s="1"/>
  <c r="DF552" i="23"/>
  <c r="DF559" i="23" s="1"/>
  <c r="DD552" i="23"/>
  <c r="DD559" i="23" s="1"/>
  <c r="DB552" i="23"/>
  <c r="DB559" i="23" s="1"/>
  <c r="CZ552" i="23"/>
  <c r="CZ559" i="23" s="1"/>
  <c r="DM552" i="23"/>
  <c r="DM559" i="23" s="1"/>
  <c r="DK552" i="23"/>
  <c r="DK559" i="23" s="1"/>
  <c r="DI552" i="23"/>
  <c r="DI559" i="23" s="1"/>
  <c r="DG552" i="23"/>
  <c r="DG559" i="23" s="1"/>
  <c r="DE552" i="23"/>
  <c r="DE559" i="23" s="1"/>
  <c r="DC552" i="23"/>
  <c r="DC559" i="23" s="1"/>
  <c r="DA552" i="23"/>
  <c r="DA559" i="23" s="1"/>
  <c r="CY559" i="23"/>
  <c r="CU432" i="23"/>
  <c r="CU436" i="23" s="1"/>
  <c r="CS432" i="23"/>
  <c r="CS436" i="23" s="1"/>
  <c r="CQ432" i="23"/>
  <c r="CQ436" i="23" s="1"/>
  <c r="CO432" i="23"/>
  <c r="CO436" i="23" s="1"/>
  <c r="CM432" i="23"/>
  <c r="CM436" i="23" s="1"/>
  <c r="CK432" i="23"/>
  <c r="CK436" i="23" s="1"/>
  <c r="CI432" i="23"/>
  <c r="CI436" i="23" s="1"/>
  <c r="CV432" i="23"/>
  <c r="CV436" i="23" s="1"/>
  <c r="CT432" i="23"/>
  <c r="CT436" i="23" s="1"/>
  <c r="CR432" i="23"/>
  <c r="CR436" i="23" s="1"/>
  <c r="CP432" i="23"/>
  <c r="CP436" i="23" s="1"/>
  <c r="CN432" i="23"/>
  <c r="CN436" i="23" s="1"/>
  <c r="CL432" i="23"/>
  <c r="CL436" i="23" s="1"/>
  <c r="CJ432" i="23"/>
  <c r="CJ436" i="23" s="1"/>
  <c r="CH432" i="23"/>
  <c r="CH436" i="23" s="1"/>
  <c r="CG436" i="23"/>
  <c r="DM399" i="23"/>
  <c r="DM406" i="23" s="1"/>
  <c r="DK399" i="23"/>
  <c r="DK406" i="23" s="1"/>
  <c r="DI399" i="23"/>
  <c r="DI406" i="23" s="1"/>
  <c r="DG399" i="23"/>
  <c r="DG406" i="23" s="1"/>
  <c r="DE399" i="23"/>
  <c r="DE406" i="23" s="1"/>
  <c r="DC399" i="23"/>
  <c r="DC406" i="23" s="1"/>
  <c r="DA399" i="23"/>
  <c r="DA406" i="23" s="1"/>
  <c r="DN399" i="23"/>
  <c r="DN406" i="23" s="1"/>
  <c r="DL399" i="23"/>
  <c r="DL406" i="23" s="1"/>
  <c r="DJ399" i="23"/>
  <c r="DJ406" i="23" s="1"/>
  <c r="DH399" i="23"/>
  <c r="DH406" i="23" s="1"/>
  <c r="DF399" i="23"/>
  <c r="DF406" i="23" s="1"/>
  <c r="DD399" i="23"/>
  <c r="DD406" i="23" s="1"/>
  <c r="DB399" i="23"/>
  <c r="DB406" i="23" s="1"/>
  <c r="CZ399" i="23"/>
  <c r="CZ406" i="23" s="1"/>
  <c r="CY406" i="23"/>
  <c r="CU228" i="23"/>
  <c r="CU232" i="23" s="1"/>
  <c r="CS228" i="23"/>
  <c r="CS232" i="23" s="1"/>
  <c r="CQ228" i="23"/>
  <c r="CQ232" i="23" s="1"/>
  <c r="CO228" i="23"/>
  <c r="CO232" i="23" s="1"/>
  <c r="CM228" i="23"/>
  <c r="CM232" i="23" s="1"/>
  <c r="CK228" i="23"/>
  <c r="CK232" i="23" s="1"/>
  <c r="CI228" i="23"/>
  <c r="CI232" i="23" s="1"/>
  <c r="CV228" i="23"/>
  <c r="CV232" i="23" s="1"/>
  <c r="CT228" i="23"/>
  <c r="CT232" i="23" s="1"/>
  <c r="CR228" i="23"/>
  <c r="CR232" i="23" s="1"/>
  <c r="CP228" i="23"/>
  <c r="CP232" i="23" s="1"/>
  <c r="CN228" i="23"/>
  <c r="CN232" i="23" s="1"/>
  <c r="CL228" i="23"/>
  <c r="CL232" i="23" s="1"/>
  <c r="CJ228" i="23"/>
  <c r="CJ232" i="23" s="1"/>
  <c r="CH228" i="23"/>
  <c r="CH232" i="23" s="1"/>
  <c r="CG232" i="23"/>
  <c r="CG214" i="23"/>
  <c r="CV208" i="23"/>
  <c r="CT208" i="23"/>
  <c r="CR208" i="23"/>
  <c r="CP208" i="23"/>
  <c r="CN208" i="23"/>
  <c r="CL208" i="23"/>
  <c r="CJ208" i="23"/>
  <c r="CH208" i="23"/>
  <c r="CU208" i="23"/>
  <c r="CS208" i="23"/>
  <c r="CQ208" i="23"/>
  <c r="CO208" i="23"/>
  <c r="CM208" i="23"/>
  <c r="CK208" i="23"/>
  <c r="CI208" i="23"/>
  <c r="CU174" i="23"/>
  <c r="CS174" i="23"/>
  <c r="CQ174" i="23"/>
  <c r="CO174" i="23"/>
  <c r="CM174" i="23"/>
  <c r="CK174" i="23"/>
  <c r="CI174" i="23"/>
  <c r="CG180" i="23"/>
  <c r="CV174" i="23"/>
  <c r="CT174" i="23"/>
  <c r="CR174" i="23"/>
  <c r="CP174" i="23"/>
  <c r="CN174" i="23"/>
  <c r="CL174" i="23"/>
  <c r="CJ174" i="23"/>
  <c r="CH174" i="23"/>
  <c r="CV259" i="23"/>
  <c r="CT259" i="23"/>
  <c r="CR259" i="23"/>
  <c r="CP259" i="23"/>
  <c r="CN259" i="23"/>
  <c r="CL259" i="23"/>
  <c r="CJ259" i="23"/>
  <c r="CH259" i="23"/>
  <c r="CG265" i="23"/>
  <c r="CU259" i="23"/>
  <c r="CS259" i="23"/>
  <c r="CQ259" i="23"/>
  <c r="CO259" i="23"/>
  <c r="CM259" i="23"/>
  <c r="CK259" i="23"/>
  <c r="CI259" i="23"/>
  <c r="CM117" i="23"/>
  <c r="CM121" i="23" s="1"/>
  <c r="CM112" i="23"/>
  <c r="CM114" i="23"/>
  <c r="CU117" i="23"/>
  <c r="CU121" i="23" s="1"/>
  <c r="CU112" i="23"/>
  <c r="CU114" i="23"/>
  <c r="CN114" i="23"/>
  <c r="CN117" i="23"/>
  <c r="CN121" i="23" s="1"/>
  <c r="CN112" i="23"/>
  <c r="CV114" i="23"/>
  <c r="CV117" i="23"/>
  <c r="CV121" i="23" s="1"/>
  <c r="CV112" i="23"/>
  <c r="CU806" i="23"/>
  <c r="CU810" i="23" s="1"/>
  <c r="CS806" i="23"/>
  <c r="CS810" i="23" s="1"/>
  <c r="CQ806" i="23"/>
  <c r="CQ810" i="23" s="1"/>
  <c r="CO806" i="23"/>
  <c r="CO810" i="23" s="1"/>
  <c r="CM806" i="23"/>
  <c r="CM810" i="23" s="1"/>
  <c r="CK806" i="23"/>
  <c r="CK810" i="23" s="1"/>
  <c r="CI806" i="23"/>
  <c r="CI810" i="23" s="1"/>
  <c r="CV806" i="23"/>
  <c r="CV810" i="23" s="1"/>
  <c r="CR806" i="23"/>
  <c r="CR810" i="23" s="1"/>
  <c r="CN806" i="23"/>
  <c r="CN810" i="23" s="1"/>
  <c r="CJ806" i="23"/>
  <c r="CJ810" i="23" s="1"/>
  <c r="CT806" i="23"/>
  <c r="CT810" i="23" s="1"/>
  <c r="CL806" i="23"/>
  <c r="CL810" i="23" s="1"/>
  <c r="CP806" i="23"/>
  <c r="CP810" i="23" s="1"/>
  <c r="CH806" i="23"/>
  <c r="CH810" i="23" s="1"/>
  <c r="CG810" i="23"/>
  <c r="CG741" i="23"/>
  <c r="CV735" i="23"/>
  <c r="CT735" i="23"/>
  <c r="CR735" i="23"/>
  <c r="CP735" i="23"/>
  <c r="CN735" i="23"/>
  <c r="CL735" i="23"/>
  <c r="CJ735" i="23"/>
  <c r="CH735" i="23"/>
  <c r="CS735" i="23"/>
  <c r="CO735" i="23"/>
  <c r="CK735" i="23"/>
  <c r="CU735" i="23"/>
  <c r="CM735" i="23"/>
  <c r="CQ735" i="23"/>
  <c r="CI735" i="23"/>
  <c r="DN1130" i="23"/>
  <c r="DN1137" i="23" s="1"/>
  <c r="DL1130" i="23"/>
  <c r="DL1137" i="23" s="1"/>
  <c r="DJ1130" i="23"/>
  <c r="DJ1137" i="23" s="1"/>
  <c r="DH1130" i="23"/>
  <c r="DH1137" i="23" s="1"/>
  <c r="DF1130" i="23"/>
  <c r="DF1137" i="23" s="1"/>
  <c r="DD1130" i="23"/>
  <c r="DD1137" i="23" s="1"/>
  <c r="DB1130" i="23"/>
  <c r="DB1137" i="23" s="1"/>
  <c r="CZ1130" i="23"/>
  <c r="CZ1137" i="23" s="1"/>
  <c r="DK1130" i="23"/>
  <c r="DK1137" i="23" s="1"/>
  <c r="DG1130" i="23"/>
  <c r="DG1137" i="23" s="1"/>
  <c r="DC1130" i="23"/>
  <c r="DC1137" i="23" s="1"/>
  <c r="DM1130" i="23"/>
  <c r="DM1137" i="23" s="1"/>
  <c r="DE1130" i="23"/>
  <c r="DE1137" i="23" s="1"/>
  <c r="DI1130" i="23"/>
  <c r="DI1137" i="23" s="1"/>
  <c r="DA1130" i="23"/>
  <c r="DA1137" i="23" s="1"/>
  <c r="CY1137" i="23"/>
  <c r="DN1096" i="23"/>
  <c r="DN1103" i="23" s="1"/>
  <c r="DL1096" i="23"/>
  <c r="DL1103" i="23" s="1"/>
  <c r="DJ1096" i="23"/>
  <c r="DJ1103" i="23" s="1"/>
  <c r="DH1096" i="23"/>
  <c r="DH1103" i="23" s="1"/>
  <c r="DF1096" i="23"/>
  <c r="DF1103" i="23" s="1"/>
  <c r="DD1096" i="23"/>
  <c r="DD1103" i="23" s="1"/>
  <c r="DB1096" i="23"/>
  <c r="DB1103" i="23" s="1"/>
  <c r="CZ1096" i="23"/>
  <c r="CZ1103" i="23" s="1"/>
  <c r="DM1096" i="23"/>
  <c r="DM1103" i="23" s="1"/>
  <c r="DI1096" i="23"/>
  <c r="DI1103" i="23" s="1"/>
  <c r="DE1096" i="23"/>
  <c r="DE1103" i="23" s="1"/>
  <c r="DA1096" i="23"/>
  <c r="DA1103" i="23" s="1"/>
  <c r="DG1096" i="23"/>
  <c r="DG1103" i="23" s="1"/>
  <c r="DK1096" i="23"/>
  <c r="DK1103" i="23" s="1"/>
  <c r="DC1096" i="23"/>
  <c r="DC1103" i="23" s="1"/>
  <c r="CY1103" i="23"/>
  <c r="CG1081" i="23"/>
  <c r="CV1075" i="23"/>
  <c r="CT1075" i="23"/>
  <c r="CR1075" i="23"/>
  <c r="CP1075" i="23"/>
  <c r="CN1075" i="23"/>
  <c r="CL1075" i="23"/>
  <c r="CJ1075" i="23"/>
  <c r="CH1075" i="23"/>
  <c r="CU1075" i="23"/>
  <c r="CQ1075" i="23"/>
  <c r="CM1075" i="23"/>
  <c r="CI1075" i="23"/>
  <c r="CO1075" i="23"/>
  <c r="CS1075" i="23"/>
  <c r="CK1075" i="23"/>
  <c r="CV1010" i="23"/>
  <c r="CV1014" i="23" s="1"/>
  <c r="CT1010" i="23"/>
  <c r="CT1014" i="23" s="1"/>
  <c r="CR1010" i="23"/>
  <c r="CR1014" i="23" s="1"/>
  <c r="CP1010" i="23"/>
  <c r="CP1014" i="23" s="1"/>
  <c r="CN1010" i="23"/>
  <c r="CN1014" i="23" s="1"/>
  <c r="CL1010" i="23"/>
  <c r="CL1014" i="23" s="1"/>
  <c r="CJ1010" i="23"/>
  <c r="CJ1014" i="23" s="1"/>
  <c r="CH1010" i="23"/>
  <c r="CH1014" i="23" s="1"/>
  <c r="CU1010" i="23"/>
  <c r="CU1014" i="23" s="1"/>
  <c r="CQ1010" i="23"/>
  <c r="CQ1014" i="23" s="1"/>
  <c r="CM1010" i="23"/>
  <c r="CM1014" i="23" s="1"/>
  <c r="CI1010" i="23"/>
  <c r="CI1014" i="23" s="1"/>
  <c r="CS1010" i="23"/>
  <c r="CS1014" i="23" s="1"/>
  <c r="CK1010" i="23"/>
  <c r="CK1014" i="23" s="1"/>
  <c r="CG1014" i="23"/>
  <c r="CO1010" i="23"/>
  <c r="CO1014" i="23" s="1"/>
  <c r="CU1024" i="23"/>
  <c r="CS1024" i="23"/>
  <c r="CQ1024" i="23"/>
  <c r="CO1024" i="23"/>
  <c r="CM1024" i="23"/>
  <c r="CK1024" i="23"/>
  <c r="CI1024" i="23"/>
  <c r="CV1024" i="23"/>
  <c r="CR1024" i="23"/>
  <c r="CN1024" i="23"/>
  <c r="CJ1024" i="23"/>
  <c r="CG1030" i="23"/>
  <c r="CT1024" i="23"/>
  <c r="CL1024" i="23"/>
  <c r="CP1024" i="23"/>
  <c r="CH1024" i="23"/>
  <c r="CG996" i="23"/>
  <c r="CV990" i="23"/>
  <c r="CT990" i="23"/>
  <c r="CR990" i="23"/>
  <c r="CP990" i="23"/>
  <c r="CN990" i="23"/>
  <c r="CL990" i="23"/>
  <c r="CJ990" i="23"/>
  <c r="CH990" i="23"/>
  <c r="CS990" i="23"/>
  <c r="CO990" i="23"/>
  <c r="CK990" i="23"/>
  <c r="CU990" i="23"/>
  <c r="CM990" i="23"/>
  <c r="CQ990" i="23"/>
  <c r="CI990" i="23"/>
  <c r="CU568" i="23"/>
  <c r="CU572" i="23" s="1"/>
  <c r="CS568" i="23"/>
  <c r="CS572" i="23" s="1"/>
  <c r="CQ568" i="23"/>
  <c r="CQ572" i="23" s="1"/>
  <c r="CO568" i="23"/>
  <c r="CO572" i="23" s="1"/>
  <c r="CM568" i="23"/>
  <c r="CM572" i="23" s="1"/>
  <c r="CK568" i="23"/>
  <c r="CK572" i="23" s="1"/>
  <c r="CI568" i="23"/>
  <c r="CI572" i="23" s="1"/>
  <c r="CV568" i="23"/>
  <c r="CV572" i="23" s="1"/>
  <c r="CT568" i="23"/>
  <c r="CT572" i="23" s="1"/>
  <c r="CR568" i="23"/>
  <c r="CR572" i="23" s="1"/>
  <c r="CP568" i="23"/>
  <c r="CP572" i="23" s="1"/>
  <c r="CN568" i="23"/>
  <c r="CN572" i="23" s="1"/>
  <c r="CL568" i="23"/>
  <c r="CL572" i="23" s="1"/>
  <c r="CJ568" i="23"/>
  <c r="CJ572" i="23" s="1"/>
  <c r="CH568" i="23"/>
  <c r="CH572" i="23" s="1"/>
  <c r="CG572" i="23"/>
  <c r="CG503" i="23"/>
  <c r="CV497" i="23"/>
  <c r="CT497" i="23"/>
  <c r="CR497" i="23"/>
  <c r="CP497" i="23"/>
  <c r="CN497" i="23"/>
  <c r="CL497" i="23"/>
  <c r="CJ497" i="23"/>
  <c r="CH497" i="23"/>
  <c r="CU497" i="23"/>
  <c r="CS497" i="23"/>
  <c r="CQ497" i="23"/>
  <c r="CO497" i="23"/>
  <c r="CM497" i="23"/>
  <c r="CK497" i="23"/>
  <c r="CI497" i="23"/>
  <c r="CG469" i="23"/>
  <c r="CV463" i="23"/>
  <c r="CT463" i="23"/>
  <c r="CR463" i="23"/>
  <c r="CP463" i="23"/>
  <c r="CN463" i="23"/>
  <c r="CL463" i="23"/>
  <c r="CJ463" i="23"/>
  <c r="CH463" i="23"/>
  <c r="CU463" i="23"/>
  <c r="CS463" i="23"/>
  <c r="CQ463" i="23"/>
  <c r="CO463" i="23"/>
  <c r="CM463" i="23"/>
  <c r="CK463" i="23"/>
  <c r="CI463" i="23"/>
  <c r="CG435" i="23"/>
  <c r="CV429" i="23"/>
  <c r="CT429" i="23"/>
  <c r="CR429" i="23"/>
  <c r="CP429" i="23"/>
  <c r="CN429" i="23"/>
  <c r="CL429" i="23"/>
  <c r="CJ429" i="23"/>
  <c r="CH429" i="23"/>
  <c r="CU429" i="23"/>
  <c r="CS429" i="23"/>
  <c r="CQ429" i="23"/>
  <c r="CO429" i="23"/>
  <c r="CM429" i="23"/>
  <c r="CK429" i="23"/>
  <c r="CI429" i="23"/>
  <c r="CU296" i="23"/>
  <c r="CU300" i="23" s="1"/>
  <c r="CS296" i="23"/>
  <c r="CS300" i="23" s="1"/>
  <c r="CQ296" i="23"/>
  <c r="CQ300" i="23" s="1"/>
  <c r="CO296" i="23"/>
  <c r="CO300" i="23" s="1"/>
  <c r="CM296" i="23"/>
  <c r="CM300" i="23" s="1"/>
  <c r="CK296" i="23"/>
  <c r="CK300" i="23" s="1"/>
  <c r="CI296" i="23"/>
  <c r="CI300" i="23" s="1"/>
  <c r="CV296" i="23"/>
  <c r="CV300" i="23" s="1"/>
  <c r="CT296" i="23"/>
  <c r="CT300" i="23" s="1"/>
  <c r="CR296" i="23"/>
  <c r="CR300" i="23" s="1"/>
  <c r="CP296" i="23"/>
  <c r="CP300" i="23" s="1"/>
  <c r="CN296" i="23"/>
  <c r="CN300" i="23" s="1"/>
  <c r="CL296" i="23"/>
  <c r="CL300" i="23" s="1"/>
  <c r="CJ296" i="23"/>
  <c r="CJ300" i="23" s="1"/>
  <c r="CH296" i="23"/>
  <c r="CH300" i="23" s="1"/>
  <c r="CG300" i="23"/>
  <c r="CU310" i="23"/>
  <c r="CS310" i="23"/>
  <c r="CQ310" i="23"/>
  <c r="CO310" i="23"/>
  <c r="CM310" i="23"/>
  <c r="CK310" i="23"/>
  <c r="CI310" i="23"/>
  <c r="CG316" i="23"/>
  <c r="CV310" i="23"/>
  <c r="CT310" i="23"/>
  <c r="CR310" i="23"/>
  <c r="CP310" i="23"/>
  <c r="CN310" i="23"/>
  <c r="CL310" i="23"/>
  <c r="CJ310" i="23"/>
  <c r="CH310" i="23"/>
  <c r="CG282" i="23"/>
  <c r="CV276" i="23"/>
  <c r="CT276" i="23"/>
  <c r="CR276" i="23"/>
  <c r="CP276" i="23"/>
  <c r="CN276" i="23"/>
  <c r="CL276" i="23"/>
  <c r="CJ276" i="23"/>
  <c r="CH276" i="23"/>
  <c r="CU276" i="23"/>
  <c r="CS276" i="23"/>
  <c r="CQ276" i="23"/>
  <c r="CO276" i="23"/>
  <c r="CM276" i="23"/>
  <c r="CK276" i="23"/>
  <c r="CI276" i="23"/>
  <c r="DM212" i="23"/>
  <c r="DM219" i="23" s="1"/>
  <c r="DK212" i="23"/>
  <c r="DK219" i="23" s="1"/>
  <c r="DI212" i="23"/>
  <c r="DI219" i="23" s="1"/>
  <c r="DG212" i="23"/>
  <c r="DG219" i="23" s="1"/>
  <c r="DE212" i="23"/>
  <c r="DE219" i="23" s="1"/>
  <c r="DC212" i="23"/>
  <c r="DC219" i="23" s="1"/>
  <c r="DA212" i="23"/>
  <c r="DA219" i="23" s="1"/>
  <c r="DN212" i="23"/>
  <c r="DN219" i="23" s="1"/>
  <c r="DL212" i="23"/>
  <c r="DL219" i="23" s="1"/>
  <c r="DJ212" i="23"/>
  <c r="DJ219" i="23" s="1"/>
  <c r="DH212" i="23"/>
  <c r="DH219" i="23" s="1"/>
  <c r="DF212" i="23"/>
  <c r="DF219" i="23" s="1"/>
  <c r="DD212" i="23"/>
  <c r="DD219" i="23" s="1"/>
  <c r="DB212" i="23"/>
  <c r="DB219" i="23" s="1"/>
  <c r="CZ212" i="23"/>
  <c r="CZ219" i="23" s="1"/>
  <c r="CY219" i="23"/>
  <c r="CV191" i="23"/>
  <c r="CT191" i="23"/>
  <c r="CR191" i="23"/>
  <c r="CP191" i="23"/>
  <c r="CN191" i="23"/>
  <c r="CL191" i="23"/>
  <c r="CJ191" i="23"/>
  <c r="CH191" i="23"/>
  <c r="CG197" i="23"/>
  <c r="CU191" i="23"/>
  <c r="CS191" i="23"/>
  <c r="CQ191" i="23"/>
  <c r="CO191" i="23"/>
  <c r="CM191" i="23"/>
  <c r="CK191" i="23"/>
  <c r="CI191" i="23"/>
  <c r="DM144" i="23"/>
  <c r="DM151" i="23" s="1"/>
  <c r="DK144" i="23"/>
  <c r="DK151" i="23" s="1"/>
  <c r="DI144" i="23"/>
  <c r="DI151" i="23" s="1"/>
  <c r="DG144" i="23"/>
  <c r="DG151" i="23" s="1"/>
  <c r="DE144" i="23"/>
  <c r="DE151" i="23" s="1"/>
  <c r="DC144" i="23"/>
  <c r="DC151" i="23" s="1"/>
  <c r="DA144" i="23"/>
  <c r="DA151" i="23" s="1"/>
  <c r="DN144" i="23"/>
  <c r="DN151" i="23" s="1"/>
  <c r="DL144" i="23"/>
  <c r="DL151" i="23" s="1"/>
  <c r="DJ144" i="23"/>
  <c r="DJ151" i="23" s="1"/>
  <c r="DH144" i="23"/>
  <c r="DH151" i="23" s="1"/>
  <c r="DF144" i="23"/>
  <c r="DF151" i="23" s="1"/>
  <c r="DD144" i="23"/>
  <c r="DD151" i="23" s="1"/>
  <c r="DB144" i="23"/>
  <c r="DB151" i="23" s="1"/>
  <c r="CZ144" i="23"/>
  <c r="CZ151" i="23" s="1"/>
  <c r="CY151" i="23"/>
  <c r="CE328" i="23"/>
  <c r="CG327" i="23" s="1"/>
  <c r="CE330" i="23"/>
  <c r="CG330" i="23" s="1"/>
  <c r="DN654" i="23"/>
  <c r="DN661" i="23" s="1"/>
  <c r="DL654" i="23"/>
  <c r="DL661" i="23" s="1"/>
  <c r="DJ654" i="23"/>
  <c r="DJ661" i="23" s="1"/>
  <c r="DH654" i="23"/>
  <c r="DH661" i="23" s="1"/>
  <c r="DF654" i="23"/>
  <c r="DF661" i="23" s="1"/>
  <c r="DD654" i="23"/>
  <c r="DD661" i="23" s="1"/>
  <c r="DB654" i="23"/>
  <c r="DB661" i="23" s="1"/>
  <c r="CZ654" i="23"/>
  <c r="CZ661" i="23" s="1"/>
  <c r="DM654" i="23"/>
  <c r="DM661" i="23" s="1"/>
  <c r="DK654" i="23"/>
  <c r="DK661" i="23" s="1"/>
  <c r="DI654" i="23"/>
  <c r="DI661" i="23" s="1"/>
  <c r="DG654" i="23"/>
  <c r="DG661" i="23" s="1"/>
  <c r="DE654" i="23"/>
  <c r="DE661" i="23" s="1"/>
  <c r="DC654" i="23"/>
  <c r="DC661" i="23" s="1"/>
  <c r="DA654" i="23"/>
  <c r="DA661" i="23" s="1"/>
  <c r="CY661" i="23"/>
  <c r="CU840" i="23"/>
  <c r="CU844" i="23" s="1"/>
  <c r="CS840" i="23"/>
  <c r="CS844" i="23" s="1"/>
  <c r="CQ840" i="23"/>
  <c r="CQ844" i="23" s="1"/>
  <c r="CO840" i="23"/>
  <c r="CO844" i="23" s="1"/>
  <c r="CM840" i="23"/>
  <c r="CM844" i="23" s="1"/>
  <c r="CK840" i="23"/>
  <c r="CK844" i="23" s="1"/>
  <c r="CI840" i="23"/>
  <c r="CI844" i="23" s="1"/>
  <c r="CT840" i="23"/>
  <c r="CT844" i="23" s="1"/>
  <c r="CP840" i="23"/>
  <c r="CP844" i="23" s="1"/>
  <c r="CL840" i="23"/>
  <c r="CL844" i="23" s="1"/>
  <c r="CH840" i="23"/>
  <c r="CH844" i="23" s="1"/>
  <c r="CV840" i="23"/>
  <c r="CV844" i="23" s="1"/>
  <c r="CN840" i="23"/>
  <c r="CN844" i="23" s="1"/>
  <c r="CR840" i="23"/>
  <c r="CR844" i="23" s="1"/>
  <c r="CJ840" i="23"/>
  <c r="CJ844" i="23" s="1"/>
  <c r="CG844" i="23"/>
  <c r="DM773" i="23"/>
  <c r="DM780" i="23" s="1"/>
  <c r="DK773" i="23"/>
  <c r="DK780" i="23" s="1"/>
  <c r="DI773" i="23"/>
  <c r="DI780" i="23" s="1"/>
  <c r="DG773" i="23"/>
  <c r="DG780" i="23" s="1"/>
  <c r="DE773" i="23"/>
  <c r="DE780" i="23" s="1"/>
  <c r="DC773" i="23"/>
  <c r="DC780" i="23" s="1"/>
  <c r="DA773" i="23"/>
  <c r="DA780" i="23" s="1"/>
  <c r="DL773" i="23"/>
  <c r="DL780" i="23" s="1"/>
  <c r="DH773" i="23"/>
  <c r="DH780" i="23" s="1"/>
  <c r="DD773" i="23"/>
  <c r="DD780" i="23" s="1"/>
  <c r="CZ773" i="23"/>
  <c r="CZ780" i="23" s="1"/>
  <c r="DN773" i="23"/>
  <c r="DN780" i="23" s="1"/>
  <c r="DF773" i="23"/>
  <c r="DF780" i="23" s="1"/>
  <c r="DJ773" i="23"/>
  <c r="DJ780" i="23" s="1"/>
  <c r="DB773" i="23"/>
  <c r="DB780" i="23" s="1"/>
  <c r="CY780" i="23"/>
  <c r="CU786" i="23"/>
  <c r="CS786" i="23"/>
  <c r="CQ786" i="23"/>
  <c r="CO786" i="23"/>
  <c r="CM786" i="23"/>
  <c r="CK786" i="23"/>
  <c r="CI786" i="23"/>
  <c r="CV786" i="23"/>
  <c r="CR786" i="23"/>
  <c r="CN786" i="23"/>
  <c r="CJ786" i="23"/>
  <c r="CG792" i="23"/>
  <c r="CT786" i="23"/>
  <c r="CL786" i="23"/>
  <c r="CP786" i="23"/>
  <c r="CH786" i="23"/>
  <c r="DN790" i="23"/>
  <c r="DN797" i="23" s="1"/>
  <c r="DL790" i="23"/>
  <c r="DL797" i="23" s="1"/>
  <c r="DJ790" i="23"/>
  <c r="DJ797" i="23" s="1"/>
  <c r="DH790" i="23"/>
  <c r="DH797" i="23" s="1"/>
  <c r="DF790" i="23"/>
  <c r="DF797" i="23" s="1"/>
  <c r="DD790" i="23"/>
  <c r="DD797" i="23" s="1"/>
  <c r="DB790" i="23"/>
  <c r="DB797" i="23" s="1"/>
  <c r="CZ790" i="23"/>
  <c r="CZ797" i="23" s="1"/>
  <c r="DM790" i="23"/>
  <c r="DM797" i="23" s="1"/>
  <c r="DI790" i="23"/>
  <c r="DI797" i="23" s="1"/>
  <c r="DE790" i="23"/>
  <c r="DE797" i="23" s="1"/>
  <c r="DA790" i="23"/>
  <c r="DA797" i="23" s="1"/>
  <c r="DG790" i="23"/>
  <c r="DG797" i="23" s="1"/>
  <c r="DK790" i="23"/>
  <c r="DK797" i="23" s="1"/>
  <c r="DC790" i="23"/>
  <c r="DC797" i="23" s="1"/>
  <c r="CY797" i="23"/>
  <c r="CE738" i="23"/>
  <c r="CG738" i="23" s="1"/>
  <c r="CV704" i="23"/>
  <c r="CV708" i="23" s="1"/>
  <c r="CT704" i="23"/>
  <c r="CT708" i="23" s="1"/>
  <c r="CR704" i="23"/>
  <c r="CR708" i="23" s="1"/>
  <c r="CP704" i="23"/>
  <c r="CP708" i="23" s="1"/>
  <c r="CN704" i="23"/>
  <c r="CN708" i="23" s="1"/>
  <c r="CL704" i="23"/>
  <c r="CL708" i="23" s="1"/>
  <c r="CJ704" i="23"/>
  <c r="CJ708" i="23" s="1"/>
  <c r="CH704" i="23"/>
  <c r="CH708" i="23" s="1"/>
  <c r="CU704" i="23"/>
  <c r="CU708" i="23" s="1"/>
  <c r="CS704" i="23"/>
  <c r="CS708" i="23" s="1"/>
  <c r="CQ704" i="23"/>
  <c r="CQ708" i="23" s="1"/>
  <c r="CO704" i="23"/>
  <c r="CO708" i="23" s="1"/>
  <c r="CM704" i="23"/>
  <c r="CM708" i="23" s="1"/>
  <c r="CK704" i="23"/>
  <c r="CK708" i="23" s="1"/>
  <c r="CI704" i="23"/>
  <c r="CI708" i="23" s="1"/>
  <c r="CG708" i="23"/>
  <c r="CU718" i="23"/>
  <c r="CS718" i="23"/>
  <c r="CQ718" i="23"/>
  <c r="CO718" i="23"/>
  <c r="CM718" i="23"/>
  <c r="CK718" i="23"/>
  <c r="CI718" i="23"/>
  <c r="CG724" i="23"/>
  <c r="CT718" i="23"/>
  <c r="CP718" i="23"/>
  <c r="CL718" i="23"/>
  <c r="CH718" i="23"/>
  <c r="CV718" i="23"/>
  <c r="CR718" i="23"/>
  <c r="CN718" i="23"/>
  <c r="CJ718" i="23"/>
  <c r="CE670" i="23"/>
  <c r="CG670" i="23" s="1"/>
  <c r="CC685" i="23"/>
  <c r="CE685" i="23" s="1"/>
  <c r="CG684" i="23" s="1"/>
  <c r="CE669" i="23"/>
  <c r="CY671" i="23" s="1"/>
  <c r="CU1112" i="23"/>
  <c r="CU1116" i="23" s="1"/>
  <c r="CS1112" i="23"/>
  <c r="CS1116" i="23" s="1"/>
  <c r="CQ1112" i="23"/>
  <c r="CQ1116" i="23" s="1"/>
  <c r="CO1112" i="23"/>
  <c r="CO1116" i="23" s="1"/>
  <c r="CM1112" i="23"/>
  <c r="CM1116" i="23" s="1"/>
  <c r="CK1112" i="23"/>
  <c r="CK1116" i="23" s="1"/>
  <c r="CI1112" i="23"/>
  <c r="CI1116" i="23" s="1"/>
  <c r="CV1112" i="23"/>
  <c r="CV1116" i="23" s="1"/>
  <c r="CR1112" i="23"/>
  <c r="CR1116" i="23" s="1"/>
  <c r="CN1112" i="23"/>
  <c r="CN1116" i="23" s="1"/>
  <c r="CJ1112" i="23"/>
  <c r="CJ1116" i="23" s="1"/>
  <c r="CP1112" i="23"/>
  <c r="CP1116" i="23" s="1"/>
  <c r="CH1112" i="23"/>
  <c r="CH1116" i="23" s="1"/>
  <c r="CT1112" i="23"/>
  <c r="CT1116" i="23" s="1"/>
  <c r="CL1112" i="23"/>
  <c r="CL1116" i="23" s="1"/>
  <c r="CG1116" i="23"/>
  <c r="CO1044" i="23"/>
  <c r="CO1048" i="23" s="1"/>
  <c r="CV1044" i="23"/>
  <c r="CV1048" i="23" s="1"/>
  <c r="CT1044" i="23"/>
  <c r="CT1048" i="23" s="1"/>
  <c r="CG1048" i="23"/>
  <c r="DM960" i="23"/>
  <c r="DM967" i="23" s="1"/>
  <c r="DK960" i="23"/>
  <c r="DK967" i="23" s="1"/>
  <c r="DI960" i="23"/>
  <c r="DI967" i="23" s="1"/>
  <c r="DG960" i="23"/>
  <c r="DG967" i="23" s="1"/>
  <c r="DE960" i="23"/>
  <c r="DE967" i="23" s="1"/>
  <c r="DC960" i="23"/>
  <c r="DC967" i="23" s="1"/>
  <c r="DA960" i="23"/>
  <c r="DA967" i="23" s="1"/>
  <c r="DL960" i="23"/>
  <c r="DL967" i="23" s="1"/>
  <c r="DH960" i="23"/>
  <c r="DH967" i="23" s="1"/>
  <c r="DD960" i="23"/>
  <c r="DD967" i="23" s="1"/>
  <c r="CZ960" i="23"/>
  <c r="CZ967" i="23" s="1"/>
  <c r="DJ960" i="23"/>
  <c r="DJ967" i="23" s="1"/>
  <c r="DB960" i="23"/>
  <c r="DB967" i="23" s="1"/>
  <c r="DF960" i="23"/>
  <c r="DF967" i="23" s="1"/>
  <c r="DN960" i="23"/>
  <c r="DN967" i="23" s="1"/>
  <c r="CY967" i="23"/>
  <c r="DN586" i="23"/>
  <c r="DN593" i="23" s="1"/>
  <c r="DL586" i="23"/>
  <c r="DL593" i="23" s="1"/>
  <c r="DJ586" i="23"/>
  <c r="DJ593" i="23" s="1"/>
  <c r="DH586" i="23"/>
  <c r="DH593" i="23" s="1"/>
  <c r="DF586" i="23"/>
  <c r="DF593" i="23" s="1"/>
  <c r="DD586" i="23"/>
  <c r="DD593" i="23" s="1"/>
  <c r="DB586" i="23"/>
  <c r="DB593" i="23" s="1"/>
  <c r="CZ586" i="23"/>
  <c r="CZ593" i="23" s="1"/>
  <c r="DM586" i="23"/>
  <c r="DM593" i="23" s="1"/>
  <c r="DK586" i="23"/>
  <c r="DK593" i="23" s="1"/>
  <c r="DI586" i="23"/>
  <c r="DI593" i="23" s="1"/>
  <c r="DG586" i="23"/>
  <c r="DG593" i="23" s="1"/>
  <c r="DE586" i="23"/>
  <c r="DE593" i="23" s="1"/>
  <c r="DC586" i="23"/>
  <c r="DC593" i="23" s="1"/>
  <c r="DA586" i="23"/>
  <c r="DA593" i="23" s="1"/>
  <c r="CY593" i="23"/>
  <c r="CU466" i="23"/>
  <c r="CU470" i="23" s="1"/>
  <c r="CS466" i="23"/>
  <c r="CS470" i="23" s="1"/>
  <c r="CQ466" i="23"/>
  <c r="CQ470" i="23" s="1"/>
  <c r="CO466" i="23"/>
  <c r="CO470" i="23" s="1"/>
  <c r="CM466" i="23"/>
  <c r="CM470" i="23" s="1"/>
  <c r="CK466" i="23"/>
  <c r="CK470" i="23" s="1"/>
  <c r="CI466" i="23"/>
  <c r="CI470" i="23" s="1"/>
  <c r="CV466" i="23"/>
  <c r="CV470" i="23" s="1"/>
  <c r="CT466" i="23"/>
  <c r="CT470" i="23" s="1"/>
  <c r="CR466" i="23"/>
  <c r="CR470" i="23" s="1"/>
  <c r="CP466" i="23"/>
  <c r="CP470" i="23" s="1"/>
  <c r="CN466" i="23"/>
  <c r="CN470" i="23" s="1"/>
  <c r="CL466" i="23"/>
  <c r="CL470" i="23" s="1"/>
  <c r="CJ466" i="23"/>
  <c r="CJ470" i="23" s="1"/>
  <c r="CH466" i="23"/>
  <c r="CH470" i="23" s="1"/>
  <c r="CG470" i="23"/>
  <c r="CU446" i="23"/>
  <c r="CS446" i="23"/>
  <c r="CQ446" i="23"/>
  <c r="CO446" i="23"/>
  <c r="CM446" i="23"/>
  <c r="CK446" i="23"/>
  <c r="CI446" i="23"/>
  <c r="CG452" i="23"/>
  <c r="CV446" i="23"/>
  <c r="CT446" i="23"/>
  <c r="CR446" i="23"/>
  <c r="CP446" i="23"/>
  <c r="CN446" i="23"/>
  <c r="CL446" i="23"/>
  <c r="CJ446" i="23"/>
  <c r="CH446" i="23"/>
  <c r="BM103" i="23"/>
  <c r="CC449" i="23" s="1"/>
  <c r="CE449" i="23" s="1"/>
  <c r="CG449" i="23" s="1"/>
  <c r="BP34" i="23"/>
  <c r="DM280" i="23"/>
  <c r="DM287" i="23" s="1"/>
  <c r="DK280" i="23"/>
  <c r="DK287" i="23" s="1"/>
  <c r="DI280" i="23"/>
  <c r="DI287" i="23" s="1"/>
  <c r="DG280" i="23"/>
  <c r="DG287" i="23" s="1"/>
  <c r="DE280" i="23"/>
  <c r="DE287" i="23" s="1"/>
  <c r="DC280" i="23"/>
  <c r="DC287" i="23" s="1"/>
  <c r="DA280" i="23"/>
  <c r="DA287" i="23" s="1"/>
  <c r="DN280" i="23"/>
  <c r="DN287" i="23" s="1"/>
  <c r="DL280" i="23"/>
  <c r="DL287" i="23" s="1"/>
  <c r="DJ280" i="23"/>
  <c r="DJ287" i="23" s="1"/>
  <c r="DH280" i="23"/>
  <c r="DH287" i="23" s="1"/>
  <c r="DF280" i="23"/>
  <c r="DF287" i="23" s="1"/>
  <c r="DD280" i="23"/>
  <c r="DD287" i="23" s="1"/>
  <c r="DB280" i="23"/>
  <c r="DB287" i="23" s="1"/>
  <c r="CZ280" i="23"/>
  <c r="CZ287" i="23" s="1"/>
  <c r="CY287" i="23"/>
  <c r="CU242" i="23"/>
  <c r="CS242" i="23"/>
  <c r="CQ242" i="23"/>
  <c r="CO242" i="23"/>
  <c r="CM242" i="23"/>
  <c r="CK242" i="23"/>
  <c r="CI242" i="23"/>
  <c r="CG248" i="23"/>
  <c r="CV242" i="23"/>
  <c r="CT242" i="23"/>
  <c r="CR242" i="23"/>
  <c r="CP242" i="23"/>
  <c r="CN242" i="23"/>
  <c r="CL242" i="23"/>
  <c r="CJ242" i="23"/>
  <c r="CH242" i="23"/>
  <c r="CS160" i="23"/>
  <c r="CS164" i="23" s="1"/>
  <c r="CK160" i="23"/>
  <c r="CK164" i="23" s="1"/>
  <c r="CR160" i="23"/>
  <c r="CR164" i="23" s="1"/>
  <c r="CJ160" i="23"/>
  <c r="CJ164" i="23" s="1"/>
  <c r="CV140" i="23"/>
  <c r="CT140" i="23"/>
  <c r="CR140" i="23"/>
  <c r="CP140" i="23"/>
  <c r="CN140" i="23"/>
  <c r="CL140" i="23"/>
  <c r="CJ140" i="23"/>
  <c r="CH140" i="23"/>
  <c r="CU140" i="23"/>
  <c r="CS140" i="23"/>
  <c r="CQ140" i="23"/>
  <c r="CO140" i="23"/>
  <c r="CM140" i="23"/>
  <c r="CK140" i="23"/>
  <c r="CI140" i="23"/>
  <c r="CG146" i="23"/>
  <c r="CI114" i="23"/>
  <c r="CI117" i="23"/>
  <c r="CI121" i="23" s="1"/>
  <c r="CI112" i="23"/>
  <c r="CQ114" i="23"/>
  <c r="CQ117" i="23"/>
  <c r="CQ121" i="23" s="1"/>
  <c r="CQ112" i="23"/>
  <c r="CJ112" i="23"/>
  <c r="CJ114" i="23"/>
  <c r="CJ117" i="23"/>
  <c r="CJ121" i="23" s="1"/>
  <c r="CR112" i="23"/>
  <c r="CR114" i="23"/>
  <c r="CR117" i="23"/>
  <c r="CR121" i="23" s="1"/>
  <c r="DN858" i="23"/>
  <c r="DN865" i="23" s="1"/>
  <c r="DL858" i="23"/>
  <c r="DL865" i="23" s="1"/>
  <c r="DJ858" i="23"/>
  <c r="DJ865" i="23" s="1"/>
  <c r="DH858" i="23"/>
  <c r="DH865" i="23" s="1"/>
  <c r="DF858" i="23"/>
  <c r="DF865" i="23" s="1"/>
  <c r="DD858" i="23"/>
  <c r="DD865" i="23" s="1"/>
  <c r="DB858" i="23"/>
  <c r="DB865" i="23" s="1"/>
  <c r="CZ858" i="23"/>
  <c r="CZ865" i="23" s="1"/>
  <c r="DM858" i="23"/>
  <c r="DM865" i="23" s="1"/>
  <c r="DI858" i="23"/>
  <c r="DI865" i="23" s="1"/>
  <c r="DE858" i="23"/>
  <c r="DE865" i="23" s="1"/>
  <c r="DA858" i="23"/>
  <c r="DA865" i="23" s="1"/>
  <c r="DG858" i="23"/>
  <c r="DG865" i="23" s="1"/>
  <c r="DK858" i="23"/>
  <c r="DK865" i="23" s="1"/>
  <c r="DC858" i="23"/>
  <c r="DC865" i="23" s="1"/>
  <c r="CY865" i="23"/>
  <c r="DN824" i="23"/>
  <c r="DN831" i="23" s="1"/>
  <c r="DL824" i="23"/>
  <c r="DL831" i="23" s="1"/>
  <c r="DJ824" i="23"/>
  <c r="DJ831" i="23" s="1"/>
  <c r="DH824" i="23"/>
  <c r="DH831" i="23" s="1"/>
  <c r="DF824" i="23"/>
  <c r="DF831" i="23" s="1"/>
  <c r="DD824" i="23"/>
  <c r="DD831" i="23" s="1"/>
  <c r="DB824" i="23"/>
  <c r="DB831" i="23" s="1"/>
  <c r="CZ824" i="23"/>
  <c r="CZ831" i="23" s="1"/>
  <c r="DK824" i="23"/>
  <c r="DK831" i="23" s="1"/>
  <c r="DG824" i="23"/>
  <c r="DG831" i="23" s="1"/>
  <c r="DC824" i="23"/>
  <c r="DC831" i="23" s="1"/>
  <c r="DI824" i="23"/>
  <c r="DI831" i="23" s="1"/>
  <c r="DA824" i="23"/>
  <c r="DA831" i="23" s="1"/>
  <c r="DM824" i="23"/>
  <c r="DM831" i="23" s="1"/>
  <c r="DE824" i="23"/>
  <c r="DE831" i="23" s="1"/>
  <c r="CY831" i="23"/>
  <c r="CG775" i="23"/>
  <c r="CV769" i="23"/>
  <c r="CT769" i="23"/>
  <c r="CR769" i="23"/>
  <c r="CP769" i="23"/>
  <c r="CN769" i="23"/>
  <c r="CL769" i="23"/>
  <c r="CJ769" i="23"/>
  <c r="CH769" i="23"/>
  <c r="CU769" i="23"/>
  <c r="CQ769" i="23"/>
  <c r="CM769" i="23"/>
  <c r="CI769" i="23"/>
  <c r="CO769" i="23"/>
  <c r="CS769" i="23"/>
  <c r="CK769" i="23"/>
  <c r="DM688" i="23"/>
  <c r="DM695" i="23" s="1"/>
  <c r="DK688" i="23"/>
  <c r="DK695" i="23" s="1"/>
  <c r="DI688" i="23"/>
  <c r="DI695" i="23" s="1"/>
  <c r="DG688" i="23"/>
  <c r="DG695" i="23" s="1"/>
  <c r="DE688" i="23"/>
  <c r="DE695" i="23" s="1"/>
  <c r="DC688" i="23"/>
  <c r="DC695" i="23" s="1"/>
  <c r="DA688" i="23"/>
  <c r="DA695" i="23" s="1"/>
  <c r="DN688" i="23"/>
  <c r="DN695" i="23" s="1"/>
  <c r="DL688" i="23"/>
  <c r="DL695" i="23" s="1"/>
  <c r="DJ688" i="23"/>
  <c r="DJ695" i="23" s="1"/>
  <c r="DH688" i="23"/>
  <c r="DH695" i="23" s="1"/>
  <c r="DF688" i="23"/>
  <c r="DF695" i="23" s="1"/>
  <c r="DD688" i="23"/>
  <c r="DD695" i="23" s="1"/>
  <c r="DB688" i="23"/>
  <c r="DB695" i="23" s="1"/>
  <c r="CZ688" i="23"/>
  <c r="CZ695" i="23" s="1"/>
  <c r="CY695" i="23"/>
  <c r="CV939" i="23"/>
  <c r="CT939" i="23"/>
  <c r="CR939" i="23"/>
  <c r="CP939" i="23"/>
  <c r="CN939" i="23"/>
  <c r="CL939" i="23"/>
  <c r="CJ939" i="23"/>
  <c r="CH939" i="23"/>
  <c r="CS939" i="23"/>
  <c r="CO939" i="23"/>
  <c r="CK939" i="23"/>
  <c r="CQ939" i="23"/>
  <c r="CI939" i="23"/>
  <c r="CG945" i="23"/>
  <c r="CU939" i="23"/>
  <c r="CM939" i="23"/>
  <c r="CE516" i="23"/>
  <c r="CY518" i="23" s="1"/>
  <c r="CC532" i="23"/>
  <c r="CU582" i="23"/>
  <c r="CS582" i="23"/>
  <c r="CQ582" i="23"/>
  <c r="CO582" i="23"/>
  <c r="CM582" i="23"/>
  <c r="CK582" i="23"/>
  <c r="CI582" i="23"/>
  <c r="CG588" i="23"/>
  <c r="CV582" i="23"/>
  <c r="CT582" i="23"/>
  <c r="CR582" i="23"/>
  <c r="CP582" i="23"/>
  <c r="CN582" i="23"/>
  <c r="CL582" i="23"/>
  <c r="CJ582" i="23"/>
  <c r="CH582" i="23"/>
  <c r="CV908" i="23"/>
  <c r="CT908" i="23"/>
  <c r="CR908" i="23"/>
  <c r="CP908" i="23"/>
  <c r="CN908" i="23"/>
  <c r="CL908" i="23"/>
  <c r="CJ908" i="23"/>
  <c r="CH908" i="23"/>
  <c r="CU908" i="23"/>
  <c r="CQ908" i="23"/>
  <c r="CM908" i="23"/>
  <c r="CI908" i="23"/>
  <c r="CS908" i="23"/>
  <c r="CK908" i="23"/>
  <c r="CO908" i="23"/>
  <c r="CG912" i="23"/>
  <c r="CG1047" i="23"/>
  <c r="CV1041" i="23"/>
  <c r="CT1041" i="23"/>
  <c r="CR1041" i="23"/>
  <c r="CP1041" i="23"/>
  <c r="CN1041" i="23"/>
  <c r="CL1041" i="23"/>
  <c r="CJ1041" i="23"/>
  <c r="CH1041" i="23"/>
  <c r="CS1041" i="23"/>
  <c r="CO1041" i="23"/>
  <c r="CK1041" i="23"/>
  <c r="CU1041" i="23"/>
  <c r="CM1041" i="23"/>
  <c r="CI1041" i="23"/>
  <c r="CQ1041" i="23"/>
  <c r="DM1113" i="23"/>
  <c r="DM1120" i="23" s="1"/>
  <c r="DK1113" i="23"/>
  <c r="DK1120" i="23" s="1"/>
  <c r="DI1113" i="23"/>
  <c r="DI1120" i="23" s="1"/>
  <c r="DG1113" i="23"/>
  <c r="DG1120" i="23" s="1"/>
  <c r="DE1113" i="23"/>
  <c r="DE1120" i="23" s="1"/>
  <c r="DC1113" i="23"/>
  <c r="DC1120" i="23" s="1"/>
  <c r="DA1113" i="23"/>
  <c r="DA1120" i="23" s="1"/>
  <c r="DN1113" i="23"/>
  <c r="DN1120" i="23" s="1"/>
  <c r="DJ1113" i="23"/>
  <c r="DJ1120" i="23" s="1"/>
  <c r="DF1113" i="23"/>
  <c r="DF1120" i="23" s="1"/>
  <c r="DB1113" i="23"/>
  <c r="DB1120" i="23" s="1"/>
  <c r="DH1113" i="23"/>
  <c r="DH1120" i="23" s="1"/>
  <c r="CZ1113" i="23"/>
  <c r="CZ1120" i="23" s="1"/>
  <c r="DL1113" i="23"/>
  <c r="DL1120" i="23" s="1"/>
  <c r="DD1113" i="23"/>
  <c r="DD1120" i="23" s="1"/>
  <c r="CY1120" i="23"/>
  <c r="CU1126" i="23"/>
  <c r="CS1126" i="23"/>
  <c r="CQ1126" i="23"/>
  <c r="CO1126" i="23"/>
  <c r="CM1126" i="23"/>
  <c r="CK1126" i="23"/>
  <c r="CI1126" i="23"/>
  <c r="CG1132" i="23"/>
  <c r="CT1126" i="23"/>
  <c r="CP1126" i="23"/>
  <c r="CL1126" i="23"/>
  <c r="CH1126" i="23"/>
  <c r="CV1126" i="23"/>
  <c r="CN1126" i="23"/>
  <c r="CR1126" i="23"/>
  <c r="CJ1126" i="23"/>
  <c r="CE1078" i="23"/>
  <c r="CG1078" i="23" s="1"/>
  <c r="DM1045" i="23"/>
  <c r="DM1052" i="23" s="1"/>
  <c r="DK1045" i="23"/>
  <c r="DK1052" i="23" s="1"/>
  <c r="DI1045" i="23"/>
  <c r="DI1052" i="23" s="1"/>
  <c r="DG1045" i="23"/>
  <c r="DG1052" i="23" s="1"/>
  <c r="DE1045" i="23"/>
  <c r="DE1052" i="23" s="1"/>
  <c r="DC1045" i="23"/>
  <c r="DC1052" i="23" s="1"/>
  <c r="DA1045" i="23"/>
  <c r="DA1052" i="23" s="1"/>
  <c r="DN1045" i="23"/>
  <c r="DN1052" i="23" s="1"/>
  <c r="DJ1045" i="23"/>
  <c r="DJ1052" i="23" s="1"/>
  <c r="DF1045" i="23"/>
  <c r="DF1052" i="23" s="1"/>
  <c r="DB1045" i="23"/>
  <c r="DB1052" i="23" s="1"/>
  <c r="DL1045" i="23"/>
  <c r="DL1052" i="23" s="1"/>
  <c r="DD1045" i="23"/>
  <c r="DD1052" i="23" s="1"/>
  <c r="CZ1045" i="23"/>
  <c r="CZ1052" i="23" s="1"/>
  <c r="DH1045" i="23"/>
  <c r="DH1052" i="23" s="1"/>
  <c r="CY1052" i="23"/>
  <c r="CU1058" i="23"/>
  <c r="CS1058" i="23"/>
  <c r="CQ1058" i="23"/>
  <c r="CO1058" i="23"/>
  <c r="CM1058" i="23"/>
  <c r="CK1058" i="23"/>
  <c r="CI1058" i="23"/>
  <c r="CG1064" i="23"/>
  <c r="CT1058" i="23"/>
  <c r="CP1058" i="23"/>
  <c r="CL1058" i="23"/>
  <c r="CH1058" i="23"/>
  <c r="CR1058" i="23"/>
  <c r="CJ1058" i="23"/>
  <c r="CV1058" i="23"/>
  <c r="CN1058" i="23"/>
  <c r="CU1007" i="23"/>
  <c r="CS1007" i="23"/>
  <c r="CQ1007" i="23"/>
  <c r="CO1007" i="23"/>
  <c r="CM1007" i="23"/>
  <c r="CK1007" i="23"/>
  <c r="CI1007" i="23"/>
  <c r="CV1007" i="23"/>
  <c r="CR1007" i="23"/>
  <c r="CN1007" i="23"/>
  <c r="CJ1007" i="23"/>
  <c r="CT1007" i="23"/>
  <c r="CL1007" i="23"/>
  <c r="CG1013" i="23"/>
  <c r="CP1007" i="23"/>
  <c r="CH1007" i="23"/>
  <c r="CU973" i="23"/>
  <c r="CS973" i="23"/>
  <c r="CQ973" i="23"/>
  <c r="CO973" i="23"/>
  <c r="CM973" i="23"/>
  <c r="CK973" i="23"/>
  <c r="CI973" i="23"/>
  <c r="CV973" i="23"/>
  <c r="CR973" i="23"/>
  <c r="CN973" i="23"/>
  <c r="CJ973" i="23"/>
  <c r="CG979" i="23"/>
  <c r="CP973" i="23"/>
  <c r="CH973" i="23"/>
  <c r="CT973" i="23"/>
  <c r="CL973" i="23"/>
  <c r="DM382" i="23"/>
  <c r="DM389" i="23" s="1"/>
  <c r="DK382" i="23"/>
  <c r="DK389" i="23" s="1"/>
  <c r="DI382" i="23"/>
  <c r="DI389" i="23" s="1"/>
  <c r="DG382" i="23"/>
  <c r="DG389" i="23" s="1"/>
  <c r="DE382" i="23"/>
  <c r="DE389" i="23" s="1"/>
  <c r="DC382" i="23"/>
  <c r="DC389" i="23" s="1"/>
  <c r="DA382" i="23"/>
  <c r="DA389" i="23" s="1"/>
  <c r="DN382" i="23"/>
  <c r="DN389" i="23" s="1"/>
  <c r="DL382" i="23"/>
  <c r="DL389" i="23" s="1"/>
  <c r="DJ382" i="23"/>
  <c r="DJ389" i="23" s="1"/>
  <c r="DH382" i="23"/>
  <c r="DH389" i="23" s="1"/>
  <c r="DF382" i="23"/>
  <c r="DF389" i="23" s="1"/>
  <c r="DD382" i="23"/>
  <c r="DD389" i="23" s="1"/>
  <c r="DB382" i="23"/>
  <c r="DB389" i="23" s="1"/>
  <c r="CZ382" i="23"/>
  <c r="CZ389" i="23" s="1"/>
  <c r="CY389" i="23"/>
  <c r="CE600" i="23"/>
  <c r="CG599" i="23" s="1"/>
  <c r="CE602" i="23"/>
  <c r="CG602" i="23" s="1"/>
  <c r="CG571" i="23"/>
  <c r="CV565" i="23"/>
  <c r="CT565" i="23"/>
  <c r="CR565" i="23"/>
  <c r="CP565" i="23"/>
  <c r="CN565" i="23"/>
  <c r="CL565" i="23"/>
  <c r="CJ565" i="23"/>
  <c r="CH565" i="23"/>
  <c r="CU565" i="23"/>
  <c r="CS565" i="23"/>
  <c r="CQ565" i="23"/>
  <c r="CO565" i="23"/>
  <c r="CM565" i="23"/>
  <c r="CK565" i="23"/>
  <c r="CI565" i="23"/>
  <c r="DM467" i="23"/>
  <c r="DM474" i="23" s="1"/>
  <c r="DK467" i="23"/>
  <c r="DK474" i="23" s="1"/>
  <c r="DI467" i="23"/>
  <c r="DI474" i="23" s="1"/>
  <c r="DG467" i="23"/>
  <c r="DG474" i="23" s="1"/>
  <c r="DE467" i="23"/>
  <c r="DE474" i="23" s="1"/>
  <c r="DC467" i="23"/>
  <c r="DC474" i="23" s="1"/>
  <c r="DA467" i="23"/>
  <c r="DA474" i="23" s="1"/>
  <c r="DN467" i="23"/>
  <c r="DN474" i="23" s="1"/>
  <c r="DL467" i="23"/>
  <c r="DL474" i="23" s="1"/>
  <c r="DJ467" i="23"/>
  <c r="DJ474" i="23" s="1"/>
  <c r="DH467" i="23"/>
  <c r="DH474" i="23" s="1"/>
  <c r="DF467" i="23"/>
  <c r="DF474" i="23" s="1"/>
  <c r="DD467" i="23"/>
  <c r="DD474" i="23" s="1"/>
  <c r="DB467" i="23"/>
  <c r="DB474" i="23" s="1"/>
  <c r="CZ467" i="23"/>
  <c r="CZ474" i="23" s="1"/>
  <c r="CY474" i="23"/>
  <c r="CU480" i="23"/>
  <c r="CS480" i="23"/>
  <c r="CQ480" i="23"/>
  <c r="CO480" i="23"/>
  <c r="CM480" i="23"/>
  <c r="CK480" i="23"/>
  <c r="CI480" i="23"/>
  <c r="CG486" i="23"/>
  <c r="CV480" i="23"/>
  <c r="CT480" i="23"/>
  <c r="CR480" i="23"/>
  <c r="CP480" i="23"/>
  <c r="CN480" i="23"/>
  <c r="CL480" i="23"/>
  <c r="CJ480" i="23"/>
  <c r="CH480" i="23"/>
  <c r="DM433" i="23"/>
  <c r="DM440" i="23" s="1"/>
  <c r="DK433" i="23"/>
  <c r="DK440" i="23" s="1"/>
  <c r="DI433" i="23"/>
  <c r="DI440" i="23" s="1"/>
  <c r="DG433" i="23"/>
  <c r="DG440" i="23" s="1"/>
  <c r="DE433" i="23"/>
  <c r="DE440" i="23" s="1"/>
  <c r="DC433" i="23"/>
  <c r="DC440" i="23" s="1"/>
  <c r="DA433" i="23"/>
  <c r="DA440" i="23" s="1"/>
  <c r="DN433" i="23"/>
  <c r="DN440" i="23" s="1"/>
  <c r="DL433" i="23"/>
  <c r="DL440" i="23" s="1"/>
  <c r="DJ433" i="23"/>
  <c r="DJ440" i="23" s="1"/>
  <c r="DH433" i="23"/>
  <c r="DH440" i="23" s="1"/>
  <c r="DF433" i="23"/>
  <c r="DF440" i="23" s="1"/>
  <c r="DD433" i="23"/>
  <c r="DD440" i="23" s="1"/>
  <c r="DB433" i="23"/>
  <c r="DB440" i="23" s="1"/>
  <c r="CZ433" i="23"/>
  <c r="CZ440" i="23" s="1"/>
  <c r="CY440" i="23"/>
  <c r="CE398" i="23"/>
  <c r="CG398" i="23" s="1"/>
  <c r="CU412" i="23"/>
  <c r="CS412" i="23"/>
  <c r="CQ412" i="23"/>
  <c r="CO412" i="23"/>
  <c r="CM412" i="23"/>
  <c r="CK412" i="23"/>
  <c r="CI412" i="23"/>
  <c r="CG418" i="23"/>
  <c r="CV412" i="23"/>
  <c r="CT412" i="23"/>
  <c r="CR412" i="23"/>
  <c r="CP412" i="23"/>
  <c r="CN412" i="23"/>
  <c r="CL412" i="23"/>
  <c r="CJ412" i="23"/>
  <c r="CH412" i="23"/>
  <c r="CG299" i="23"/>
  <c r="CU293" i="23"/>
  <c r="CS293" i="23"/>
  <c r="CQ293" i="23"/>
  <c r="CO293" i="23"/>
  <c r="CM293" i="23"/>
  <c r="CK293" i="23"/>
  <c r="CI293" i="23"/>
  <c r="CV293" i="23"/>
  <c r="CT293" i="23"/>
  <c r="CR293" i="23"/>
  <c r="CP293" i="23"/>
  <c r="CN293" i="23"/>
  <c r="CL293" i="23"/>
  <c r="CJ293" i="23"/>
  <c r="CH293" i="23"/>
  <c r="DM229" i="23"/>
  <c r="DM236" i="23" s="1"/>
  <c r="DK229" i="23"/>
  <c r="DK236" i="23" s="1"/>
  <c r="DI229" i="23"/>
  <c r="DI236" i="23" s="1"/>
  <c r="DG229" i="23"/>
  <c r="DG236" i="23" s="1"/>
  <c r="DE229" i="23"/>
  <c r="DE236" i="23" s="1"/>
  <c r="DC229" i="23"/>
  <c r="DC236" i="23" s="1"/>
  <c r="DA229" i="23"/>
  <c r="DA236" i="23" s="1"/>
  <c r="DN229" i="23"/>
  <c r="DN236" i="23" s="1"/>
  <c r="DL229" i="23"/>
  <c r="DL236" i="23" s="1"/>
  <c r="DJ229" i="23"/>
  <c r="DJ236" i="23" s="1"/>
  <c r="DH229" i="23"/>
  <c r="DH236" i="23" s="1"/>
  <c r="DF229" i="23"/>
  <c r="DF236" i="23" s="1"/>
  <c r="DD229" i="23"/>
  <c r="DD236" i="23" s="1"/>
  <c r="DB229" i="23"/>
  <c r="DB236" i="23" s="1"/>
  <c r="CZ229" i="23"/>
  <c r="CZ236" i="23" s="1"/>
  <c r="CY236" i="23"/>
  <c r="DN195" i="23"/>
  <c r="DN202" i="23" s="1"/>
  <c r="DL195" i="23"/>
  <c r="DL202" i="23" s="1"/>
  <c r="DJ195" i="23"/>
  <c r="DJ202" i="23" s="1"/>
  <c r="DH195" i="23"/>
  <c r="DH202" i="23" s="1"/>
  <c r="DF195" i="23"/>
  <c r="DF202" i="23" s="1"/>
  <c r="DD195" i="23"/>
  <c r="DD202" i="23" s="1"/>
  <c r="DB195" i="23"/>
  <c r="DB202" i="23" s="1"/>
  <c r="CZ195" i="23"/>
  <c r="CZ202" i="23" s="1"/>
  <c r="DM195" i="23"/>
  <c r="DM202" i="23" s="1"/>
  <c r="DK195" i="23"/>
  <c r="DK202" i="23" s="1"/>
  <c r="DI195" i="23"/>
  <c r="DI202" i="23" s="1"/>
  <c r="DG195" i="23"/>
  <c r="DG202" i="23" s="1"/>
  <c r="DE195" i="23"/>
  <c r="DE202" i="23" s="1"/>
  <c r="DC195" i="23"/>
  <c r="DC202" i="23" s="1"/>
  <c r="DA195" i="23"/>
  <c r="DA202" i="23" s="1"/>
  <c r="CY202" i="23"/>
  <c r="CE194" i="23"/>
  <c r="CG194" i="23" s="1"/>
  <c r="DM161" i="23"/>
  <c r="DM168" i="23" s="1"/>
  <c r="DK161" i="23"/>
  <c r="DK168" i="23" s="1"/>
  <c r="DI161" i="23"/>
  <c r="DI168" i="23" s="1"/>
  <c r="DG161" i="23"/>
  <c r="DG168" i="23" s="1"/>
  <c r="DE161" i="23"/>
  <c r="DE168" i="23" s="1"/>
  <c r="DC161" i="23"/>
  <c r="DC168" i="23" s="1"/>
  <c r="DA161" i="23"/>
  <c r="DA168" i="23" s="1"/>
  <c r="DN161" i="23"/>
  <c r="DN168" i="23" s="1"/>
  <c r="DL161" i="23"/>
  <c r="DL168" i="23" s="1"/>
  <c r="DJ161" i="23"/>
  <c r="DJ168" i="23" s="1"/>
  <c r="DH161" i="23"/>
  <c r="DH168" i="23" s="1"/>
  <c r="DF161" i="23"/>
  <c r="DF168" i="23" s="1"/>
  <c r="DD161" i="23"/>
  <c r="DD168" i="23" s="1"/>
  <c r="DB161" i="23"/>
  <c r="DB168" i="23" s="1"/>
  <c r="CZ161" i="23"/>
  <c r="CZ168" i="23" s="1"/>
  <c r="CY168" i="23"/>
  <c r="DN127" i="23"/>
  <c r="DN134" i="23" s="1"/>
  <c r="DL127" i="23"/>
  <c r="DL134" i="23" s="1"/>
  <c r="DJ127" i="23"/>
  <c r="DJ134" i="23" s="1"/>
  <c r="DH127" i="23"/>
  <c r="DH134" i="23" s="1"/>
  <c r="DF127" i="23"/>
  <c r="DF134" i="23" s="1"/>
  <c r="DD127" i="23"/>
  <c r="DD134" i="23" s="1"/>
  <c r="DB127" i="23"/>
  <c r="DB134" i="23" s="1"/>
  <c r="CZ127" i="23"/>
  <c r="CZ134" i="23" s="1"/>
  <c r="DM127" i="23"/>
  <c r="DM134" i="23" s="1"/>
  <c r="DK127" i="23"/>
  <c r="DK134" i="23" s="1"/>
  <c r="DI127" i="23"/>
  <c r="DI134" i="23" s="1"/>
  <c r="DG127" i="23"/>
  <c r="DG134" i="23" s="1"/>
  <c r="DE127" i="23"/>
  <c r="DE134" i="23" s="1"/>
  <c r="DC127" i="23"/>
  <c r="DC134" i="23" s="1"/>
  <c r="DA127" i="23"/>
  <c r="DA134" i="23" s="1"/>
  <c r="CY134" i="23"/>
  <c r="CV126" i="23"/>
  <c r="CV130" i="23" s="1"/>
  <c r="CT126" i="23"/>
  <c r="CT130" i="23" s="1"/>
  <c r="CR126" i="23"/>
  <c r="CR130" i="23" s="1"/>
  <c r="CP126" i="23"/>
  <c r="CP130" i="23" s="1"/>
  <c r="CN126" i="23"/>
  <c r="CN130" i="23" s="1"/>
  <c r="CL126" i="23"/>
  <c r="CL130" i="23" s="1"/>
  <c r="CJ126" i="23"/>
  <c r="CJ130" i="23" s="1"/>
  <c r="CH126" i="23"/>
  <c r="CH130" i="23" s="1"/>
  <c r="CU126" i="23"/>
  <c r="CU130" i="23" s="1"/>
  <c r="CS126" i="23"/>
  <c r="CS130" i="23" s="1"/>
  <c r="CQ126" i="23"/>
  <c r="CQ130" i="23" s="1"/>
  <c r="CO126" i="23"/>
  <c r="CO130" i="23" s="1"/>
  <c r="CM126" i="23"/>
  <c r="CM130" i="23" s="1"/>
  <c r="CK126" i="23"/>
  <c r="CK130" i="23" s="1"/>
  <c r="CI126" i="23"/>
  <c r="CI130" i="23" s="1"/>
  <c r="CG130" i="23"/>
  <c r="DN246" i="23"/>
  <c r="DN253" i="23" s="1"/>
  <c r="DL246" i="23"/>
  <c r="DL253" i="23" s="1"/>
  <c r="DJ246" i="23"/>
  <c r="DJ253" i="23" s="1"/>
  <c r="DH246" i="23"/>
  <c r="DH253" i="23" s="1"/>
  <c r="DF246" i="23"/>
  <c r="DF253" i="23" s="1"/>
  <c r="DD246" i="23"/>
  <c r="DD253" i="23" s="1"/>
  <c r="DB246" i="23"/>
  <c r="DB253" i="23" s="1"/>
  <c r="CZ246" i="23"/>
  <c r="CZ253" i="23" s="1"/>
  <c r="DM246" i="23"/>
  <c r="DM253" i="23" s="1"/>
  <c r="DK246" i="23"/>
  <c r="DK253" i="23" s="1"/>
  <c r="DI246" i="23"/>
  <c r="DI253" i="23" s="1"/>
  <c r="DG246" i="23"/>
  <c r="DG253" i="23" s="1"/>
  <c r="DE246" i="23"/>
  <c r="DE253" i="23" s="1"/>
  <c r="DC246" i="23"/>
  <c r="DC253" i="23" s="1"/>
  <c r="DA246" i="23"/>
  <c r="DA253" i="23" s="1"/>
  <c r="CY253" i="23"/>
  <c r="CG115" i="23"/>
  <c r="CK114" i="23"/>
  <c r="CK117" i="23"/>
  <c r="CK121" i="23" s="1"/>
  <c r="CK112" i="23"/>
  <c r="CO117" i="23"/>
  <c r="CO121" i="23" s="1"/>
  <c r="CO112" i="23"/>
  <c r="CO114" i="23"/>
  <c r="CS114" i="23"/>
  <c r="CS117" i="23"/>
  <c r="CS121" i="23" s="1"/>
  <c r="CS112" i="23"/>
  <c r="CH114" i="23"/>
  <c r="CH117" i="23"/>
  <c r="CH121" i="23" s="1"/>
  <c r="CH112" i="23"/>
  <c r="CL112" i="23"/>
  <c r="CL114" i="23"/>
  <c r="CL117" i="23"/>
  <c r="CL121" i="23" s="1"/>
  <c r="CP114" i="23"/>
  <c r="CP117" i="23"/>
  <c r="CP121" i="23" s="1"/>
  <c r="CP112" i="23"/>
  <c r="CT112" i="23"/>
  <c r="CT114" i="23"/>
  <c r="CT117" i="23"/>
  <c r="CT121" i="23" s="1"/>
  <c r="CE872" i="23"/>
  <c r="CG871" i="23" s="1"/>
  <c r="CE874" i="23"/>
  <c r="CG874" i="23" s="1"/>
  <c r="CG843" i="23"/>
  <c r="CV837" i="23"/>
  <c r="CT837" i="23"/>
  <c r="CR837" i="23"/>
  <c r="CP837" i="23"/>
  <c r="CN837" i="23"/>
  <c r="CL837" i="23"/>
  <c r="CJ837" i="23"/>
  <c r="CH837" i="23"/>
  <c r="CU837" i="23"/>
  <c r="CQ837" i="23"/>
  <c r="CM837" i="23"/>
  <c r="CI837" i="23"/>
  <c r="CO837" i="23"/>
  <c r="CS837" i="23"/>
  <c r="CK837" i="23"/>
  <c r="DM807" i="23"/>
  <c r="DM814" i="23" s="1"/>
  <c r="DK807" i="23"/>
  <c r="DK814" i="23" s="1"/>
  <c r="DI807" i="23"/>
  <c r="DI814" i="23" s="1"/>
  <c r="DG807" i="23"/>
  <c r="DG814" i="23" s="1"/>
  <c r="DE807" i="23"/>
  <c r="DE814" i="23" s="1"/>
  <c r="DC807" i="23"/>
  <c r="DC814" i="23" s="1"/>
  <c r="DA807" i="23"/>
  <c r="DA814" i="23" s="1"/>
  <c r="DN807" i="23"/>
  <c r="DN814" i="23" s="1"/>
  <c r="DJ807" i="23"/>
  <c r="DJ814" i="23" s="1"/>
  <c r="DF807" i="23"/>
  <c r="DF814" i="23" s="1"/>
  <c r="DB807" i="23"/>
  <c r="DB814" i="23" s="1"/>
  <c r="DL807" i="23"/>
  <c r="DL814" i="23" s="1"/>
  <c r="DD807" i="23"/>
  <c r="DD814" i="23" s="1"/>
  <c r="DH807" i="23"/>
  <c r="DH814" i="23" s="1"/>
  <c r="CZ807" i="23"/>
  <c r="CZ814" i="23" s="1"/>
  <c r="CY814" i="23"/>
  <c r="CU820" i="23"/>
  <c r="CS820" i="23"/>
  <c r="CQ820" i="23"/>
  <c r="CO820" i="23"/>
  <c r="CM820" i="23"/>
  <c r="CK820" i="23"/>
  <c r="CI820" i="23"/>
  <c r="CG826" i="23"/>
  <c r="CT820" i="23"/>
  <c r="CP820" i="23"/>
  <c r="CL820" i="23"/>
  <c r="CH820" i="23"/>
  <c r="CR820" i="23"/>
  <c r="CJ820" i="23"/>
  <c r="CV820" i="23"/>
  <c r="CN820" i="23"/>
  <c r="DN756" i="23"/>
  <c r="DN763" i="23" s="1"/>
  <c r="DL756" i="23"/>
  <c r="DL763" i="23" s="1"/>
  <c r="DJ756" i="23"/>
  <c r="DJ763" i="23" s="1"/>
  <c r="DH756" i="23"/>
  <c r="DH763" i="23" s="1"/>
  <c r="DF756" i="23"/>
  <c r="DF763" i="23" s="1"/>
  <c r="DD756" i="23"/>
  <c r="DD763" i="23" s="1"/>
  <c r="DB756" i="23"/>
  <c r="DB763" i="23" s="1"/>
  <c r="CZ756" i="23"/>
  <c r="CZ763" i="23" s="1"/>
  <c r="DK756" i="23"/>
  <c r="DK763" i="23" s="1"/>
  <c r="DG756" i="23"/>
  <c r="DG763" i="23" s="1"/>
  <c r="DC756" i="23"/>
  <c r="DC763" i="23" s="1"/>
  <c r="DI756" i="23"/>
  <c r="DI763" i="23" s="1"/>
  <c r="DA756" i="23"/>
  <c r="DA763" i="23" s="1"/>
  <c r="DM756" i="23"/>
  <c r="DM763" i="23" s="1"/>
  <c r="DE756" i="23"/>
  <c r="DE763" i="23" s="1"/>
  <c r="CY763" i="23"/>
  <c r="DN722" i="23"/>
  <c r="DN729" i="23" s="1"/>
  <c r="DL722" i="23"/>
  <c r="DL729" i="23" s="1"/>
  <c r="DJ722" i="23"/>
  <c r="DJ729" i="23" s="1"/>
  <c r="DH722" i="23"/>
  <c r="DH729" i="23" s="1"/>
  <c r="DF722" i="23"/>
  <c r="DF729" i="23" s="1"/>
  <c r="DD722" i="23"/>
  <c r="DD729" i="23" s="1"/>
  <c r="DB722" i="23"/>
  <c r="DB729" i="23" s="1"/>
  <c r="CZ722" i="23"/>
  <c r="CZ729" i="23" s="1"/>
  <c r="DK722" i="23"/>
  <c r="DK729" i="23" s="1"/>
  <c r="DG722" i="23"/>
  <c r="DG729" i="23" s="1"/>
  <c r="DC722" i="23"/>
  <c r="DC729" i="23" s="1"/>
  <c r="DM722" i="23"/>
  <c r="DM729" i="23" s="1"/>
  <c r="DI722" i="23"/>
  <c r="DI729" i="23" s="1"/>
  <c r="DE722" i="23"/>
  <c r="DE729" i="23" s="1"/>
  <c r="DA722" i="23"/>
  <c r="DA729" i="23" s="1"/>
  <c r="CY729" i="23"/>
  <c r="CG707" i="23"/>
  <c r="CU701" i="23"/>
  <c r="CS701" i="23"/>
  <c r="CQ701" i="23"/>
  <c r="CO701" i="23"/>
  <c r="CM701" i="23"/>
  <c r="CK701" i="23"/>
  <c r="CI701" i="23"/>
  <c r="CV701" i="23"/>
  <c r="CT701" i="23"/>
  <c r="CR701" i="23"/>
  <c r="CP701" i="23"/>
  <c r="CN701" i="23"/>
  <c r="CL701" i="23"/>
  <c r="CJ701" i="23"/>
  <c r="CH701" i="23"/>
  <c r="DN926" i="23"/>
  <c r="DN933" i="23" s="1"/>
  <c r="DL926" i="23"/>
  <c r="DL933" i="23" s="1"/>
  <c r="DJ926" i="23"/>
  <c r="DJ933" i="23" s="1"/>
  <c r="DH926" i="23"/>
  <c r="DH933" i="23" s="1"/>
  <c r="DF926" i="23"/>
  <c r="DF933" i="23" s="1"/>
  <c r="DD926" i="23"/>
  <c r="DD933" i="23" s="1"/>
  <c r="DB926" i="23"/>
  <c r="DB933" i="23" s="1"/>
  <c r="CZ926" i="23"/>
  <c r="CZ933" i="23" s="1"/>
  <c r="DM926" i="23"/>
  <c r="DM933" i="23" s="1"/>
  <c r="DI926" i="23"/>
  <c r="DI933" i="23" s="1"/>
  <c r="DE926" i="23"/>
  <c r="DE933" i="23" s="1"/>
  <c r="DA926" i="23"/>
  <c r="DA933" i="23" s="1"/>
  <c r="DK926" i="23"/>
  <c r="DK933" i="23" s="1"/>
  <c r="DC926" i="23"/>
  <c r="DC933" i="23" s="1"/>
  <c r="DG926" i="23"/>
  <c r="DG933" i="23" s="1"/>
  <c r="CY933" i="23"/>
  <c r="CE1144" i="23"/>
  <c r="CG1143" i="23" s="1"/>
  <c r="CE1146" i="23"/>
  <c r="CG1146" i="23" s="1"/>
  <c r="CG1115" i="23"/>
  <c r="CV1109" i="23"/>
  <c r="CT1109" i="23"/>
  <c r="CR1109" i="23"/>
  <c r="CP1109" i="23"/>
  <c r="CN1109" i="23"/>
  <c r="CL1109" i="23"/>
  <c r="CJ1109" i="23"/>
  <c r="CH1109" i="23"/>
  <c r="CS1109" i="23"/>
  <c r="CO1109" i="23"/>
  <c r="CK1109" i="23"/>
  <c r="CQ1109" i="23"/>
  <c r="CI1109" i="23"/>
  <c r="CM1109" i="23"/>
  <c r="CU1109" i="23"/>
  <c r="DN1062" i="23"/>
  <c r="DN1069" i="23" s="1"/>
  <c r="DL1062" i="23"/>
  <c r="DL1069" i="23" s="1"/>
  <c r="DJ1062" i="23"/>
  <c r="DJ1069" i="23" s="1"/>
  <c r="DH1062" i="23"/>
  <c r="DH1069" i="23" s="1"/>
  <c r="DF1062" i="23"/>
  <c r="DF1069" i="23" s="1"/>
  <c r="DD1062" i="23"/>
  <c r="DD1069" i="23" s="1"/>
  <c r="DB1062" i="23"/>
  <c r="DB1069" i="23" s="1"/>
  <c r="CZ1062" i="23"/>
  <c r="CZ1069" i="23" s="1"/>
  <c r="DK1062" i="23"/>
  <c r="DK1069" i="23" s="1"/>
  <c r="DG1062" i="23"/>
  <c r="DG1069" i="23" s="1"/>
  <c r="DC1062" i="23"/>
  <c r="DC1069" i="23" s="1"/>
  <c r="DI1062" i="23"/>
  <c r="DI1069" i="23" s="1"/>
  <c r="DA1062" i="23"/>
  <c r="DA1069" i="23" s="1"/>
  <c r="DM1062" i="23"/>
  <c r="DM1069" i="23" s="1"/>
  <c r="DE1062" i="23"/>
  <c r="DE1069" i="23" s="1"/>
  <c r="CY1069" i="23"/>
  <c r="DN1011" i="23"/>
  <c r="DN1018" i="23" s="1"/>
  <c r="DL1011" i="23"/>
  <c r="DL1018" i="23" s="1"/>
  <c r="DJ1011" i="23"/>
  <c r="DJ1018" i="23" s="1"/>
  <c r="DH1011" i="23"/>
  <c r="DH1018" i="23" s="1"/>
  <c r="DF1011" i="23"/>
  <c r="DF1018" i="23" s="1"/>
  <c r="DD1011" i="23"/>
  <c r="DD1018" i="23" s="1"/>
  <c r="DB1011" i="23"/>
  <c r="DB1018" i="23" s="1"/>
  <c r="CZ1011" i="23"/>
  <c r="CZ1018" i="23" s="1"/>
  <c r="DM1011" i="23"/>
  <c r="DM1018" i="23" s="1"/>
  <c r="DI1011" i="23"/>
  <c r="DI1018" i="23" s="1"/>
  <c r="DE1011" i="23"/>
  <c r="DE1018" i="23" s="1"/>
  <c r="DA1011" i="23"/>
  <c r="DA1018" i="23" s="1"/>
  <c r="DK1011" i="23"/>
  <c r="DK1018" i="23" s="1"/>
  <c r="DC1011" i="23"/>
  <c r="DC1018" i="23" s="1"/>
  <c r="DG1011" i="23"/>
  <c r="DG1018" i="23" s="1"/>
  <c r="CY1018" i="23"/>
  <c r="CE976" i="23"/>
  <c r="CG976" i="23" s="1"/>
  <c r="DN977" i="23"/>
  <c r="DN984" i="23" s="1"/>
  <c r="DL977" i="23"/>
  <c r="DL984" i="23" s="1"/>
  <c r="DJ977" i="23"/>
  <c r="DJ984" i="23" s="1"/>
  <c r="DH977" i="23"/>
  <c r="DH984" i="23" s="1"/>
  <c r="DF977" i="23"/>
  <c r="DF984" i="23" s="1"/>
  <c r="DD977" i="23"/>
  <c r="DD984" i="23" s="1"/>
  <c r="DB977" i="23"/>
  <c r="DB984" i="23" s="1"/>
  <c r="CZ977" i="23"/>
  <c r="CZ984" i="23" s="1"/>
  <c r="DM977" i="23"/>
  <c r="DM984" i="23" s="1"/>
  <c r="DI977" i="23"/>
  <c r="DI984" i="23" s="1"/>
  <c r="DE977" i="23"/>
  <c r="DE984" i="23" s="1"/>
  <c r="DA977" i="23"/>
  <c r="DA984" i="23" s="1"/>
  <c r="DG977" i="23"/>
  <c r="DG984" i="23" s="1"/>
  <c r="DK977" i="23"/>
  <c r="DK984" i="23" s="1"/>
  <c r="DC977" i="23"/>
  <c r="DC984" i="23" s="1"/>
  <c r="CY984" i="23"/>
  <c r="CC957" i="23"/>
  <c r="CE957" i="23" s="1"/>
  <c r="CG956" i="23" s="1"/>
  <c r="CE942" i="23"/>
  <c r="CG942" i="23" s="1"/>
  <c r="CE941" i="23"/>
  <c r="CY943" i="23" s="1"/>
  <c r="CC515" i="23"/>
  <c r="CE515" i="23" s="1"/>
  <c r="CG514" i="23" s="1"/>
  <c r="CE499" i="23"/>
  <c r="CY501" i="23" s="1"/>
  <c r="CE500" i="23"/>
  <c r="CG500" i="23" s="1"/>
  <c r="DM569" i="23"/>
  <c r="DM576" i="23" s="1"/>
  <c r="DK569" i="23"/>
  <c r="DK576" i="23" s="1"/>
  <c r="DI569" i="23"/>
  <c r="DI576" i="23" s="1"/>
  <c r="DG569" i="23"/>
  <c r="DG576" i="23" s="1"/>
  <c r="DE569" i="23"/>
  <c r="DE576" i="23" s="1"/>
  <c r="DC569" i="23"/>
  <c r="DC576" i="23" s="1"/>
  <c r="DA569" i="23"/>
  <c r="DA576" i="23" s="1"/>
  <c r="DN569" i="23"/>
  <c r="DN576" i="23" s="1"/>
  <c r="DL569" i="23"/>
  <c r="DL576" i="23" s="1"/>
  <c r="DJ569" i="23"/>
  <c r="DJ576" i="23" s="1"/>
  <c r="DH569" i="23"/>
  <c r="DH576" i="23" s="1"/>
  <c r="DF569" i="23"/>
  <c r="DF576" i="23" s="1"/>
  <c r="DD569" i="23"/>
  <c r="DD576" i="23" s="1"/>
  <c r="DB569" i="23"/>
  <c r="DB576" i="23" s="1"/>
  <c r="CZ569" i="23"/>
  <c r="CZ576" i="23" s="1"/>
  <c r="CY576" i="23"/>
  <c r="DM535" i="23"/>
  <c r="DM542" i="23" s="1"/>
  <c r="DK535" i="23"/>
  <c r="DK542" i="23" s="1"/>
  <c r="DI535" i="23"/>
  <c r="DI542" i="23" s="1"/>
  <c r="DG535" i="23"/>
  <c r="DG542" i="23" s="1"/>
  <c r="DE535" i="23"/>
  <c r="DE542" i="23" s="1"/>
  <c r="DC535" i="23"/>
  <c r="DC542" i="23" s="1"/>
  <c r="DA535" i="23"/>
  <c r="DA542" i="23" s="1"/>
  <c r="DN535" i="23"/>
  <c r="DN542" i="23" s="1"/>
  <c r="DL535" i="23"/>
  <c r="DL542" i="23" s="1"/>
  <c r="DJ535" i="23"/>
  <c r="DJ542" i="23" s="1"/>
  <c r="DH535" i="23"/>
  <c r="DH542" i="23" s="1"/>
  <c r="DF535" i="23"/>
  <c r="DF542" i="23" s="1"/>
  <c r="DD535" i="23"/>
  <c r="DD542" i="23" s="1"/>
  <c r="DB535" i="23"/>
  <c r="DB542" i="23" s="1"/>
  <c r="CZ535" i="23"/>
  <c r="CZ542" i="23" s="1"/>
  <c r="CY542" i="23"/>
  <c r="CU548" i="23"/>
  <c r="CS548" i="23"/>
  <c r="CQ548" i="23"/>
  <c r="CO548" i="23"/>
  <c r="CM548" i="23"/>
  <c r="CK548" i="23"/>
  <c r="CI548" i="23"/>
  <c r="CG554" i="23"/>
  <c r="CV548" i="23"/>
  <c r="CT548" i="23"/>
  <c r="CR548" i="23"/>
  <c r="CP548" i="23"/>
  <c r="CN548" i="23"/>
  <c r="CL548" i="23"/>
  <c r="CJ548" i="23"/>
  <c r="CH548" i="23"/>
  <c r="DN484" i="23"/>
  <c r="DN491" i="23" s="1"/>
  <c r="DL484" i="23"/>
  <c r="DL491" i="23" s="1"/>
  <c r="DJ484" i="23"/>
  <c r="DJ491" i="23" s="1"/>
  <c r="DH484" i="23"/>
  <c r="DH491" i="23" s="1"/>
  <c r="DF484" i="23"/>
  <c r="DF491" i="23" s="1"/>
  <c r="DD484" i="23"/>
  <c r="DD491" i="23" s="1"/>
  <c r="DB484" i="23"/>
  <c r="DB491" i="23" s="1"/>
  <c r="CZ484" i="23"/>
  <c r="CZ491" i="23" s="1"/>
  <c r="DM484" i="23"/>
  <c r="DM491" i="23" s="1"/>
  <c r="DK484" i="23"/>
  <c r="DK491" i="23" s="1"/>
  <c r="DI484" i="23"/>
  <c r="DI491" i="23" s="1"/>
  <c r="DG484" i="23"/>
  <c r="DG491" i="23" s="1"/>
  <c r="DE484" i="23"/>
  <c r="DE491" i="23" s="1"/>
  <c r="DC484" i="23"/>
  <c r="DC491" i="23" s="1"/>
  <c r="DA484" i="23"/>
  <c r="DA491" i="23" s="1"/>
  <c r="CY491" i="23"/>
  <c r="DN450" i="23"/>
  <c r="DN457" i="23" s="1"/>
  <c r="DL450" i="23"/>
  <c r="DL457" i="23" s="1"/>
  <c r="DJ450" i="23"/>
  <c r="DJ457" i="23" s="1"/>
  <c r="DH450" i="23"/>
  <c r="DH457" i="23" s="1"/>
  <c r="DF450" i="23"/>
  <c r="DF457" i="23" s="1"/>
  <c r="DD450" i="23"/>
  <c r="DD457" i="23" s="1"/>
  <c r="DB450" i="23"/>
  <c r="DB457" i="23" s="1"/>
  <c r="CZ450" i="23"/>
  <c r="CZ457" i="23" s="1"/>
  <c r="DM450" i="23"/>
  <c r="DM457" i="23" s="1"/>
  <c r="DK450" i="23"/>
  <c r="DK457" i="23" s="1"/>
  <c r="DI450" i="23"/>
  <c r="DI457" i="23" s="1"/>
  <c r="DG450" i="23"/>
  <c r="DG457" i="23" s="1"/>
  <c r="DE450" i="23"/>
  <c r="DE457" i="23" s="1"/>
  <c r="DC450" i="23"/>
  <c r="DC457" i="23" s="1"/>
  <c r="DA450" i="23"/>
  <c r="DA457" i="23" s="1"/>
  <c r="CY457" i="23"/>
  <c r="DN416" i="23"/>
  <c r="DN423" i="23" s="1"/>
  <c r="DL416" i="23"/>
  <c r="DL423" i="23" s="1"/>
  <c r="DJ416" i="23"/>
  <c r="DJ423" i="23" s="1"/>
  <c r="DH416" i="23"/>
  <c r="DH423" i="23" s="1"/>
  <c r="DF416" i="23"/>
  <c r="DF423" i="23" s="1"/>
  <c r="DD416" i="23"/>
  <c r="DD423" i="23" s="1"/>
  <c r="DB416" i="23"/>
  <c r="DB423" i="23" s="1"/>
  <c r="CZ416" i="23"/>
  <c r="CZ423" i="23" s="1"/>
  <c r="DM416" i="23"/>
  <c r="DM423" i="23" s="1"/>
  <c r="DK416" i="23"/>
  <c r="DK423" i="23" s="1"/>
  <c r="DI416" i="23"/>
  <c r="DI423" i="23" s="1"/>
  <c r="DG416" i="23"/>
  <c r="DG423" i="23" s="1"/>
  <c r="DE416" i="23"/>
  <c r="DE423" i="23" s="1"/>
  <c r="DC416" i="23"/>
  <c r="DC423" i="23" s="1"/>
  <c r="DA416" i="23"/>
  <c r="DA423" i="23" s="1"/>
  <c r="CY423" i="23"/>
  <c r="DM297" i="23"/>
  <c r="DM304" i="23" s="1"/>
  <c r="DK297" i="23"/>
  <c r="DK304" i="23" s="1"/>
  <c r="DI297" i="23"/>
  <c r="DI304" i="23" s="1"/>
  <c r="DG297" i="23"/>
  <c r="DG304" i="23" s="1"/>
  <c r="DE297" i="23"/>
  <c r="DE304" i="23" s="1"/>
  <c r="DC297" i="23"/>
  <c r="DC304" i="23" s="1"/>
  <c r="DA297" i="23"/>
  <c r="DA304" i="23" s="1"/>
  <c r="DN297" i="23"/>
  <c r="DN304" i="23" s="1"/>
  <c r="DL297" i="23"/>
  <c r="DL304" i="23" s="1"/>
  <c r="DJ297" i="23"/>
  <c r="DJ304" i="23" s="1"/>
  <c r="DH297" i="23"/>
  <c r="DH304" i="23" s="1"/>
  <c r="DF297" i="23"/>
  <c r="DF304" i="23" s="1"/>
  <c r="DD297" i="23"/>
  <c r="DD304" i="23" s="1"/>
  <c r="DB297" i="23"/>
  <c r="DB304" i="23" s="1"/>
  <c r="CZ297" i="23"/>
  <c r="CZ304" i="23" s="1"/>
  <c r="CY304" i="23"/>
  <c r="DN263" i="23"/>
  <c r="DN270" i="23" s="1"/>
  <c r="DL263" i="23"/>
  <c r="DL270" i="23" s="1"/>
  <c r="DJ263" i="23"/>
  <c r="DJ270" i="23" s="1"/>
  <c r="DH263" i="23"/>
  <c r="DH270" i="23" s="1"/>
  <c r="DF263" i="23"/>
  <c r="DF270" i="23" s="1"/>
  <c r="DD263" i="23"/>
  <c r="DD270" i="23" s="1"/>
  <c r="DB263" i="23"/>
  <c r="DB270" i="23" s="1"/>
  <c r="CZ263" i="23"/>
  <c r="CZ270" i="23" s="1"/>
  <c r="DM263" i="23"/>
  <c r="DM270" i="23" s="1"/>
  <c r="DK263" i="23"/>
  <c r="DK270" i="23" s="1"/>
  <c r="DI263" i="23"/>
  <c r="DI270" i="23" s="1"/>
  <c r="DG263" i="23"/>
  <c r="DG270" i="23" s="1"/>
  <c r="DE263" i="23"/>
  <c r="DE270" i="23" s="1"/>
  <c r="DC263" i="23"/>
  <c r="DC270" i="23" s="1"/>
  <c r="DA263" i="23"/>
  <c r="DA270" i="23" s="1"/>
  <c r="CY270" i="23"/>
  <c r="CE262" i="23"/>
  <c r="CG262" i="23" s="1"/>
  <c r="CG231" i="23"/>
  <c r="CU225" i="23"/>
  <c r="CS225" i="23"/>
  <c r="CQ225" i="23"/>
  <c r="CO225" i="23"/>
  <c r="CM225" i="23"/>
  <c r="CK225" i="23"/>
  <c r="CI225" i="23"/>
  <c r="CV225" i="23"/>
  <c r="CT225" i="23"/>
  <c r="CR225" i="23"/>
  <c r="CP225" i="23"/>
  <c r="CN225" i="23"/>
  <c r="CL225" i="23"/>
  <c r="CJ225" i="23"/>
  <c r="CH225" i="23"/>
  <c r="DN178" i="23"/>
  <c r="DN185" i="23" s="1"/>
  <c r="DL178" i="23"/>
  <c r="DL185" i="23" s="1"/>
  <c r="DJ178" i="23"/>
  <c r="DJ185" i="23" s="1"/>
  <c r="DH178" i="23"/>
  <c r="DH185" i="23" s="1"/>
  <c r="DF178" i="23"/>
  <c r="DF185" i="23" s="1"/>
  <c r="DD178" i="23"/>
  <c r="DD185" i="23" s="1"/>
  <c r="DB178" i="23"/>
  <c r="DB185" i="23" s="1"/>
  <c r="CZ178" i="23"/>
  <c r="CZ185" i="23" s="1"/>
  <c r="DM178" i="23"/>
  <c r="DM185" i="23" s="1"/>
  <c r="DK178" i="23"/>
  <c r="DK185" i="23" s="1"/>
  <c r="DI178" i="23"/>
  <c r="DI185" i="23" s="1"/>
  <c r="DG178" i="23"/>
  <c r="DG185" i="23" s="1"/>
  <c r="DE178" i="23"/>
  <c r="DE185" i="23" s="1"/>
  <c r="DC178" i="23"/>
  <c r="DC185" i="23" s="1"/>
  <c r="DA178" i="23"/>
  <c r="DA185" i="23" s="1"/>
  <c r="CY185" i="23"/>
  <c r="CU157" i="23"/>
  <c r="CS157" i="23"/>
  <c r="CQ157" i="23"/>
  <c r="CO157" i="23"/>
  <c r="CM157" i="23"/>
  <c r="CK157" i="23"/>
  <c r="CI157" i="23"/>
  <c r="CV157" i="23"/>
  <c r="CT157" i="23"/>
  <c r="CR157" i="23"/>
  <c r="CP157" i="23"/>
  <c r="CN157" i="23"/>
  <c r="CL157" i="23"/>
  <c r="CJ157" i="23"/>
  <c r="CH157" i="23"/>
  <c r="CG163" i="23"/>
  <c r="DN314" i="23"/>
  <c r="DN321" i="23" s="1"/>
  <c r="DL314" i="23"/>
  <c r="DL321" i="23" s="1"/>
  <c r="DJ314" i="23"/>
  <c r="DJ321" i="23" s="1"/>
  <c r="DH314" i="23"/>
  <c r="DH321" i="23" s="1"/>
  <c r="DF314" i="23"/>
  <c r="DF321" i="23" s="1"/>
  <c r="DD314" i="23"/>
  <c r="DD321" i="23" s="1"/>
  <c r="DB314" i="23"/>
  <c r="DB321" i="23" s="1"/>
  <c r="CZ314" i="23"/>
  <c r="CZ321" i="23" s="1"/>
  <c r="DM314" i="23"/>
  <c r="DM321" i="23" s="1"/>
  <c r="DK314" i="23"/>
  <c r="DK321" i="23" s="1"/>
  <c r="DI314" i="23"/>
  <c r="DI321" i="23" s="1"/>
  <c r="DG314" i="23"/>
  <c r="DG321" i="23" s="1"/>
  <c r="DE314" i="23"/>
  <c r="DE321" i="23" s="1"/>
  <c r="DC314" i="23"/>
  <c r="DC321" i="23" s="1"/>
  <c r="DA314" i="23"/>
  <c r="DA321" i="23" s="1"/>
  <c r="CY321" i="23"/>
  <c r="CV123" i="23"/>
  <c r="CT123" i="23"/>
  <c r="CR123" i="23"/>
  <c r="CP123" i="23"/>
  <c r="CN123" i="23"/>
  <c r="CL123" i="23"/>
  <c r="CJ123" i="23"/>
  <c r="CH123" i="23"/>
  <c r="CU123" i="23"/>
  <c r="CS123" i="23"/>
  <c r="CQ123" i="23"/>
  <c r="CO123" i="23"/>
  <c r="CM123" i="23"/>
  <c r="CK123" i="23"/>
  <c r="CI123" i="23"/>
  <c r="CG134" i="23"/>
  <c r="CG138" i="23" s="1"/>
  <c r="CG151" i="23" s="1"/>
  <c r="CG155" i="23" s="1"/>
  <c r="CG131" i="23"/>
  <c r="CG129" i="23"/>
  <c r="CV667" i="23"/>
  <c r="CT667" i="23"/>
  <c r="CR667" i="23"/>
  <c r="CP667" i="23"/>
  <c r="CN667" i="23"/>
  <c r="CL667" i="23"/>
  <c r="CJ667" i="23"/>
  <c r="CH667" i="23"/>
  <c r="CG673" i="23"/>
  <c r="CU667" i="23"/>
  <c r="CS667" i="23"/>
  <c r="CQ667" i="23"/>
  <c r="CO667" i="23"/>
  <c r="CM667" i="23"/>
  <c r="CK667" i="23"/>
  <c r="CI667" i="23"/>
  <c r="DM841" i="23"/>
  <c r="DM848" i="23" s="1"/>
  <c r="DK841" i="23"/>
  <c r="DK848" i="23" s="1"/>
  <c r="DI841" i="23"/>
  <c r="DI848" i="23" s="1"/>
  <c r="DG841" i="23"/>
  <c r="DG848" i="23" s="1"/>
  <c r="DE841" i="23"/>
  <c r="DE848" i="23" s="1"/>
  <c r="DC841" i="23"/>
  <c r="DC848" i="23" s="1"/>
  <c r="DA841" i="23"/>
  <c r="DA848" i="23" s="1"/>
  <c r="DL841" i="23"/>
  <c r="DL848" i="23" s="1"/>
  <c r="DH841" i="23"/>
  <c r="DH848" i="23" s="1"/>
  <c r="DD841" i="23"/>
  <c r="DD848" i="23" s="1"/>
  <c r="CZ841" i="23"/>
  <c r="CZ848" i="23" s="1"/>
  <c r="DN841" i="23"/>
  <c r="DN848" i="23" s="1"/>
  <c r="DF841" i="23"/>
  <c r="DF848" i="23" s="1"/>
  <c r="DJ841" i="23"/>
  <c r="DJ848" i="23" s="1"/>
  <c r="DB841" i="23"/>
  <c r="DB848" i="23" s="1"/>
  <c r="CY848" i="23"/>
  <c r="CU854" i="23"/>
  <c r="CS854" i="23"/>
  <c r="CQ854" i="23"/>
  <c r="CO854" i="23"/>
  <c r="CM854" i="23"/>
  <c r="CK854" i="23"/>
  <c r="CI854" i="23"/>
  <c r="CV854" i="23"/>
  <c r="CR854" i="23"/>
  <c r="CN854" i="23"/>
  <c r="CJ854" i="23"/>
  <c r="CG860" i="23"/>
  <c r="CT854" i="23"/>
  <c r="CL854" i="23"/>
  <c r="CP854" i="23"/>
  <c r="CH854" i="23"/>
  <c r="CE772" i="23"/>
  <c r="CG772" i="23" s="1"/>
  <c r="CG809" i="23"/>
  <c r="CV803" i="23"/>
  <c r="CT803" i="23"/>
  <c r="CR803" i="23"/>
  <c r="CP803" i="23"/>
  <c r="CN803" i="23"/>
  <c r="CL803" i="23"/>
  <c r="CJ803" i="23"/>
  <c r="CH803" i="23"/>
  <c r="CS803" i="23"/>
  <c r="CO803" i="23"/>
  <c r="CK803" i="23"/>
  <c r="CU803" i="23"/>
  <c r="CM803" i="23"/>
  <c r="CQ803" i="23"/>
  <c r="CI803" i="23"/>
  <c r="DM739" i="23"/>
  <c r="DM746" i="23" s="1"/>
  <c r="DK739" i="23"/>
  <c r="DK746" i="23" s="1"/>
  <c r="DI739" i="23"/>
  <c r="DI746" i="23" s="1"/>
  <c r="DG739" i="23"/>
  <c r="DG746" i="23" s="1"/>
  <c r="DE739" i="23"/>
  <c r="DE746" i="23" s="1"/>
  <c r="DC739" i="23"/>
  <c r="DC746" i="23" s="1"/>
  <c r="DA739" i="23"/>
  <c r="DA746" i="23" s="1"/>
  <c r="DN739" i="23"/>
  <c r="DN746" i="23" s="1"/>
  <c r="DJ739" i="23"/>
  <c r="DJ746" i="23" s="1"/>
  <c r="DF739" i="23"/>
  <c r="DF746" i="23" s="1"/>
  <c r="DB739" i="23"/>
  <c r="DB746" i="23" s="1"/>
  <c r="DL739" i="23"/>
  <c r="DL746" i="23" s="1"/>
  <c r="DD739" i="23"/>
  <c r="DD746" i="23" s="1"/>
  <c r="DH739" i="23"/>
  <c r="DH746" i="23" s="1"/>
  <c r="CZ739" i="23"/>
  <c r="CZ746" i="23" s="1"/>
  <c r="CY746" i="23"/>
  <c r="CU752" i="23"/>
  <c r="CS752" i="23"/>
  <c r="CQ752" i="23"/>
  <c r="CO752" i="23"/>
  <c r="CM752" i="23"/>
  <c r="CK752" i="23"/>
  <c r="CI752" i="23"/>
  <c r="CG758" i="23"/>
  <c r="CT752" i="23"/>
  <c r="CP752" i="23"/>
  <c r="CL752" i="23"/>
  <c r="CH752" i="23"/>
  <c r="CR752" i="23"/>
  <c r="CJ752" i="23"/>
  <c r="CV752" i="23"/>
  <c r="CN752" i="23"/>
  <c r="DM705" i="23"/>
  <c r="DM712" i="23" s="1"/>
  <c r="DK705" i="23"/>
  <c r="DK712" i="23" s="1"/>
  <c r="DI705" i="23"/>
  <c r="DI712" i="23" s="1"/>
  <c r="DG705" i="23"/>
  <c r="DG712" i="23" s="1"/>
  <c r="DE705" i="23"/>
  <c r="DE712" i="23" s="1"/>
  <c r="DC705" i="23"/>
  <c r="DC712" i="23" s="1"/>
  <c r="DA705" i="23"/>
  <c r="DA712" i="23" s="1"/>
  <c r="DN705" i="23"/>
  <c r="DN712" i="23" s="1"/>
  <c r="DJ705" i="23"/>
  <c r="DJ712" i="23" s="1"/>
  <c r="DF705" i="23"/>
  <c r="DF712" i="23" s="1"/>
  <c r="DB705" i="23"/>
  <c r="DB712" i="23" s="1"/>
  <c r="DL705" i="23"/>
  <c r="DL712" i="23" s="1"/>
  <c r="DH705" i="23"/>
  <c r="DH712" i="23" s="1"/>
  <c r="DD705" i="23"/>
  <c r="DD712" i="23" s="1"/>
  <c r="CZ705" i="23"/>
  <c r="CZ712" i="23" s="1"/>
  <c r="CY712" i="23"/>
  <c r="BI36" i="23"/>
  <c r="BJ36" i="23" s="1"/>
  <c r="BM85" i="23"/>
  <c r="CC177" i="23" s="1"/>
  <c r="CE177" i="23" s="1"/>
  <c r="CG177" i="23" s="1"/>
  <c r="BP33" i="23"/>
  <c r="CL160" i="23" l="1"/>
  <c r="CL164" i="23" s="1"/>
  <c r="CT160" i="23"/>
  <c r="CT164" i="23" s="1"/>
  <c r="CM160" i="23"/>
  <c r="CM164" i="23" s="1"/>
  <c r="CU160" i="23"/>
  <c r="CU164" i="23" s="1"/>
  <c r="CP1044" i="23"/>
  <c r="CP1048" i="23" s="1"/>
  <c r="CJ1044" i="23"/>
  <c r="CJ1048" i="23" s="1"/>
  <c r="CI1044" i="23"/>
  <c r="CI1048" i="23" s="1"/>
  <c r="CQ1044" i="23"/>
  <c r="CQ1048" i="23" s="1"/>
  <c r="CH115" i="23"/>
  <c r="CG164" i="23"/>
  <c r="CN160" i="23"/>
  <c r="CN164" i="23" s="1"/>
  <c r="CV160" i="23"/>
  <c r="CV164" i="23" s="1"/>
  <c r="CO160" i="23"/>
  <c r="CO164" i="23" s="1"/>
  <c r="CH1044" i="23"/>
  <c r="CH1048" i="23" s="1"/>
  <c r="CN1044" i="23"/>
  <c r="CN1048" i="23" s="1"/>
  <c r="CK1044" i="23"/>
  <c r="CK1048" i="23" s="1"/>
  <c r="CS1044" i="23"/>
  <c r="CS1048" i="23" s="1"/>
  <c r="CV115" i="23"/>
  <c r="CK115" i="23"/>
  <c r="CI115" i="23"/>
  <c r="CH160" i="23"/>
  <c r="CH164" i="23" s="1"/>
  <c r="CP160" i="23"/>
  <c r="CP164" i="23" s="1"/>
  <c r="CI160" i="23"/>
  <c r="CI164" i="23" s="1"/>
  <c r="CL1044" i="23"/>
  <c r="CL1048" i="23" s="1"/>
  <c r="CR1044" i="23"/>
  <c r="CR1048" i="23" s="1"/>
  <c r="CM1044" i="23"/>
  <c r="CM1048" i="23" s="1"/>
  <c r="CN115" i="23"/>
  <c r="CM115" i="23"/>
  <c r="CS115" i="23"/>
  <c r="CG132" i="23"/>
  <c r="CJ115" i="23"/>
  <c r="CP115" i="23"/>
  <c r="CQ115" i="23"/>
  <c r="CG165" i="23"/>
  <c r="CG168" i="23"/>
  <c r="CG172" i="23" s="1"/>
  <c r="CG182" i="23" s="1"/>
  <c r="CV177" i="23"/>
  <c r="CV181" i="23" s="1"/>
  <c r="CT177" i="23"/>
  <c r="CT181" i="23" s="1"/>
  <c r="CR177" i="23"/>
  <c r="CR181" i="23" s="1"/>
  <c r="CP177" i="23"/>
  <c r="CP181" i="23" s="1"/>
  <c r="CN177" i="23"/>
  <c r="CN181" i="23" s="1"/>
  <c r="CL177" i="23"/>
  <c r="CL181" i="23" s="1"/>
  <c r="CJ177" i="23"/>
  <c r="CJ181" i="23" s="1"/>
  <c r="CH177" i="23"/>
  <c r="CH181" i="23" s="1"/>
  <c r="CU177" i="23"/>
  <c r="CU181" i="23" s="1"/>
  <c r="CS177" i="23"/>
  <c r="CS181" i="23" s="1"/>
  <c r="CQ177" i="23"/>
  <c r="CQ181" i="23" s="1"/>
  <c r="CO177" i="23"/>
  <c r="CO181" i="23" s="1"/>
  <c r="CM177" i="23"/>
  <c r="CM181" i="23" s="1"/>
  <c r="CK177" i="23"/>
  <c r="CK181" i="23" s="1"/>
  <c r="CI177" i="23"/>
  <c r="CI181" i="23" s="1"/>
  <c r="CG181" i="23"/>
  <c r="BO132" i="23"/>
  <c r="CN758" i="23"/>
  <c r="CJ758" i="23"/>
  <c r="CH758" i="23"/>
  <c r="CP758" i="23"/>
  <c r="CK758" i="23"/>
  <c r="CO758" i="23"/>
  <c r="CS758" i="23"/>
  <c r="CI809" i="23"/>
  <c r="CM809" i="23"/>
  <c r="CK809" i="23"/>
  <c r="CS809" i="23"/>
  <c r="CJ809" i="23"/>
  <c r="CN809" i="23"/>
  <c r="CR809" i="23"/>
  <c r="CV809" i="23"/>
  <c r="CU772" i="23"/>
  <c r="CU776" i="23" s="1"/>
  <c r="CS772" i="23"/>
  <c r="CS776" i="23" s="1"/>
  <c r="CQ772" i="23"/>
  <c r="CQ776" i="23" s="1"/>
  <c r="CO772" i="23"/>
  <c r="CO776" i="23" s="1"/>
  <c r="CM772" i="23"/>
  <c r="CM776" i="23" s="1"/>
  <c r="CK772" i="23"/>
  <c r="CK776" i="23" s="1"/>
  <c r="CI772" i="23"/>
  <c r="CI776" i="23" s="1"/>
  <c r="CT772" i="23"/>
  <c r="CT776" i="23" s="1"/>
  <c r="CP772" i="23"/>
  <c r="CP776" i="23" s="1"/>
  <c r="CL772" i="23"/>
  <c r="CL776" i="23" s="1"/>
  <c r="CH772" i="23"/>
  <c r="CH776" i="23" s="1"/>
  <c r="CV772" i="23"/>
  <c r="CV776" i="23" s="1"/>
  <c r="CN772" i="23"/>
  <c r="CN776" i="23" s="1"/>
  <c r="CR772" i="23"/>
  <c r="CR776" i="23" s="1"/>
  <c r="CJ772" i="23"/>
  <c r="CJ776" i="23" s="1"/>
  <c r="CG776" i="23"/>
  <c r="CP860" i="23"/>
  <c r="CT860" i="23"/>
  <c r="CJ860" i="23"/>
  <c r="CR860" i="23"/>
  <c r="CI860" i="23"/>
  <c r="CM860" i="23"/>
  <c r="CQ860" i="23"/>
  <c r="CU860" i="23"/>
  <c r="CK673" i="23"/>
  <c r="CO673" i="23"/>
  <c r="CS673" i="23"/>
  <c r="CJ673" i="23"/>
  <c r="CN673" i="23"/>
  <c r="CR673" i="23"/>
  <c r="CV673" i="23"/>
  <c r="CK134" i="23"/>
  <c r="CK138" i="23" s="1"/>
  <c r="CK129" i="23"/>
  <c r="CK131" i="23"/>
  <c r="CO131" i="23"/>
  <c r="CO134" i="23"/>
  <c r="CO138" i="23" s="1"/>
  <c r="CO129" i="23"/>
  <c r="CS134" i="23"/>
  <c r="CS138" i="23" s="1"/>
  <c r="CS129" i="23"/>
  <c r="CS131" i="23"/>
  <c r="CH131" i="23"/>
  <c r="CH134" i="23"/>
  <c r="CH138" i="23" s="1"/>
  <c r="CH129" i="23"/>
  <c r="CL129" i="23"/>
  <c r="CL131" i="23"/>
  <c r="CL134" i="23"/>
  <c r="CL138" i="23" s="1"/>
  <c r="CP131" i="23"/>
  <c r="CP134" i="23"/>
  <c r="CP138" i="23" s="1"/>
  <c r="CP129" i="23"/>
  <c r="CT129" i="23"/>
  <c r="CT132" i="23" s="1"/>
  <c r="CT131" i="23"/>
  <c r="CT134" i="23"/>
  <c r="CT138" i="23" s="1"/>
  <c r="CH163" i="23"/>
  <c r="CL163" i="23"/>
  <c r="CP163" i="23"/>
  <c r="CT163" i="23"/>
  <c r="CI163" i="23"/>
  <c r="CM163" i="23"/>
  <c r="CQ163" i="23"/>
  <c r="CU163" i="23"/>
  <c r="CJ231" i="23"/>
  <c r="CN231" i="23"/>
  <c r="CR231" i="23"/>
  <c r="CV231" i="23"/>
  <c r="CK231" i="23"/>
  <c r="CO231" i="23"/>
  <c r="CS231" i="23"/>
  <c r="CH554" i="23"/>
  <c r="CL554" i="23"/>
  <c r="CP554" i="23"/>
  <c r="CT554" i="23"/>
  <c r="CK554" i="23"/>
  <c r="CO554" i="23"/>
  <c r="CS554" i="23"/>
  <c r="CU500" i="23"/>
  <c r="CU504" i="23" s="1"/>
  <c r="CS500" i="23"/>
  <c r="CS504" i="23" s="1"/>
  <c r="CQ500" i="23"/>
  <c r="CQ504" i="23" s="1"/>
  <c r="CO500" i="23"/>
  <c r="CO504" i="23" s="1"/>
  <c r="CM500" i="23"/>
  <c r="CM504" i="23" s="1"/>
  <c r="CK500" i="23"/>
  <c r="CK504" i="23" s="1"/>
  <c r="CI500" i="23"/>
  <c r="CI504" i="23" s="1"/>
  <c r="CV500" i="23"/>
  <c r="CV504" i="23" s="1"/>
  <c r="CT500" i="23"/>
  <c r="CT504" i="23" s="1"/>
  <c r="CR500" i="23"/>
  <c r="CR504" i="23" s="1"/>
  <c r="CP500" i="23"/>
  <c r="CP504" i="23" s="1"/>
  <c r="CN500" i="23"/>
  <c r="CN504" i="23" s="1"/>
  <c r="CL500" i="23"/>
  <c r="CL504" i="23" s="1"/>
  <c r="CJ500" i="23"/>
  <c r="CJ504" i="23" s="1"/>
  <c r="CH500" i="23"/>
  <c r="CH504" i="23" s="1"/>
  <c r="CG504" i="23"/>
  <c r="CU514" i="23"/>
  <c r="CS514" i="23"/>
  <c r="CQ514" i="23"/>
  <c r="CO514" i="23"/>
  <c r="CM514" i="23"/>
  <c r="CK514" i="23"/>
  <c r="CI514" i="23"/>
  <c r="CG520" i="23"/>
  <c r="CV514" i="23"/>
  <c r="CT514" i="23"/>
  <c r="CR514" i="23"/>
  <c r="CP514" i="23"/>
  <c r="CN514" i="23"/>
  <c r="CL514" i="23"/>
  <c r="CJ514" i="23"/>
  <c r="CH514" i="23"/>
  <c r="DN943" i="23"/>
  <c r="DN950" i="23" s="1"/>
  <c r="DL943" i="23"/>
  <c r="DL950" i="23" s="1"/>
  <c r="DJ943" i="23"/>
  <c r="DJ950" i="23" s="1"/>
  <c r="DH943" i="23"/>
  <c r="DH950" i="23" s="1"/>
  <c r="DF943" i="23"/>
  <c r="DF950" i="23" s="1"/>
  <c r="DD943" i="23"/>
  <c r="DD950" i="23" s="1"/>
  <c r="DB943" i="23"/>
  <c r="DB950" i="23" s="1"/>
  <c r="CZ943" i="23"/>
  <c r="CZ950" i="23" s="1"/>
  <c r="DM943" i="23"/>
  <c r="DM950" i="23" s="1"/>
  <c r="DI943" i="23"/>
  <c r="DI950" i="23" s="1"/>
  <c r="DE943" i="23"/>
  <c r="DE950" i="23" s="1"/>
  <c r="DA943" i="23"/>
  <c r="DA950" i="23" s="1"/>
  <c r="DK943" i="23"/>
  <c r="DK950" i="23" s="1"/>
  <c r="DC943" i="23"/>
  <c r="DC950" i="23" s="1"/>
  <c r="DG943" i="23"/>
  <c r="DG950" i="23" s="1"/>
  <c r="CY950" i="23"/>
  <c r="CG962" i="23"/>
  <c r="CV956" i="23"/>
  <c r="CT956" i="23"/>
  <c r="CR956" i="23"/>
  <c r="CP956" i="23"/>
  <c r="CN956" i="23"/>
  <c r="CL956" i="23"/>
  <c r="CJ956" i="23"/>
  <c r="CH956" i="23"/>
  <c r="CS956" i="23"/>
  <c r="CO956" i="23"/>
  <c r="CK956" i="23"/>
  <c r="CQ956" i="23"/>
  <c r="CI956" i="23"/>
  <c r="CM956" i="23"/>
  <c r="CU956" i="23"/>
  <c r="CU1115" i="23"/>
  <c r="CI1115" i="23"/>
  <c r="CK1115" i="23"/>
  <c r="CS1115" i="23"/>
  <c r="CJ1115" i="23"/>
  <c r="CN1115" i="23"/>
  <c r="CR1115" i="23"/>
  <c r="CV1115" i="23"/>
  <c r="CU1146" i="23"/>
  <c r="CU1150" i="23" s="1"/>
  <c r="CS1146" i="23"/>
  <c r="CS1150" i="23" s="1"/>
  <c r="CQ1146" i="23"/>
  <c r="CQ1150" i="23" s="1"/>
  <c r="CO1146" i="23"/>
  <c r="CO1150" i="23" s="1"/>
  <c r="CM1146" i="23"/>
  <c r="CM1150" i="23" s="1"/>
  <c r="CK1146" i="23"/>
  <c r="CK1150" i="23" s="1"/>
  <c r="CI1146" i="23"/>
  <c r="CI1150" i="23" s="1"/>
  <c r="CT1146" i="23"/>
  <c r="CT1150" i="23" s="1"/>
  <c r="CP1146" i="23"/>
  <c r="CP1150" i="23" s="1"/>
  <c r="CL1146" i="23"/>
  <c r="CL1150" i="23" s="1"/>
  <c r="CH1146" i="23"/>
  <c r="CH1150" i="23" s="1"/>
  <c r="CR1146" i="23"/>
  <c r="CR1150" i="23" s="1"/>
  <c r="CJ1146" i="23"/>
  <c r="CJ1150" i="23" s="1"/>
  <c r="CN1146" i="23"/>
  <c r="CN1150" i="23" s="1"/>
  <c r="CV1146" i="23"/>
  <c r="CV1150" i="23" s="1"/>
  <c r="CG1150" i="23"/>
  <c r="CJ707" i="23"/>
  <c r="CN707" i="23"/>
  <c r="CR707" i="23"/>
  <c r="CV707" i="23"/>
  <c r="CK707" i="23"/>
  <c r="CO707" i="23"/>
  <c r="CS707" i="23"/>
  <c r="CV826" i="23"/>
  <c r="CR826" i="23"/>
  <c r="CL826" i="23"/>
  <c r="CT826" i="23"/>
  <c r="CI826" i="23"/>
  <c r="CM826" i="23"/>
  <c r="CQ826" i="23"/>
  <c r="CU826" i="23"/>
  <c r="CS843" i="23"/>
  <c r="CI843" i="23"/>
  <c r="CQ843" i="23"/>
  <c r="CH843" i="23"/>
  <c r="CL843" i="23"/>
  <c r="CP843" i="23"/>
  <c r="CT843" i="23"/>
  <c r="CG877" i="23"/>
  <c r="CV871" i="23"/>
  <c r="CT871" i="23"/>
  <c r="CR871" i="23"/>
  <c r="CP871" i="23"/>
  <c r="CN871" i="23"/>
  <c r="CL871" i="23"/>
  <c r="CJ871" i="23"/>
  <c r="CH871" i="23"/>
  <c r="CS871" i="23"/>
  <c r="CO871" i="23"/>
  <c r="CK871" i="23"/>
  <c r="CU871" i="23"/>
  <c r="CM871" i="23"/>
  <c r="CQ871" i="23"/>
  <c r="CI871" i="23"/>
  <c r="CT115" i="23"/>
  <c r="CL115" i="23"/>
  <c r="CO115" i="23"/>
  <c r="CH299" i="23"/>
  <c r="CL299" i="23"/>
  <c r="CP299" i="23"/>
  <c r="CT299" i="23"/>
  <c r="CI299" i="23"/>
  <c r="CM299" i="23"/>
  <c r="CQ299" i="23"/>
  <c r="CU299" i="23"/>
  <c r="CH418" i="23"/>
  <c r="CL418" i="23"/>
  <c r="CP418" i="23"/>
  <c r="CT418" i="23"/>
  <c r="CK418" i="23"/>
  <c r="CO418" i="23"/>
  <c r="CS418" i="23"/>
  <c r="CU398" i="23"/>
  <c r="CU402" i="23" s="1"/>
  <c r="CS398" i="23"/>
  <c r="CS402" i="23" s="1"/>
  <c r="CQ398" i="23"/>
  <c r="CQ402" i="23" s="1"/>
  <c r="CO398" i="23"/>
  <c r="CO402" i="23" s="1"/>
  <c r="CM398" i="23"/>
  <c r="CM402" i="23" s="1"/>
  <c r="CK398" i="23"/>
  <c r="CK402" i="23" s="1"/>
  <c r="CI398" i="23"/>
  <c r="CI402" i="23" s="1"/>
  <c r="CV398" i="23"/>
  <c r="CV402" i="23" s="1"/>
  <c r="CT398" i="23"/>
  <c r="CT402" i="23" s="1"/>
  <c r="CR398" i="23"/>
  <c r="CR402" i="23" s="1"/>
  <c r="CP398" i="23"/>
  <c r="CP402" i="23" s="1"/>
  <c r="CN398" i="23"/>
  <c r="CN402" i="23" s="1"/>
  <c r="CL398" i="23"/>
  <c r="CL402" i="23" s="1"/>
  <c r="CJ398" i="23"/>
  <c r="CJ402" i="23" s="1"/>
  <c r="CH398" i="23"/>
  <c r="CH402" i="23" s="1"/>
  <c r="CG402" i="23"/>
  <c r="CJ486" i="23"/>
  <c r="CN486" i="23"/>
  <c r="CR486" i="23"/>
  <c r="CV486" i="23"/>
  <c r="CI486" i="23"/>
  <c r="CM486" i="23"/>
  <c r="CQ486" i="23"/>
  <c r="CU486" i="23"/>
  <c r="CK571" i="23"/>
  <c r="CO571" i="23"/>
  <c r="CS571" i="23"/>
  <c r="CH571" i="23"/>
  <c r="CL571" i="23"/>
  <c r="CP571" i="23"/>
  <c r="CT571" i="23"/>
  <c r="CG605" i="23"/>
  <c r="CV599" i="23"/>
  <c r="CT599" i="23"/>
  <c r="CR599" i="23"/>
  <c r="CP599" i="23"/>
  <c r="CN599" i="23"/>
  <c r="CL599" i="23"/>
  <c r="CJ599" i="23"/>
  <c r="CH599" i="23"/>
  <c r="CU599" i="23"/>
  <c r="CS599" i="23"/>
  <c r="CQ599" i="23"/>
  <c r="CO599" i="23"/>
  <c r="CM599" i="23"/>
  <c r="CK599" i="23"/>
  <c r="CI599" i="23"/>
  <c r="CT979" i="23"/>
  <c r="CP979" i="23"/>
  <c r="CJ979" i="23"/>
  <c r="CR979" i="23"/>
  <c r="CI979" i="23"/>
  <c r="CM979" i="23"/>
  <c r="CQ979" i="23"/>
  <c r="CU979" i="23"/>
  <c r="CP1013" i="23"/>
  <c r="CL1013" i="23"/>
  <c r="CJ1013" i="23"/>
  <c r="CR1013" i="23"/>
  <c r="CI1013" i="23"/>
  <c r="CM1013" i="23"/>
  <c r="CQ1013" i="23"/>
  <c r="CU1013" i="23"/>
  <c r="CV1064" i="23"/>
  <c r="CR1064" i="23"/>
  <c r="CL1064" i="23"/>
  <c r="CT1064" i="23"/>
  <c r="CI1064" i="23"/>
  <c r="CM1064" i="23"/>
  <c r="CQ1064" i="23"/>
  <c r="CU1064" i="23"/>
  <c r="CJ1132" i="23"/>
  <c r="CN1132" i="23"/>
  <c r="CH1132" i="23"/>
  <c r="CP1132" i="23"/>
  <c r="CK1132" i="23"/>
  <c r="CO1132" i="23"/>
  <c r="CS1132" i="23"/>
  <c r="CQ1047" i="23"/>
  <c r="CM1047" i="23"/>
  <c r="CK1047" i="23"/>
  <c r="CS1047" i="23"/>
  <c r="CJ1047" i="23"/>
  <c r="CN1047" i="23"/>
  <c r="CR1047" i="23"/>
  <c r="CV1047" i="23"/>
  <c r="CO912" i="23"/>
  <c r="CS912" i="23"/>
  <c r="CM912" i="23"/>
  <c r="CU912" i="23"/>
  <c r="CJ912" i="23"/>
  <c r="CN912" i="23"/>
  <c r="CR912" i="23"/>
  <c r="CV912" i="23"/>
  <c r="CH588" i="23"/>
  <c r="CL588" i="23"/>
  <c r="CP588" i="23"/>
  <c r="CT588" i="23"/>
  <c r="CK588" i="23"/>
  <c r="CO588" i="23"/>
  <c r="CS588" i="23"/>
  <c r="CE532" i="23"/>
  <c r="CG531" i="23" s="1"/>
  <c r="CE534" i="23"/>
  <c r="CG534" i="23" s="1"/>
  <c r="CU945" i="23"/>
  <c r="CI945" i="23"/>
  <c r="CK945" i="23"/>
  <c r="CS945" i="23"/>
  <c r="CJ945" i="23"/>
  <c r="CN945" i="23"/>
  <c r="CR945" i="23"/>
  <c r="CV945" i="23"/>
  <c r="CS775" i="23"/>
  <c r="CI775" i="23"/>
  <c r="CQ775" i="23"/>
  <c r="CH775" i="23"/>
  <c r="CL775" i="23"/>
  <c r="CP775" i="23"/>
  <c r="CT775" i="23"/>
  <c r="CG148" i="23"/>
  <c r="CI146" i="23"/>
  <c r="CM146" i="23"/>
  <c r="CQ146" i="23"/>
  <c r="CU146" i="23"/>
  <c r="CJ146" i="23"/>
  <c r="CN146" i="23"/>
  <c r="CR146" i="23"/>
  <c r="CV146" i="23"/>
  <c r="CJ248" i="23"/>
  <c r="CN248" i="23"/>
  <c r="CR248" i="23"/>
  <c r="CV248" i="23"/>
  <c r="CI248" i="23"/>
  <c r="CM248" i="23"/>
  <c r="CQ248" i="23"/>
  <c r="CU248" i="23"/>
  <c r="CV449" i="23"/>
  <c r="CV453" i="23" s="1"/>
  <c r="CT449" i="23"/>
  <c r="CT453" i="23" s="1"/>
  <c r="CR449" i="23"/>
  <c r="CR453" i="23" s="1"/>
  <c r="CP449" i="23"/>
  <c r="CP453" i="23" s="1"/>
  <c r="CN449" i="23"/>
  <c r="CN453" i="23" s="1"/>
  <c r="CL449" i="23"/>
  <c r="CL453" i="23" s="1"/>
  <c r="CJ449" i="23"/>
  <c r="CJ453" i="23" s="1"/>
  <c r="CH449" i="23"/>
  <c r="CH453" i="23" s="1"/>
  <c r="CU449" i="23"/>
  <c r="CU453" i="23" s="1"/>
  <c r="CS449" i="23"/>
  <c r="CS453" i="23" s="1"/>
  <c r="CQ449" i="23"/>
  <c r="CQ453" i="23" s="1"/>
  <c r="CO449" i="23"/>
  <c r="CO453" i="23" s="1"/>
  <c r="CM449" i="23"/>
  <c r="CM453" i="23" s="1"/>
  <c r="CK449" i="23"/>
  <c r="CK453" i="23" s="1"/>
  <c r="CI449" i="23"/>
  <c r="CI453" i="23" s="1"/>
  <c r="CG453" i="23"/>
  <c r="CJ452" i="23"/>
  <c r="CN452" i="23"/>
  <c r="CR452" i="23"/>
  <c r="CV452" i="23"/>
  <c r="CI452" i="23"/>
  <c r="CM452" i="23"/>
  <c r="CQ452" i="23"/>
  <c r="CU452" i="23"/>
  <c r="DN671" i="23"/>
  <c r="DN678" i="23" s="1"/>
  <c r="DL671" i="23"/>
  <c r="DL678" i="23" s="1"/>
  <c r="DJ671" i="23"/>
  <c r="DJ678" i="23" s="1"/>
  <c r="DH671" i="23"/>
  <c r="DH678" i="23" s="1"/>
  <c r="DF671" i="23"/>
  <c r="DF678" i="23" s="1"/>
  <c r="DD671" i="23"/>
  <c r="DD678" i="23" s="1"/>
  <c r="DB671" i="23"/>
  <c r="DB678" i="23" s="1"/>
  <c r="CZ671" i="23"/>
  <c r="CZ678" i="23" s="1"/>
  <c r="DM671" i="23"/>
  <c r="DM678" i="23" s="1"/>
  <c r="DK671" i="23"/>
  <c r="DK678" i="23" s="1"/>
  <c r="DI671" i="23"/>
  <c r="DI678" i="23" s="1"/>
  <c r="DG671" i="23"/>
  <c r="DG678" i="23" s="1"/>
  <c r="DE671" i="23"/>
  <c r="DE678" i="23" s="1"/>
  <c r="DC671" i="23"/>
  <c r="DC678" i="23" s="1"/>
  <c r="DA671" i="23"/>
  <c r="DA678" i="23" s="1"/>
  <c r="CY678" i="23"/>
  <c r="CV670" i="23"/>
  <c r="CV674" i="23" s="1"/>
  <c r="CT670" i="23"/>
  <c r="CT674" i="23" s="1"/>
  <c r="CR670" i="23"/>
  <c r="CR674" i="23" s="1"/>
  <c r="CP670" i="23"/>
  <c r="CP674" i="23" s="1"/>
  <c r="CN670" i="23"/>
  <c r="CN674" i="23" s="1"/>
  <c r="CL670" i="23"/>
  <c r="CL674" i="23" s="1"/>
  <c r="CJ670" i="23"/>
  <c r="CJ674" i="23" s="1"/>
  <c r="CH670" i="23"/>
  <c r="CH674" i="23" s="1"/>
  <c r="CU670" i="23"/>
  <c r="CU674" i="23" s="1"/>
  <c r="CS670" i="23"/>
  <c r="CS674" i="23" s="1"/>
  <c r="CQ670" i="23"/>
  <c r="CQ674" i="23" s="1"/>
  <c r="CO670" i="23"/>
  <c r="CO674" i="23" s="1"/>
  <c r="CM670" i="23"/>
  <c r="CM674" i="23" s="1"/>
  <c r="CK670" i="23"/>
  <c r="CK674" i="23" s="1"/>
  <c r="CI670" i="23"/>
  <c r="CI674" i="23" s="1"/>
  <c r="CG674" i="23"/>
  <c r="CN724" i="23"/>
  <c r="CV724" i="23"/>
  <c r="CL724" i="23"/>
  <c r="CT724" i="23"/>
  <c r="CI724" i="23"/>
  <c r="CM724" i="23"/>
  <c r="CQ724" i="23"/>
  <c r="CU724" i="23"/>
  <c r="CH792" i="23"/>
  <c r="CL792" i="23"/>
  <c r="CN792" i="23"/>
  <c r="CV792" i="23"/>
  <c r="CK792" i="23"/>
  <c r="CO792" i="23"/>
  <c r="CS792" i="23"/>
  <c r="CV330" i="23"/>
  <c r="CV334" i="23" s="1"/>
  <c r="CT330" i="23"/>
  <c r="CT334" i="23" s="1"/>
  <c r="CR330" i="23"/>
  <c r="CR334" i="23" s="1"/>
  <c r="CP330" i="23"/>
  <c r="CP334" i="23" s="1"/>
  <c r="CN330" i="23"/>
  <c r="CN334" i="23" s="1"/>
  <c r="CL330" i="23"/>
  <c r="CL334" i="23" s="1"/>
  <c r="CJ330" i="23"/>
  <c r="CJ334" i="23" s="1"/>
  <c r="CH330" i="23"/>
  <c r="CH334" i="23" s="1"/>
  <c r="CU330" i="23"/>
  <c r="CU334" i="23" s="1"/>
  <c r="CS330" i="23"/>
  <c r="CS334" i="23" s="1"/>
  <c r="CQ330" i="23"/>
  <c r="CQ334" i="23" s="1"/>
  <c r="CO330" i="23"/>
  <c r="CO334" i="23" s="1"/>
  <c r="CM330" i="23"/>
  <c r="CM334" i="23" s="1"/>
  <c r="CK330" i="23"/>
  <c r="CK334" i="23" s="1"/>
  <c r="CI330" i="23"/>
  <c r="CI334" i="23" s="1"/>
  <c r="CG334" i="23"/>
  <c r="CY152" i="23"/>
  <c r="CI197" i="23"/>
  <c r="CM197" i="23"/>
  <c r="CQ197" i="23"/>
  <c r="CU197" i="23"/>
  <c r="CH197" i="23"/>
  <c r="CL197" i="23"/>
  <c r="CP197" i="23"/>
  <c r="CT197" i="23"/>
  <c r="CI282" i="23"/>
  <c r="CM282" i="23"/>
  <c r="CQ282" i="23"/>
  <c r="CU282" i="23"/>
  <c r="CJ282" i="23"/>
  <c r="CN282" i="23"/>
  <c r="CR282" i="23"/>
  <c r="CV282" i="23"/>
  <c r="CH316" i="23"/>
  <c r="CL316" i="23"/>
  <c r="CP316" i="23"/>
  <c r="CT316" i="23"/>
  <c r="CK316" i="23"/>
  <c r="CO316" i="23"/>
  <c r="CS316" i="23"/>
  <c r="CI435" i="23"/>
  <c r="CM435" i="23"/>
  <c r="CQ435" i="23"/>
  <c r="CU435" i="23"/>
  <c r="CJ435" i="23"/>
  <c r="CN435" i="23"/>
  <c r="CR435" i="23"/>
  <c r="CV435" i="23"/>
  <c r="CI469" i="23"/>
  <c r="CM469" i="23"/>
  <c r="CQ469" i="23"/>
  <c r="CU469" i="23"/>
  <c r="CJ469" i="23"/>
  <c r="CN469" i="23"/>
  <c r="CR469" i="23"/>
  <c r="CV469" i="23"/>
  <c r="CI503" i="23"/>
  <c r="CM503" i="23"/>
  <c r="CQ503" i="23"/>
  <c r="CU503" i="23"/>
  <c r="CJ503" i="23"/>
  <c r="CN503" i="23"/>
  <c r="CR503" i="23"/>
  <c r="CV503" i="23"/>
  <c r="CQ996" i="23"/>
  <c r="CU996" i="23"/>
  <c r="CO996" i="23"/>
  <c r="CH996" i="23"/>
  <c r="CL996" i="23"/>
  <c r="CP996" i="23"/>
  <c r="CT996" i="23"/>
  <c r="CP1030" i="23"/>
  <c r="CT1030" i="23"/>
  <c r="CJ1030" i="23"/>
  <c r="CR1030" i="23"/>
  <c r="CI1030" i="23"/>
  <c r="CM1030" i="23"/>
  <c r="CQ1030" i="23"/>
  <c r="CU1030" i="23"/>
  <c r="CS1081" i="23"/>
  <c r="CI1081" i="23"/>
  <c r="CQ1081" i="23"/>
  <c r="CH1081" i="23"/>
  <c r="CL1081" i="23"/>
  <c r="CP1081" i="23"/>
  <c r="CT1081" i="23"/>
  <c r="CI741" i="23"/>
  <c r="CM741" i="23"/>
  <c r="CK741" i="23"/>
  <c r="CS741" i="23"/>
  <c r="CJ741" i="23"/>
  <c r="CN741" i="23"/>
  <c r="CR741" i="23"/>
  <c r="CV741" i="23"/>
  <c r="CK265" i="23"/>
  <c r="CO265" i="23"/>
  <c r="CS265" i="23"/>
  <c r="CJ265" i="23"/>
  <c r="CN265" i="23"/>
  <c r="CR265" i="23"/>
  <c r="CV265" i="23"/>
  <c r="CJ180" i="23"/>
  <c r="CN180" i="23"/>
  <c r="CR180" i="23"/>
  <c r="CV180" i="23"/>
  <c r="CI180" i="23"/>
  <c r="CM180" i="23"/>
  <c r="CQ180" i="23"/>
  <c r="CU180" i="23"/>
  <c r="CK214" i="23"/>
  <c r="CO214" i="23"/>
  <c r="CS214" i="23"/>
  <c r="CH214" i="23"/>
  <c r="CL214" i="23"/>
  <c r="CP214" i="23"/>
  <c r="CT214" i="23"/>
  <c r="CJ401" i="23"/>
  <c r="CN401" i="23"/>
  <c r="CR401" i="23"/>
  <c r="CV401" i="23"/>
  <c r="CK401" i="23"/>
  <c r="CO401" i="23"/>
  <c r="CS401" i="23"/>
  <c r="CH1098" i="23"/>
  <c r="CL1098" i="23"/>
  <c r="CN1098" i="23"/>
  <c r="CV1098" i="23"/>
  <c r="CK1098" i="23"/>
  <c r="CO1098" i="23"/>
  <c r="CS1098" i="23"/>
  <c r="CO929" i="23"/>
  <c r="CS929" i="23"/>
  <c r="CM929" i="23"/>
  <c r="CU929" i="23"/>
  <c r="CJ929" i="23"/>
  <c r="CN929" i="23"/>
  <c r="CR929" i="23"/>
  <c r="CV929" i="23"/>
  <c r="BM86" i="23"/>
  <c r="BQ33" i="23"/>
  <c r="BO131" i="23"/>
  <c r="CV758" i="23"/>
  <c r="CR758" i="23"/>
  <c r="CL758" i="23"/>
  <c r="CT758" i="23"/>
  <c r="CI758" i="23"/>
  <c r="CM758" i="23"/>
  <c r="CQ758" i="23"/>
  <c r="CU758" i="23"/>
  <c r="CQ809" i="23"/>
  <c r="CU809" i="23"/>
  <c r="CO809" i="23"/>
  <c r="CH809" i="23"/>
  <c r="CL809" i="23"/>
  <c r="CP809" i="23"/>
  <c r="CT809" i="23"/>
  <c r="CH860" i="23"/>
  <c r="CL860" i="23"/>
  <c r="CN860" i="23"/>
  <c r="CV860" i="23"/>
  <c r="CK860" i="23"/>
  <c r="CO860" i="23"/>
  <c r="CS860" i="23"/>
  <c r="CI673" i="23"/>
  <c r="CM673" i="23"/>
  <c r="CQ673" i="23"/>
  <c r="CU673" i="23"/>
  <c r="CH673" i="23"/>
  <c r="CL673" i="23"/>
  <c r="CP673" i="23"/>
  <c r="CT673" i="23"/>
  <c r="CI134" i="23"/>
  <c r="CI138" i="23" s="1"/>
  <c r="CI148" i="23" s="1"/>
  <c r="CI129" i="23"/>
  <c r="CI131" i="23"/>
  <c r="CM131" i="23"/>
  <c r="CM134" i="23"/>
  <c r="CM138" i="23" s="1"/>
  <c r="CM151" i="23" s="1"/>
  <c r="CM129" i="23"/>
  <c r="CQ134" i="23"/>
  <c r="CQ138" i="23" s="1"/>
  <c r="CQ148" i="23" s="1"/>
  <c r="CQ129" i="23"/>
  <c r="CQ131" i="23"/>
  <c r="CU131" i="23"/>
  <c r="CU134" i="23"/>
  <c r="CU138" i="23" s="1"/>
  <c r="CU151" i="23" s="1"/>
  <c r="CU129" i="23"/>
  <c r="CJ131" i="23"/>
  <c r="CJ134" i="23"/>
  <c r="CJ138" i="23" s="1"/>
  <c r="CJ151" i="23" s="1"/>
  <c r="CJ129" i="23"/>
  <c r="CN129" i="23"/>
  <c r="CN131" i="23"/>
  <c r="CN134" i="23"/>
  <c r="CN138" i="23" s="1"/>
  <c r="CN148" i="23" s="1"/>
  <c r="CR131" i="23"/>
  <c r="CR134" i="23"/>
  <c r="CR138" i="23" s="1"/>
  <c r="CR151" i="23" s="1"/>
  <c r="CR129" i="23"/>
  <c r="CV129" i="23"/>
  <c r="CV131" i="23"/>
  <c r="CV134" i="23"/>
  <c r="CV138" i="23" s="1"/>
  <c r="CV148" i="23" s="1"/>
  <c r="CG166" i="23"/>
  <c r="CJ163" i="23"/>
  <c r="CN163" i="23"/>
  <c r="CR163" i="23"/>
  <c r="CV163" i="23"/>
  <c r="CK163" i="23"/>
  <c r="CO163" i="23"/>
  <c r="CS163" i="23"/>
  <c r="CH231" i="23"/>
  <c r="CL231" i="23"/>
  <c r="CP231" i="23"/>
  <c r="CT231" i="23"/>
  <c r="CI231" i="23"/>
  <c r="CM231" i="23"/>
  <c r="CQ231" i="23"/>
  <c r="CU231" i="23"/>
  <c r="CV262" i="23"/>
  <c r="CV266" i="23" s="1"/>
  <c r="CT262" i="23"/>
  <c r="CT266" i="23" s="1"/>
  <c r="CR262" i="23"/>
  <c r="CR266" i="23" s="1"/>
  <c r="CP262" i="23"/>
  <c r="CP266" i="23" s="1"/>
  <c r="CN262" i="23"/>
  <c r="CN266" i="23" s="1"/>
  <c r="CL262" i="23"/>
  <c r="CL266" i="23" s="1"/>
  <c r="CJ262" i="23"/>
  <c r="CJ266" i="23" s="1"/>
  <c r="CH262" i="23"/>
  <c r="CH266" i="23" s="1"/>
  <c r="CU262" i="23"/>
  <c r="CU266" i="23" s="1"/>
  <c r="CS262" i="23"/>
  <c r="CS266" i="23" s="1"/>
  <c r="CQ262" i="23"/>
  <c r="CQ266" i="23" s="1"/>
  <c r="CO262" i="23"/>
  <c r="CO266" i="23" s="1"/>
  <c r="CM262" i="23"/>
  <c r="CM266" i="23" s="1"/>
  <c r="CK262" i="23"/>
  <c r="CK266" i="23" s="1"/>
  <c r="CI262" i="23"/>
  <c r="CI266" i="23" s="1"/>
  <c r="CG266" i="23"/>
  <c r="CJ554" i="23"/>
  <c r="CN554" i="23"/>
  <c r="CR554" i="23"/>
  <c r="CV554" i="23"/>
  <c r="CI554" i="23"/>
  <c r="CM554" i="23"/>
  <c r="CQ554" i="23"/>
  <c r="CU554" i="23"/>
  <c r="DM501" i="23"/>
  <c r="DM508" i="23" s="1"/>
  <c r="DK501" i="23"/>
  <c r="DK508" i="23" s="1"/>
  <c r="DI501" i="23"/>
  <c r="DI508" i="23" s="1"/>
  <c r="DG501" i="23"/>
  <c r="DG508" i="23" s="1"/>
  <c r="DE501" i="23"/>
  <c r="DE508" i="23" s="1"/>
  <c r="DC501" i="23"/>
  <c r="DC508" i="23" s="1"/>
  <c r="DA501" i="23"/>
  <c r="DA508" i="23" s="1"/>
  <c r="DN501" i="23"/>
  <c r="DN508" i="23" s="1"/>
  <c r="DL501" i="23"/>
  <c r="DL508" i="23" s="1"/>
  <c r="DJ501" i="23"/>
  <c r="DJ508" i="23" s="1"/>
  <c r="DH501" i="23"/>
  <c r="DH508" i="23" s="1"/>
  <c r="DF501" i="23"/>
  <c r="DF508" i="23" s="1"/>
  <c r="DD501" i="23"/>
  <c r="DD508" i="23" s="1"/>
  <c r="DB501" i="23"/>
  <c r="DB508" i="23" s="1"/>
  <c r="CZ501" i="23"/>
  <c r="CZ508" i="23" s="1"/>
  <c r="CY508" i="23"/>
  <c r="CV942" i="23"/>
  <c r="CV946" i="23" s="1"/>
  <c r="CT942" i="23"/>
  <c r="CT946" i="23" s="1"/>
  <c r="CR942" i="23"/>
  <c r="CR946" i="23" s="1"/>
  <c r="CP942" i="23"/>
  <c r="CP946" i="23" s="1"/>
  <c r="CN942" i="23"/>
  <c r="CN946" i="23" s="1"/>
  <c r="CL942" i="23"/>
  <c r="CL946" i="23" s="1"/>
  <c r="CJ942" i="23"/>
  <c r="CJ946" i="23" s="1"/>
  <c r="CH942" i="23"/>
  <c r="CH946" i="23" s="1"/>
  <c r="CU942" i="23"/>
  <c r="CU946" i="23" s="1"/>
  <c r="CQ942" i="23"/>
  <c r="CQ946" i="23" s="1"/>
  <c r="CM942" i="23"/>
  <c r="CM946" i="23" s="1"/>
  <c r="CI942" i="23"/>
  <c r="CI946" i="23" s="1"/>
  <c r="CS942" i="23"/>
  <c r="CS946" i="23" s="1"/>
  <c r="CK942" i="23"/>
  <c r="CK946" i="23" s="1"/>
  <c r="CO942" i="23"/>
  <c r="CO946" i="23" s="1"/>
  <c r="CG946" i="23"/>
  <c r="CV976" i="23"/>
  <c r="CV980" i="23" s="1"/>
  <c r="CT976" i="23"/>
  <c r="CT980" i="23" s="1"/>
  <c r="CR976" i="23"/>
  <c r="CR980" i="23" s="1"/>
  <c r="CP976" i="23"/>
  <c r="CP980" i="23" s="1"/>
  <c r="CN976" i="23"/>
  <c r="CN980" i="23" s="1"/>
  <c r="CL976" i="23"/>
  <c r="CL980" i="23" s="1"/>
  <c r="CJ976" i="23"/>
  <c r="CJ980" i="23" s="1"/>
  <c r="CH976" i="23"/>
  <c r="CH980" i="23" s="1"/>
  <c r="CU976" i="23"/>
  <c r="CU980" i="23" s="1"/>
  <c r="CQ976" i="23"/>
  <c r="CQ980" i="23" s="1"/>
  <c r="CM976" i="23"/>
  <c r="CM980" i="23" s="1"/>
  <c r="CI976" i="23"/>
  <c r="CI980" i="23" s="1"/>
  <c r="CO976" i="23"/>
  <c r="CO980" i="23" s="1"/>
  <c r="CS976" i="23"/>
  <c r="CS980" i="23" s="1"/>
  <c r="CK976" i="23"/>
  <c r="CK980" i="23" s="1"/>
  <c r="CG980" i="23"/>
  <c r="CM1115" i="23"/>
  <c r="CQ1115" i="23"/>
  <c r="CO1115" i="23"/>
  <c r="CH1115" i="23"/>
  <c r="CL1115" i="23"/>
  <c r="CP1115" i="23"/>
  <c r="CT1115" i="23"/>
  <c r="CG1149" i="23"/>
  <c r="CV1143" i="23"/>
  <c r="CT1143" i="23"/>
  <c r="CR1143" i="23"/>
  <c r="CP1143" i="23"/>
  <c r="CN1143" i="23"/>
  <c r="CL1143" i="23"/>
  <c r="CJ1143" i="23"/>
  <c r="CH1143" i="23"/>
  <c r="CS1143" i="23"/>
  <c r="CO1143" i="23"/>
  <c r="CK1143" i="23"/>
  <c r="CU1143" i="23"/>
  <c r="CM1143" i="23"/>
  <c r="CQ1143" i="23"/>
  <c r="CI1143" i="23"/>
  <c r="CH707" i="23"/>
  <c r="CL707" i="23"/>
  <c r="CP707" i="23"/>
  <c r="CT707" i="23"/>
  <c r="CI707" i="23"/>
  <c r="CM707" i="23"/>
  <c r="CQ707" i="23"/>
  <c r="CU707" i="23"/>
  <c r="CN826" i="23"/>
  <c r="CJ826" i="23"/>
  <c r="CH826" i="23"/>
  <c r="CP826" i="23"/>
  <c r="CK826" i="23"/>
  <c r="CO826" i="23"/>
  <c r="CS826" i="23"/>
  <c r="CK843" i="23"/>
  <c r="CO843" i="23"/>
  <c r="CM843" i="23"/>
  <c r="CU843" i="23"/>
  <c r="CJ843" i="23"/>
  <c r="CN843" i="23"/>
  <c r="CR843" i="23"/>
  <c r="CV843" i="23"/>
  <c r="CU874" i="23"/>
  <c r="CU878" i="23" s="1"/>
  <c r="CS874" i="23"/>
  <c r="CS878" i="23" s="1"/>
  <c r="CQ874" i="23"/>
  <c r="CQ878" i="23" s="1"/>
  <c r="CO874" i="23"/>
  <c r="CO878" i="23" s="1"/>
  <c r="CM874" i="23"/>
  <c r="CM878" i="23" s="1"/>
  <c r="CK874" i="23"/>
  <c r="CK878" i="23" s="1"/>
  <c r="CI874" i="23"/>
  <c r="CI878" i="23" s="1"/>
  <c r="CT874" i="23"/>
  <c r="CT878" i="23" s="1"/>
  <c r="CP874" i="23"/>
  <c r="CP878" i="23" s="1"/>
  <c r="CL874" i="23"/>
  <c r="CL878" i="23" s="1"/>
  <c r="CH874" i="23"/>
  <c r="CH878" i="23" s="1"/>
  <c r="CR874" i="23"/>
  <c r="CR878" i="23" s="1"/>
  <c r="CJ874" i="23"/>
  <c r="CJ878" i="23" s="1"/>
  <c r="CV874" i="23"/>
  <c r="CV878" i="23" s="1"/>
  <c r="CN874" i="23"/>
  <c r="CN878" i="23" s="1"/>
  <c r="CG878" i="23"/>
  <c r="CY135" i="23"/>
  <c r="DC135" i="23"/>
  <c r="DG135" i="23"/>
  <c r="DK135" i="23"/>
  <c r="CZ135" i="23"/>
  <c r="DD135" i="23"/>
  <c r="DH135" i="23"/>
  <c r="DL135" i="23"/>
  <c r="CY169" i="23"/>
  <c r="CV194" i="23"/>
  <c r="CV198" i="23" s="1"/>
  <c r="CT194" i="23"/>
  <c r="CT198" i="23" s="1"/>
  <c r="CR194" i="23"/>
  <c r="CR198" i="23" s="1"/>
  <c r="CP194" i="23"/>
  <c r="CP198" i="23" s="1"/>
  <c r="CN194" i="23"/>
  <c r="CN198" i="23" s="1"/>
  <c r="CL194" i="23"/>
  <c r="CL198" i="23" s="1"/>
  <c r="CJ194" i="23"/>
  <c r="CJ198" i="23" s="1"/>
  <c r="CH194" i="23"/>
  <c r="CH198" i="23" s="1"/>
  <c r="CU194" i="23"/>
  <c r="CU198" i="23" s="1"/>
  <c r="CS194" i="23"/>
  <c r="CS198" i="23" s="1"/>
  <c r="CQ194" i="23"/>
  <c r="CQ198" i="23" s="1"/>
  <c r="CO194" i="23"/>
  <c r="CO198" i="23" s="1"/>
  <c r="CM194" i="23"/>
  <c r="CM198" i="23" s="1"/>
  <c r="CK194" i="23"/>
  <c r="CK198" i="23" s="1"/>
  <c r="CI194" i="23"/>
  <c r="CI198" i="23" s="1"/>
  <c r="CG198" i="23"/>
  <c r="CJ299" i="23"/>
  <c r="CN299" i="23"/>
  <c r="CR299" i="23"/>
  <c r="CV299" i="23"/>
  <c r="CK299" i="23"/>
  <c r="CO299" i="23"/>
  <c r="CS299" i="23"/>
  <c r="CJ418" i="23"/>
  <c r="CN418" i="23"/>
  <c r="CR418" i="23"/>
  <c r="CV418" i="23"/>
  <c r="CI418" i="23"/>
  <c r="CM418" i="23"/>
  <c r="CQ418" i="23"/>
  <c r="CU418" i="23"/>
  <c r="CH486" i="23"/>
  <c r="CL486" i="23"/>
  <c r="CP486" i="23"/>
  <c r="CT486" i="23"/>
  <c r="CK486" i="23"/>
  <c r="CO486" i="23"/>
  <c r="CS486" i="23"/>
  <c r="CI571" i="23"/>
  <c r="CM571" i="23"/>
  <c r="CQ571" i="23"/>
  <c r="CU571" i="23"/>
  <c r="CJ571" i="23"/>
  <c r="CN571" i="23"/>
  <c r="CR571" i="23"/>
  <c r="CV571" i="23"/>
  <c r="CU602" i="23"/>
  <c r="CU606" i="23" s="1"/>
  <c r="CS602" i="23"/>
  <c r="CS606" i="23" s="1"/>
  <c r="CQ602" i="23"/>
  <c r="CQ606" i="23" s="1"/>
  <c r="CO602" i="23"/>
  <c r="CO606" i="23" s="1"/>
  <c r="CM602" i="23"/>
  <c r="CM606" i="23" s="1"/>
  <c r="CK602" i="23"/>
  <c r="CK606" i="23" s="1"/>
  <c r="CI602" i="23"/>
  <c r="CI606" i="23" s="1"/>
  <c r="CV602" i="23"/>
  <c r="CV606" i="23" s="1"/>
  <c r="CT602" i="23"/>
  <c r="CT606" i="23" s="1"/>
  <c r="CR602" i="23"/>
  <c r="CR606" i="23" s="1"/>
  <c r="CP602" i="23"/>
  <c r="CP606" i="23" s="1"/>
  <c r="CN602" i="23"/>
  <c r="CN606" i="23" s="1"/>
  <c r="CL602" i="23"/>
  <c r="CL606" i="23" s="1"/>
  <c r="CJ602" i="23"/>
  <c r="CJ606" i="23" s="1"/>
  <c r="CH602" i="23"/>
  <c r="CH606" i="23" s="1"/>
  <c r="CG606" i="23"/>
  <c r="CL979" i="23"/>
  <c r="CH979" i="23"/>
  <c r="CN979" i="23"/>
  <c r="CV979" i="23"/>
  <c r="CK979" i="23"/>
  <c r="CO979" i="23"/>
  <c r="CS979" i="23"/>
  <c r="CH1013" i="23"/>
  <c r="CT1013" i="23"/>
  <c r="CN1013" i="23"/>
  <c r="CV1013" i="23"/>
  <c r="CK1013" i="23"/>
  <c r="CO1013" i="23"/>
  <c r="CS1013" i="23"/>
  <c r="CN1064" i="23"/>
  <c r="CJ1064" i="23"/>
  <c r="CH1064" i="23"/>
  <c r="CP1064" i="23"/>
  <c r="CK1064" i="23"/>
  <c r="CO1064" i="23"/>
  <c r="CS1064" i="23"/>
  <c r="CU1078" i="23"/>
  <c r="CU1082" i="23" s="1"/>
  <c r="CS1078" i="23"/>
  <c r="CS1082" i="23" s="1"/>
  <c r="CQ1078" i="23"/>
  <c r="CQ1082" i="23" s="1"/>
  <c r="CO1078" i="23"/>
  <c r="CO1082" i="23" s="1"/>
  <c r="CM1078" i="23"/>
  <c r="CM1082" i="23" s="1"/>
  <c r="CK1078" i="23"/>
  <c r="CK1082" i="23" s="1"/>
  <c r="CI1078" i="23"/>
  <c r="CI1082" i="23" s="1"/>
  <c r="CT1078" i="23"/>
  <c r="CT1082" i="23" s="1"/>
  <c r="CP1078" i="23"/>
  <c r="CP1082" i="23" s="1"/>
  <c r="CL1078" i="23"/>
  <c r="CL1082" i="23" s="1"/>
  <c r="CH1078" i="23"/>
  <c r="CH1082" i="23" s="1"/>
  <c r="CV1078" i="23"/>
  <c r="CV1082" i="23" s="1"/>
  <c r="CN1078" i="23"/>
  <c r="CN1082" i="23" s="1"/>
  <c r="CR1078" i="23"/>
  <c r="CR1082" i="23" s="1"/>
  <c r="CJ1078" i="23"/>
  <c r="CJ1082" i="23" s="1"/>
  <c r="CG1082" i="23"/>
  <c r="CR1132" i="23"/>
  <c r="CV1132" i="23"/>
  <c r="CL1132" i="23"/>
  <c r="CT1132" i="23"/>
  <c r="CI1132" i="23"/>
  <c r="CM1132" i="23"/>
  <c r="CQ1132" i="23"/>
  <c r="CU1132" i="23"/>
  <c r="CI1047" i="23"/>
  <c r="CU1047" i="23"/>
  <c r="CO1047" i="23"/>
  <c r="CH1047" i="23"/>
  <c r="CL1047" i="23"/>
  <c r="CP1047" i="23"/>
  <c r="CT1047" i="23"/>
  <c r="CK912" i="23"/>
  <c r="CI912" i="23"/>
  <c r="CQ912" i="23"/>
  <c r="CH912" i="23"/>
  <c r="CL912" i="23"/>
  <c r="CP912" i="23"/>
  <c r="CT912" i="23"/>
  <c r="CJ588" i="23"/>
  <c r="CN588" i="23"/>
  <c r="CR588" i="23"/>
  <c r="CV588" i="23"/>
  <c r="CI588" i="23"/>
  <c r="CM588" i="23"/>
  <c r="CQ588" i="23"/>
  <c r="CU588" i="23"/>
  <c r="DN518" i="23"/>
  <c r="DN525" i="23" s="1"/>
  <c r="DL518" i="23"/>
  <c r="DL525" i="23" s="1"/>
  <c r="DJ518" i="23"/>
  <c r="DJ525" i="23" s="1"/>
  <c r="DH518" i="23"/>
  <c r="DH525" i="23" s="1"/>
  <c r="DF518" i="23"/>
  <c r="DF525" i="23" s="1"/>
  <c r="DD518" i="23"/>
  <c r="DD525" i="23" s="1"/>
  <c r="DB518" i="23"/>
  <c r="DB525" i="23" s="1"/>
  <c r="CZ518" i="23"/>
  <c r="CZ525" i="23" s="1"/>
  <c r="DM518" i="23"/>
  <c r="DM525" i="23" s="1"/>
  <c r="DK518" i="23"/>
  <c r="DK525" i="23" s="1"/>
  <c r="DI518" i="23"/>
  <c r="DI525" i="23" s="1"/>
  <c r="DG518" i="23"/>
  <c r="DG525" i="23" s="1"/>
  <c r="DE518" i="23"/>
  <c r="DE525" i="23" s="1"/>
  <c r="DC518" i="23"/>
  <c r="DC525" i="23" s="1"/>
  <c r="DA518" i="23"/>
  <c r="DA525" i="23" s="1"/>
  <c r="CY525" i="23"/>
  <c r="CM945" i="23"/>
  <c r="CQ945" i="23"/>
  <c r="CO945" i="23"/>
  <c r="CH945" i="23"/>
  <c r="CL945" i="23"/>
  <c r="CP945" i="23"/>
  <c r="CT945" i="23"/>
  <c r="CK775" i="23"/>
  <c r="CO775" i="23"/>
  <c r="CM775" i="23"/>
  <c r="CU775" i="23"/>
  <c r="CJ775" i="23"/>
  <c r="CN775" i="23"/>
  <c r="CR775" i="23"/>
  <c r="CV775" i="23"/>
  <c r="CR115" i="23"/>
  <c r="CG149" i="23"/>
  <c r="CK146" i="23"/>
  <c r="CK148" i="23"/>
  <c r="CK151" i="23"/>
  <c r="CK155" i="23" s="1"/>
  <c r="CK168" i="23" s="1"/>
  <c r="CO151" i="23"/>
  <c r="CO155" i="23" s="1"/>
  <c r="CO168" i="23" s="1"/>
  <c r="CO146" i="23"/>
  <c r="CO148" i="23"/>
  <c r="CS146" i="23"/>
  <c r="CS148" i="23"/>
  <c r="CS151" i="23"/>
  <c r="CS155" i="23" s="1"/>
  <c r="CS168" i="23" s="1"/>
  <c r="CH148" i="23"/>
  <c r="CH151" i="23"/>
  <c r="CH155" i="23" s="1"/>
  <c r="CH165" i="23" s="1"/>
  <c r="CH146" i="23"/>
  <c r="CL151" i="23"/>
  <c r="CL155" i="23" s="1"/>
  <c r="CL168" i="23" s="1"/>
  <c r="CL146" i="23"/>
  <c r="CL148" i="23"/>
  <c r="CP148" i="23"/>
  <c r="CP151" i="23"/>
  <c r="CP155" i="23" s="1"/>
  <c r="CP165" i="23" s="1"/>
  <c r="CP146" i="23"/>
  <c r="CT151" i="23"/>
  <c r="CT155" i="23" s="1"/>
  <c r="CT168" i="23" s="1"/>
  <c r="CT146" i="23"/>
  <c r="CT148" i="23"/>
  <c r="CH248" i="23"/>
  <c r="CL248" i="23"/>
  <c r="CP248" i="23"/>
  <c r="CT248" i="23"/>
  <c r="CK248" i="23"/>
  <c r="CO248" i="23"/>
  <c r="CS248" i="23"/>
  <c r="BM104" i="23"/>
  <c r="BQ34" i="23"/>
  <c r="CH452" i="23"/>
  <c r="CL452" i="23"/>
  <c r="CP452" i="23"/>
  <c r="CT452" i="23"/>
  <c r="CK452" i="23"/>
  <c r="CO452" i="23"/>
  <c r="CS452" i="23"/>
  <c r="CG690" i="23"/>
  <c r="CV684" i="23"/>
  <c r="CT684" i="23"/>
  <c r="CR684" i="23"/>
  <c r="CP684" i="23"/>
  <c r="CN684" i="23"/>
  <c r="CL684" i="23"/>
  <c r="CJ684" i="23"/>
  <c r="CH684" i="23"/>
  <c r="CU684" i="23"/>
  <c r="CS684" i="23"/>
  <c r="CQ684" i="23"/>
  <c r="CO684" i="23"/>
  <c r="CM684" i="23"/>
  <c r="CK684" i="23"/>
  <c r="CI684" i="23"/>
  <c r="CJ724" i="23"/>
  <c r="CR724" i="23"/>
  <c r="CH724" i="23"/>
  <c r="CP724" i="23"/>
  <c r="CK724" i="23"/>
  <c r="CO724" i="23"/>
  <c r="CS724" i="23"/>
  <c r="CU738" i="23"/>
  <c r="CU742" i="23" s="1"/>
  <c r="CS738" i="23"/>
  <c r="CS742" i="23" s="1"/>
  <c r="CQ738" i="23"/>
  <c r="CQ742" i="23" s="1"/>
  <c r="CO738" i="23"/>
  <c r="CO742" i="23" s="1"/>
  <c r="CM738" i="23"/>
  <c r="CM742" i="23" s="1"/>
  <c r="CK738" i="23"/>
  <c r="CK742" i="23" s="1"/>
  <c r="CI738" i="23"/>
  <c r="CI742" i="23" s="1"/>
  <c r="CV738" i="23"/>
  <c r="CV742" i="23" s="1"/>
  <c r="CR738" i="23"/>
  <c r="CR742" i="23" s="1"/>
  <c r="CN738" i="23"/>
  <c r="CN742" i="23" s="1"/>
  <c r="CJ738" i="23"/>
  <c r="CJ742" i="23" s="1"/>
  <c r="CT738" i="23"/>
  <c r="CT742" i="23" s="1"/>
  <c r="CL738" i="23"/>
  <c r="CL742" i="23" s="1"/>
  <c r="CP738" i="23"/>
  <c r="CP742" i="23" s="1"/>
  <c r="CH738" i="23"/>
  <c r="CH742" i="23" s="1"/>
  <c r="CG742" i="23"/>
  <c r="CP792" i="23"/>
  <c r="CT792" i="23"/>
  <c r="CJ792" i="23"/>
  <c r="CR792" i="23"/>
  <c r="CI792" i="23"/>
  <c r="CM792" i="23"/>
  <c r="CQ792" i="23"/>
  <c r="CU792" i="23"/>
  <c r="CV327" i="23"/>
  <c r="CT327" i="23"/>
  <c r="CR327" i="23"/>
  <c r="CP327" i="23"/>
  <c r="CN327" i="23"/>
  <c r="CL327" i="23"/>
  <c r="CJ327" i="23"/>
  <c r="CH327" i="23"/>
  <c r="CG333" i="23"/>
  <c r="CU327" i="23"/>
  <c r="CS327" i="23"/>
  <c r="CQ327" i="23"/>
  <c r="CO327" i="23"/>
  <c r="CM327" i="23"/>
  <c r="CK327" i="23"/>
  <c r="CI327" i="23"/>
  <c r="CZ152" i="23"/>
  <c r="DD152" i="23"/>
  <c r="DL152" i="23"/>
  <c r="CK197" i="23"/>
  <c r="CO197" i="23"/>
  <c r="CS197" i="23"/>
  <c r="CJ197" i="23"/>
  <c r="CN197" i="23"/>
  <c r="CR197" i="23"/>
  <c r="CV197" i="23"/>
  <c r="CK282" i="23"/>
  <c r="CO282" i="23"/>
  <c r="CS282" i="23"/>
  <c r="CH282" i="23"/>
  <c r="CL282" i="23"/>
  <c r="CP282" i="23"/>
  <c r="CT282" i="23"/>
  <c r="CJ316" i="23"/>
  <c r="CN316" i="23"/>
  <c r="CR316" i="23"/>
  <c r="CV316" i="23"/>
  <c r="CI316" i="23"/>
  <c r="CM316" i="23"/>
  <c r="CQ316" i="23"/>
  <c r="CU316" i="23"/>
  <c r="CK435" i="23"/>
  <c r="CO435" i="23"/>
  <c r="CS435" i="23"/>
  <c r="CH435" i="23"/>
  <c r="CL435" i="23"/>
  <c r="CP435" i="23"/>
  <c r="CT435" i="23"/>
  <c r="CK469" i="23"/>
  <c r="CO469" i="23"/>
  <c r="CS469" i="23"/>
  <c r="CH469" i="23"/>
  <c r="CL469" i="23"/>
  <c r="CP469" i="23"/>
  <c r="CT469" i="23"/>
  <c r="CK503" i="23"/>
  <c r="CO503" i="23"/>
  <c r="CS503" i="23"/>
  <c r="CH503" i="23"/>
  <c r="CL503" i="23"/>
  <c r="CP503" i="23"/>
  <c r="CT503" i="23"/>
  <c r="CI996" i="23"/>
  <c r="CM996" i="23"/>
  <c r="CK996" i="23"/>
  <c r="CS996" i="23"/>
  <c r="CJ996" i="23"/>
  <c r="CN996" i="23"/>
  <c r="CR996" i="23"/>
  <c r="CV996" i="23"/>
  <c r="CH1030" i="23"/>
  <c r="CL1030" i="23"/>
  <c r="CN1030" i="23"/>
  <c r="CV1030" i="23"/>
  <c r="CK1030" i="23"/>
  <c r="CO1030" i="23"/>
  <c r="CS1030" i="23"/>
  <c r="CK1081" i="23"/>
  <c r="CO1081" i="23"/>
  <c r="CM1081" i="23"/>
  <c r="CU1081" i="23"/>
  <c r="CJ1081" i="23"/>
  <c r="CN1081" i="23"/>
  <c r="CR1081" i="23"/>
  <c r="CV1081" i="23"/>
  <c r="CQ741" i="23"/>
  <c r="CU741" i="23"/>
  <c r="CO741" i="23"/>
  <c r="CH741" i="23"/>
  <c r="CL741" i="23"/>
  <c r="CP741" i="23"/>
  <c r="CT741" i="23"/>
  <c r="CU115" i="23"/>
  <c r="CI265" i="23"/>
  <c r="CM265" i="23"/>
  <c r="CQ265" i="23"/>
  <c r="CU265" i="23"/>
  <c r="CH265" i="23"/>
  <c r="CL265" i="23"/>
  <c r="CP265" i="23"/>
  <c r="CT265" i="23"/>
  <c r="CH180" i="23"/>
  <c r="CL180" i="23"/>
  <c r="CP180" i="23"/>
  <c r="CT180" i="23"/>
  <c r="CG183" i="23"/>
  <c r="CG185" i="23"/>
  <c r="CG189" i="23" s="1"/>
  <c r="CG199" i="23" s="1"/>
  <c r="CG200" i="23" s="1"/>
  <c r="CK180" i="23"/>
  <c r="CO180" i="23"/>
  <c r="CS180" i="23"/>
  <c r="CI214" i="23"/>
  <c r="CM214" i="23"/>
  <c r="CQ214" i="23"/>
  <c r="CU214" i="23"/>
  <c r="CJ214" i="23"/>
  <c r="CN214" i="23"/>
  <c r="CR214" i="23"/>
  <c r="CV214" i="23"/>
  <c r="CH401" i="23"/>
  <c r="CL401" i="23"/>
  <c r="CP401" i="23"/>
  <c r="CT401" i="23"/>
  <c r="CI401" i="23"/>
  <c r="CM401" i="23"/>
  <c r="CQ401" i="23"/>
  <c r="CU401" i="23"/>
  <c r="CP1098" i="23"/>
  <c r="CT1098" i="23"/>
  <c r="CJ1098" i="23"/>
  <c r="CR1098" i="23"/>
  <c r="CI1098" i="23"/>
  <c r="CM1098" i="23"/>
  <c r="CQ1098" i="23"/>
  <c r="CU1098" i="23"/>
  <c r="CK929" i="23"/>
  <c r="CI929" i="23"/>
  <c r="CQ929" i="23"/>
  <c r="CH929" i="23"/>
  <c r="CL929" i="23"/>
  <c r="CP929" i="23"/>
  <c r="CT929" i="23"/>
  <c r="CR132" i="23" l="1"/>
  <c r="CL132" i="23"/>
  <c r="CT149" i="23"/>
  <c r="CH149" i="23"/>
  <c r="DH152" i="23"/>
  <c r="CU132" i="23"/>
  <c r="CH132" i="23"/>
  <c r="CM132" i="23"/>
  <c r="CP132" i="23"/>
  <c r="CO132" i="23"/>
  <c r="CK132" i="23"/>
  <c r="CP149" i="23"/>
  <c r="CL149" i="23"/>
  <c r="CJ132" i="23"/>
  <c r="CO172" i="23"/>
  <c r="DG169" i="23"/>
  <c r="CU155" i="23"/>
  <c r="DM152" i="23"/>
  <c r="CM155" i="23"/>
  <c r="DE152" i="23"/>
  <c r="CT172" i="23"/>
  <c r="DL169" i="23"/>
  <c r="CL172" i="23"/>
  <c r="DD169" i="23"/>
  <c r="CS172" i="23"/>
  <c r="DK169" i="23"/>
  <c r="CK172" i="23"/>
  <c r="DC169" i="23"/>
  <c r="CR155" i="23"/>
  <c r="DJ152" i="23"/>
  <c r="CJ155" i="23"/>
  <c r="DB152" i="23"/>
  <c r="CI333" i="23"/>
  <c r="CM333" i="23"/>
  <c r="CQ333" i="23"/>
  <c r="CU333" i="23"/>
  <c r="CH333" i="23"/>
  <c r="CL333" i="23"/>
  <c r="CP333" i="23"/>
  <c r="CT333" i="23"/>
  <c r="CI690" i="23"/>
  <c r="CM690" i="23"/>
  <c r="CQ690" i="23"/>
  <c r="CU690" i="23"/>
  <c r="CJ690" i="23"/>
  <c r="CN690" i="23"/>
  <c r="CR690" i="23"/>
  <c r="CV690" i="23"/>
  <c r="CQ1149" i="23"/>
  <c r="CU1149" i="23"/>
  <c r="CO1149" i="23"/>
  <c r="CH1149" i="23"/>
  <c r="CL1149" i="23"/>
  <c r="CP1149" i="23"/>
  <c r="CT1149" i="23"/>
  <c r="CY186" i="23"/>
  <c r="CO165" i="23"/>
  <c r="CO166" i="23" s="1"/>
  <c r="BR33" i="23"/>
  <c r="BM87" i="23"/>
  <c r="CC211" i="23" s="1"/>
  <c r="CE211" i="23" s="1"/>
  <c r="CG211" i="23" s="1"/>
  <c r="DG152" i="23"/>
  <c r="CV151" i="23"/>
  <c r="CR148" i="23"/>
  <c r="CN151" i="23"/>
  <c r="CJ148" i="23"/>
  <c r="CQ151" i="23"/>
  <c r="CQ149" i="23"/>
  <c r="CI151" i="23"/>
  <c r="CI149" i="23"/>
  <c r="CG537" i="23"/>
  <c r="CV531" i="23"/>
  <c r="CT531" i="23"/>
  <c r="CR531" i="23"/>
  <c r="CP531" i="23"/>
  <c r="CN531" i="23"/>
  <c r="CL531" i="23"/>
  <c r="CJ531" i="23"/>
  <c r="CH531" i="23"/>
  <c r="CU531" i="23"/>
  <c r="CS531" i="23"/>
  <c r="CQ531" i="23"/>
  <c r="CO531" i="23"/>
  <c r="CM531" i="23"/>
  <c r="CK531" i="23"/>
  <c r="CI531" i="23"/>
  <c r="CK605" i="23"/>
  <c r="CO605" i="23"/>
  <c r="CS605" i="23"/>
  <c r="CH605" i="23"/>
  <c r="CL605" i="23"/>
  <c r="CP605" i="23"/>
  <c r="CT605" i="23"/>
  <c r="DJ135" i="23"/>
  <c r="DB135" i="23"/>
  <c r="DI135" i="23"/>
  <c r="DA135" i="23"/>
  <c r="CI877" i="23"/>
  <c r="CM877" i="23"/>
  <c r="CK877" i="23"/>
  <c r="CS877" i="23"/>
  <c r="CJ877" i="23"/>
  <c r="CN877" i="23"/>
  <c r="CR877" i="23"/>
  <c r="CV877" i="23"/>
  <c r="CU962" i="23"/>
  <c r="CI962" i="23"/>
  <c r="CK962" i="23"/>
  <c r="CS962" i="23"/>
  <c r="CJ962" i="23"/>
  <c r="CN962" i="23"/>
  <c r="CR962" i="23"/>
  <c r="CV962" i="23"/>
  <c r="CH520" i="23"/>
  <c r="CL520" i="23"/>
  <c r="CP520" i="23"/>
  <c r="CT520" i="23"/>
  <c r="CK520" i="23"/>
  <c r="CO520" i="23"/>
  <c r="CS520" i="23"/>
  <c r="CT165" i="23"/>
  <c r="CP168" i="23"/>
  <c r="CL165" i="23"/>
  <c r="CH168" i="23"/>
  <c r="CG202" i="23"/>
  <c r="CK333" i="23"/>
  <c r="CO333" i="23"/>
  <c r="CS333" i="23"/>
  <c r="CJ333" i="23"/>
  <c r="CN333" i="23"/>
  <c r="CR333" i="23"/>
  <c r="CV333" i="23"/>
  <c r="CK690" i="23"/>
  <c r="CO690" i="23"/>
  <c r="CS690" i="23"/>
  <c r="CH690" i="23"/>
  <c r="CL690" i="23"/>
  <c r="CP690" i="23"/>
  <c r="CT690" i="23"/>
  <c r="BM105" i="23"/>
  <c r="CC483" i="23" s="1"/>
  <c r="CE483" i="23" s="1"/>
  <c r="CG483" i="23" s="1"/>
  <c r="BR34" i="23"/>
  <c r="CS149" i="23"/>
  <c r="CO149" i="23"/>
  <c r="CK149" i="23"/>
  <c r="CI1149" i="23"/>
  <c r="CM1149" i="23"/>
  <c r="CK1149" i="23"/>
  <c r="CS1149" i="23"/>
  <c r="CJ1149" i="23"/>
  <c r="CN1149" i="23"/>
  <c r="CR1149" i="23"/>
  <c r="CV1149" i="23"/>
  <c r="CS165" i="23"/>
  <c r="CS166" i="23" s="1"/>
  <c r="CK165" i="23"/>
  <c r="CK166" i="23" s="1"/>
  <c r="CV132" i="23"/>
  <c r="CN132" i="23"/>
  <c r="CQ132" i="23"/>
  <c r="CI132" i="23"/>
  <c r="DK152" i="23"/>
  <c r="DC152" i="23"/>
  <c r="CV149" i="23"/>
  <c r="CR149" i="23"/>
  <c r="CN149" i="23"/>
  <c r="CJ149" i="23"/>
  <c r="CU148" i="23"/>
  <c r="CU149" i="23" s="1"/>
  <c r="CM148" i="23"/>
  <c r="CM149" i="23" s="1"/>
  <c r="CU534" i="23"/>
  <c r="CU538" i="23" s="1"/>
  <c r="CS534" i="23"/>
  <c r="CS538" i="23" s="1"/>
  <c r="CQ534" i="23"/>
  <c r="CQ538" i="23" s="1"/>
  <c r="CO534" i="23"/>
  <c r="CO538" i="23" s="1"/>
  <c r="CM534" i="23"/>
  <c r="CM538" i="23" s="1"/>
  <c r="CK534" i="23"/>
  <c r="CK538" i="23" s="1"/>
  <c r="CI534" i="23"/>
  <c r="CI538" i="23" s="1"/>
  <c r="CV534" i="23"/>
  <c r="CV538" i="23" s="1"/>
  <c r="CT534" i="23"/>
  <c r="CT538" i="23" s="1"/>
  <c r="CR534" i="23"/>
  <c r="CR538" i="23" s="1"/>
  <c r="CP534" i="23"/>
  <c r="CP538" i="23" s="1"/>
  <c r="CN534" i="23"/>
  <c r="CN538" i="23" s="1"/>
  <c r="CL534" i="23"/>
  <c r="CL538" i="23" s="1"/>
  <c r="CJ534" i="23"/>
  <c r="CJ538" i="23" s="1"/>
  <c r="CH534" i="23"/>
  <c r="CH538" i="23" s="1"/>
  <c r="CG538" i="23"/>
  <c r="CI605" i="23"/>
  <c r="CM605" i="23"/>
  <c r="CQ605" i="23"/>
  <c r="CU605" i="23"/>
  <c r="CJ605" i="23"/>
  <c r="CN605" i="23"/>
  <c r="CR605" i="23"/>
  <c r="CV605" i="23"/>
  <c r="DN135" i="23"/>
  <c r="DF135" i="23"/>
  <c r="DM135" i="23"/>
  <c r="DE135" i="23"/>
  <c r="CQ877" i="23"/>
  <c r="CU877" i="23"/>
  <c r="CO877" i="23"/>
  <c r="CH877" i="23"/>
  <c r="CL877" i="23"/>
  <c r="CP877" i="23"/>
  <c r="CT877" i="23"/>
  <c r="CM962" i="23"/>
  <c r="CQ962" i="23"/>
  <c r="CO962" i="23"/>
  <c r="CH962" i="23"/>
  <c r="CL962" i="23"/>
  <c r="CP962" i="23"/>
  <c r="CT962" i="23"/>
  <c r="CJ520" i="23"/>
  <c r="CN520" i="23"/>
  <c r="CR520" i="23"/>
  <c r="CV520" i="23"/>
  <c r="CI520" i="23"/>
  <c r="CM520" i="23"/>
  <c r="CQ520" i="23"/>
  <c r="CU520" i="23"/>
  <c r="CT166" i="23"/>
  <c r="CP166" i="23"/>
  <c r="CL166" i="23"/>
  <c r="CH166" i="23"/>
  <c r="CS132" i="23"/>
  <c r="CB135" i="23" l="1"/>
  <c r="CA135" i="23" s="1"/>
  <c r="BM106" i="23"/>
  <c r="BS34" i="23"/>
  <c r="CG206" i="23"/>
  <c r="CG216" i="23" s="1"/>
  <c r="CY203" i="23"/>
  <c r="CK537" i="23"/>
  <c r="CO537" i="23"/>
  <c r="CS537" i="23"/>
  <c r="CH537" i="23"/>
  <c r="CL537" i="23"/>
  <c r="CP537" i="23"/>
  <c r="CT537" i="23"/>
  <c r="CI155" i="23"/>
  <c r="DA152" i="23"/>
  <c r="CN155" i="23"/>
  <c r="DF152" i="23"/>
  <c r="CV155" i="23"/>
  <c r="DN152" i="23"/>
  <c r="BM88" i="23"/>
  <c r="BS33" i="23"/>
  <c r="CV483" i="23"/>
  <c r="CT483" i="23"/>
  <c r="CR483" i="23"/>
  <c r="CP483" i="23"/>
  <c r="CN483" i="23"/>
  <c r="CL483" i="23"/>
  <c r="CJ483" i="23"/>
  <c r="CH483" i="23"/>
  <c r="CU483" i="23"/>
  <c r="CS483" i="23"/>
  <c r="CQ483" i="23"/>
  <c r="CO483" i="23"/>
  <c r="CM483" i="23"/>
  <c r="CK483" i="23"/>
  <c r="CI483" i="23"/>
  <c r="CG487" i="23"/>
  <c r="CH172" i="23"/>
  <c r="CZ169" i="23"/>
  <c r="CP172" i="23"/>
  <c r="DH169" i="23"/>
  <c r="CI537" i="23"/>
  <c r="CM537" i="23"/>
  <c r="CQ537" i="23"/>
  <c r="CU537" i="23"/>
  <c r="CJ537" i="23"/>
  <c r="CN537" i="23"/>
  <c r="CR537" i="23"/>
  <c r="CV537" i="23"/>
  <c r="CQ155" i="23"/>
  <c r="DI152" i="23"/>
  <c r="CU211" i="23"/>
  <c r="CS211" i="23"/>
  <c r="CQ211" i="23"/>
  <c r="CO211" i="23"/>
  <c r="CM211" i="23"/>
  <c r="CK211" i="23"/>
  <c r="CI211" i="23"/>
  <c r="CV211" i="23"/>
  <c r="CT211" i="23"/>
  <c r="CR211" i="23"/>
  <c r="CP211" i="23"/>
  <c r="CN211" i="23"/>
  <c r="CL211" i="23"/>
  <c r="CJ211" i="23"/>
  <c r="CH211" i="23"/>
  <c r="CG215" i="23"/>
  <c r="CG217" i="23" s="1"/>
  <c r="CG219" i="23"/>
  <c r="CJ165" i="23"/>
  <c r="CJ166" i="23" s="1"/>
  <c r="CJ168" i="23"/>
  <c r="CR165" i="23"/>
  <c r="CR166" i="23" s="1"/>
  <c r="CR168" i="23"/>
  <c r="CK182" i="23"/>
  <c r="CK183" i="23" s="1"/>
  <c r="CK185" i="23"/>
  <c r="CS182" i="23"/>
  <c r="CS183" i="23" s="1"/>
  <c r="CS185" i="23"/>
  <c r="CL185" i="23"/>
  <c r="CL182" i="23"/>
  <c r="CL183" i="23" s="1"/>
  <c r="CT185" i="23"/>
  <c r="CT182" i="23"/>
  <c r="CT183" i="23" s="1"/>
  <c r="CM168" i="23"/>
  <c r="CM165" i="23"/>
  <c r="CM166" i="23" s="1"/>
  <c r="CU168" i="23"/>
  <c r="CU165" i="23"/>
  <c r="CU166" i="23" s="1"/>
  <c r="CO185" i="23"/>
  <c r="CO182" i="23"/>
  <c r="CO183" i="23" s="1"/>
  <c r="CO189" i="23" l="1"/>
  <c r="DG186" i="23"/>
  <c r="CU172" i="23"/>
  <c r="DM169" i="23"/>
  <c r="CM172" i="23"/>
  <c r="DE169" i="23"/>
  <c r="CT189" i="23"/>
  <c r="DL186" i="23"/>
  <c r="CL189" i="23"/>
  <c r="DD186" i="23"/>
  <c r="CJ215" i="23"/>
  <c r="CN215" i="23"/>
  <c r="CR215" i="23"/>
  <c r="CV215" i="23"/>
  <c r="CK215" i="23"/>
  <c r="CO215" i="23"/>
  <c r="CS215" i="23"/>
  <c r="CK487" i="23"/>
  <c r="CO487" i="23"/>
  <c r="CS487" i="23"/>
  <c r="CH487" i="23"/>
  <c r="CL487" i="23"/>
  <c r="CP487" i="23"/>
  <c r="CT487" i="23"/>
  <c r="CV168" i="23"/>
  <c r="CV165" i="23"/>
  <c r="CV166" i="23" s="1"/>
  <c r="CN168" i="23"/>
  <c r="CN165" i="23"/>
  <c r="CN166" i="23" s="1"/>
  <c r="CI168" i="23"/>
  <c r="CI165" i="23"/>
  <c r="CI166" i="23" s="1"/>
  <c r="BM107" i="23"/>
  <c r="CC517" i="23" s="1"/>
  <c r="CE517" i="23" s="1"/>
  <c r="CG517" i="23" s="1"/>
  <c r="BT34" i="23"/>
  <c r="CS189" i="23"/>
  <c r="DK186" i="23"/>
  <c r="CK189" i="23"/>
  <c r="DC186" i="23"/>
  <c r="CR172" i="23"/>
  <c r="DJ169" i="23"/>
  <c r="CJ172" i="23"/>
  <c r="DB169" i="23"/>
  <c r="CG223" i="23"/>
  <c r="CY220" i="23"/>
  <c r="CH215" i="23"/>
  <c r="CL215" i="23"/>
  <c r="CP215" i="23"/>
  <c r="CT215" i="23"/>
  <c r="CI215" i="23"/>
  <c r="CM215" i="23"/>
  <c r="CQ215" i="23"/>
  <c r="CU215" i="23"/>
  <c r="CQ168" i="23"/>
  <c r="CQ165" i="23"/>
  <c r="CQ166" i="23" s="1"/>
  <c r="CP185" i="23"/>
  <c r="CP182" i="23"/>
  <c r="CP183" i="23" s="1"/>
  <c r="CH185" i="23"/>
  <c r="CH182" i="23"/>
  <c r="CH183" i="23" s="1"/>
  <c r="CI487" i="23"/>
  <c r="CM487" i="23"/>
  <c r="CQ487" i="23"/>
  <c r="CU487" i="23"/>
  <c r="CJ487" i="23"/>
  <c r="CN487" i="23"/>
  <c r="CR487" i="23"/>
  <c r="CV487" i="23"/>
  <c r="BM89" i="23"/>
  <c r="CC245" i="23" s="1"/>
  <c r="CE245" i="23" s="1"/>
  <c r="CG245" i="23" s="1"/>
  <c r="BT33" i="23"/>
  <c r="CB152" i="23"/>
  <c r="CA152" i="23" s="1"/>
  <c r="CP189" i="23" l="1"/>
  <c r="DH186" i="23"/>
  <c r="CG233" i="23"/>
  <c r="CG234" i="23" s="1"/>
  <c r="CG236" i="23"/>
  <c r="CJ182" i="23"/>
  <c r="CJ183" i="23" s="1"/>
  <c r="CJ185" i="23"/>
  <c r="CR182" i="23"/>
  <c r="CR183" i="23" s="1"/>
  <c r="CR185" i="23"/>
  <c r="CK199" i="23"/>
  <c r="CK200" i="23" s="1"/>
  <c r="CK202" i="23"/>
  <c r="CS199" i="23"/>
  <c r="CS200" i="23" s="1"/>
  <c r="CS202" i="23"/>
  <c r="BM90" i="23"/>
  <c r="BU33" i="23"/>
  <c r="BM108" i="23"/>
  <c r="BU34" i="23"/>
  <c r="CV245" i="23"/>
  <c r="CT245" i="23"/>
  <c r="CR245" i="23"/>
  <c r="CP245" i="23"/>
  <c r="CN245" i="23"/>
  <c r="CL245" i="23"/>
  <c r="CJ245" i="23"/>
  <c r="CH245" i="23"/>
  <c r="CU245" i="23"/>
  <c r="CS245" i="23"/>
  <c r="CQ245" i="23"/>
  <c r="CO245" i="23"/>
  <c r="CM245" i="23"/>
  <c r="CK245" i="23"/>
  <c r="CI245" i="23"/>
  <c r="CG249" i="23"/>
  <c r="CH189" i="23"/>
  <c r="CZ186" i="23"/>
  <c r="CQ172" i="23"/>
  <c r="DI169" i="23"/>
  <c r="CV517" i="23"/>
  <c r="CT517" i="23"/>
  <c r="CR517" i="23"/>
  <c r="CP517" i="23"/>
  <c r="CN517" i="23"/>
  <c r="CL517" i="23"/>
  <c r="CJ517" i="23"/>
  <c r="CH517" i="23"/>
  <c r="CU517" i="23"/>
  <c r="CS517" i="23"/>
  <c r="CQ517" i="23"/>
  <c r="CO517" i="23"/>
  <c r="CM517" i="23"/>
  <c r="CK517" i="23"/>
  <c r="CI517" i="23"/>
  <c r="CG521" i="23"/>
  <c r="CI172" i="23"/>
  <c r="DA169" i="23"/>
  <c r="CN172" i="23"/>
  <c r="DF169" i="23"/>
  <c r="CV172" i="23"/>
  <c r="DN169" i="23"/>
  <c r="CL199" i="23"/>
  <c r="CL200" i="23" s="1"/>
  <c r="CL202" i="23"/>
  <c r="CT199" i="23"/>
  <c r="CT200" i="23" s="1"/>
  <c r="CT202" i="23"/>
  <c r="CM185" i="23"/>
  <c r="CM182" i="23"/>
  <c r="CM183" i="23" s="1"/>
  <c r="CU185" i="23"/>
  <c r="CU182" i="23"/>
  <c r="CU183" i="23" s="1"/>
  <c r="CO202" i="23"/>
  <c r="CO199" i="23"/>
  <c r="CO200" i="23" s="1"/>
  <c r="CL206" i="23" l="1"/>
  <c r="DD203" i="23"/>
  <c r="CB169" i="23"/>
  <c r="CA169" i="23" s="1"/>
  <c r="CI521" i="23"/>
  <c r="CM521" i="23"/>
  <c r="CQ521" i="23"/>
  <c r="CU521" i="23"/>
  <c r="CJ521" i="23"/>
  <c r="CN521" i="23"/>
  <c r="CR521" i="23"/>
  <c r="CV521" i="23"/>
  <c r="CK249" i="23"/>
  <c r="CO249" i="23"/>
  <c r="CS249" i="23"/>
  <c r="CH249" i="23"/>
  <c r="CL249" i="23"/>
  <c r="CP249" i="23"/>
  <c r="CT249" i="23"/>
  <c r="BM109" i="23"/>
  <c r="CC551" i="23" s="1"/>
  <c r="CE551" i="23" s="1"/>
  <c r="CG551" i="23" s="1"/>
  <c r="BV34" i="23"/>
  <c r="CT206" i="23"/>
  <c r="DL203" i="23"/>
  <c r="CO206" i="23"/>
  <c r="DG203" i="23"/>
  <c r="CU189" i="23"/>
  <c r="DM186" i="23"/>
  <c r="CM189" i="23"/>
  <c r="DE186" i="23"/>
  <c r="CV185" i="23"/>
  <c r="CV182" i="23"/>
  <c r="CV183" i="23" s="1"/>
  <c r="CN185" i="23"/>
  <c r="CN182" i="23"/>
  <c r="CN183" i="23" s="1"/>
  <c r="CI182" i="23"/>
  <c r="CI183" i="23" s="1"/>
  <c r="CI185" i="23"/>
  <c r="CK521" i="23"/>
  <c r="CO521" i="23"/>
  <c r="CS521" i="23"/>
  <c r="CH521" i="23"/>
  <c r="CL521" i="23"/>
  <c r="CP521" i="23"/>
  <c r="CT521" i="23"/>
  <c r="CQ182" i="23"/>
  <c r="CQ183" i="23" s="1"/>
  <c r="CQ185" i="23"/>
  <c r="CH199" i="23"/>
  <c r="CH200" i="23" s="1"/>
  <c r="CH202" i="23"/>
  <c r="CI249" i="23"/>
  <c r="CM249" i="23"/>
  <c r="CQ249" i="23"/>
  <c r="CU249" i="23"/>
  <c r="CJ249" i="23"/>
  <c r="CN249" i="23"/>
  <c r="CR249" i="23"/>
  <c r="CV249" i="23"/>
  <c r="BM91" i="23"/>
  <c r="CC279" i="23" s="1"/>
  <c r="CE279" i="23" s="1"/>
  <c r="CG279" i="23" s="1"/>
  <c r="BV33" i="23"/>
  <c r="CS206" i="23"/>
  <c r="DK203" i="23"/>
  <c r="CK206" i="23"/>
  <c r="DC203" i="23"/>
  <c r="CR189" i="23"/>
  <c r="DJ186" i="23"/>
  <c r="CJ189" i="23"/>
  <c r="DB186" i="23"/>
  <c r="CG240" i="23"/>
  <c r="CY237" i="23"/>
  <c r="CP199" i="23"/>
  <c r="CP200" i="23" s="1"/>
  <c r="CP202" i="23"/>
  <c r="BM92" i="23" l="1"/>
  <c r="BW33" i="23"/>
  <c r="CH206" i="23"/>
  <c r="CZ203" i="23"/>
  <c r="CQ189" i="23"/>
  <c r="DI186" i="23"/>
  <c r="CN189" i="23"/>
  <c r="DF186" i="23"/>
  <c r="CV189" i="23"/>
  <c r="DN186" i="23"/>
  <c r="CM199" i="23"/>
  <c r="CM200" i="23" s="1"/>
  <c r="CM202" i="23"/>
  <c r="CU199" i="23"/>
  <c r="CU200" i="23" s="1"/>
  <c r="CU202" i="23"/>
  <c r="CO216" i="23"/>
  <c r="CO217" i="23" s="1"/>
  <c r="CO219" i="23"/>
  <c r="CT216" i="23"/>
  <c r="CT217" i="23" s="1"/>
  <c r="CT219" i="23"/>
  <c r="CV551" i="23"/>
  <c r="CT551" i="23"/>
  <c r="CR551" i="23"/>
  <c r="CP551" i="23"/>
  <c r="CN551" i="23"/>
  <c r="CL551" i="23"/>
  <c r="CJ551" i="23"/>
  <c r="CH551" i="23"/>
  <c r="CU551" i="23"/>
  <c r="CS551" i="23"/>
  <c r="CQ551" i="23"/>
  <c r="CO551" i="23"/>
  <c r="CM551" i="23"/>
  <c r="CK551" i="23"/>
  <c r="CI551" i="23"/>
  <c r="CG555" i="23"/>
  <c r="CP206" i="23"/>
  <c r="DH203" i="23"/>
  <c r="CG250" i="23"/>
  <c r="CG251" i="23" s="1"/>
  <c r="CG253" i="23"/>
  <c r="CJ202" i="23"/>
  <c r="CJ199" i="23"/>
  <c r="CJ200" i="23" s="1"/>
  <c r="CR202" i="23"/>
  <c r="CR199" i="23"/>
  <c r="CR200" i="23" s="1"/>
  <c r="CK216" i="23"/>
  <c r="CK217" i="23" s="1"/>
  <c r="CK219" i="23"/>
  <c r="CS216" i="23"/>
  <c r="CS217" i="23" s="1"/>
  <c r="CS219" i="23"/>
  <c r="CU279" i="23"/>
  <c r="CS279" i="23"/>
  <c r="CQ279" i="23"/>
  <c r="CO279" i="23"/>
  <c r="CM279" i="23"/>
  <c r="CK279" i="23"/>
  <c r="CI279" i="23"/>
  <c r="CV279" i="23"/>
  <c r="CT279" i="23"/>
  <c r="CR279" i="23"/>
  <c r="CP279" i="23"/>
  <c r="CN279" i="23"/>
  <c r="CL279" i="23"/>
  <c r="CJ279" i="23"/>
  <c r="CH279" i="23"/>
  <c r="CG283" i="23"/>
  <c r="CI189" i="23"/>
  <c r="DA186" i="23"/>
  <c r="BM110" i="23"/>
  <c r="BW34" i="23"/>
  <c r="CL216" i="23"/>
  <c r="CL217" i="23" s="1"/>
  <c r="CL219" i="23"/>
  <c r="CB186" i="23" l="1"/>
  <c r="CA186" i="23" s="1"/>
  <c r="CJ283" i="23"/>
  <c r="CN283" i="23"/>
  <c r="CR283" i="23"/>
  <c r="CV283" i="23"/>
  <c r="CK283" i="23"/>
  <c r="CO283" i="23"/>
  <c r="CS283" i="23"/>
  <c r="CK223" i="23"/>
  <c r="DC220" i="23"/>
  <c r="CG257" i="23"/>
  <c r="CY254" i="23"/>
  <c r="CO555" i="23"/>
  <c r="CH555" i="23"/>
  <c r="CL555" i="23"/>
  <c r="CT555" i="23"/>
  <c r="CL223" i="23"/>
  <c r="DD220" i="23"/>
  <c r="CI199" i="23"/>
  <c r="CI200" i="23" s="1"/>
  <c r="CI202" i="23"/>
  <c r="CH283" i="23"/>
  <c r="CL283" i="23"/>
  <c r="CP283" i="23"/>
  <c r="CT283" i="23"/>
  <c r="CI283" i="23"/>
  <c r="CM283" i="23"/>
  <c r="CQ283" i="23"/>
  <c r="CU283" i="23"/>
  <c r="CR206" i="23"/>
  <c r="DJ203" i="23"/>
  <c r="CJ206" i="23"/>
  <c r="DB203" i="23"/>
  <c r="CP216" i="23"/>
  <c r="CP217" i="23" s="1"/>
  <c r="CP219" i="23"/>
  <c r="CI555" i="23"/>
  <c r="CM555" i="23"/>
  <c r="CQ555" i="23"/>
  <c r="CU555" i="23"/>
  <c r="CJ555" i="23"/>
  <c r="CN555" i="23"/>
  <c r="CR555" i="23"/>
  <c r="CV555" i="23"/>
  <c r="CV202" i="23"/>
  <c r="CV199" i="23"/>
  <c r="CV200" i="23" s="1"/>
  <c r="CN202" i="23"/>
  <c r="CN199" i="23"/>
  <c r="CN200" i="23" s="1"/>
  <c r="CQ199" i="23"/>
  <c r="CQ200" i="23" s="1"/>
  <c r="CQ202" i="23"/>
  <c r="CH216" i="23"/>
  <c r="CH217" i="23" s="1"/>
  <c r="CH219" i="23"/>
  <c r="BM111" i="23"/>
  <c r="CC585" i="23" s="1"/>
  <c r="CE585" i="23" s="1"/>
  <c r="CG585" i="23" s="1"/>
  <c r="BX34" i="23"/>
  <c r="CS223" i="23"/>
  <c r="DK220" i="23"/>
  <c r="CK555" i="23"/>
  <c r="CS555" i="23"/>
  <c r="CP555" i="23"/>
  <c r="CT223" i="23"/>
  <c r="DL220" i="23"/>
  <c r="CO223" i="23"/>
  <c r="DG220" i="23"/>
  <c r="CU206" i="23"/>
  <c r="DM203" i="23"/>
  <c r="CM206" i="23"/>
  <c r="DE203" i="23"/>
  <c r="BM93" i="23"/>
  <c r="CC313" i="23" s="1"/>
  <c r="CE313" i="23" s="1"/>
  <c r="CG313" i="23" s="1"/>
  <c r="BX33" i="23"/>
  <c r="CU216" i="23" l="1"/>
  <c r="CU217" i="23" s="1"/>
  <c r="CU219" i="23"/>
  <c r="CT236" i="23"/>
  <c r="CT233" i="23"/>
  <c r="CT234" i="23" s="1"/>
  <c r="CV313" i="23"/>
  <c r="CT313" i="23"/>
  <c r="CR313" i="23"/>
  <c r="CP313" i="23"/>
  <c r="CN313" i="23"/>
  <c r="CL313" i="23"/>
  <c r="CJ313" i="23"/>
  <c r="CH313" i="23"/>
  <c r="CU313" i="23"/>
  <c r="CS313" i="23"/>
  <c r="CQ313" i="23"/>
  <c r="CO313" i="23"/>
  <c r="CM313" i="23"/>
  <c r="CK313" i="23"/>
  <c r="CI313" i="23"/>
  <c r="CG317" i="23"/>
  <c r="BM112" i="23"/>
  <c r="BI35" i="23"/>
  <c r="BJ35" i="23" s="1"/>
  <c r="CH223" i="23"/>
  <c r="CZ220" i="23"/>
  <c r="CQ206" i="23"/>
  <c r="DI203" i="23"/>
  <c r="CP223" i="23"/>
  <c r="DH220" i="23"/>
  <c r="CI206" i="23"/>
  <c r="DA203" i="23"/>
  <c r="CG267" i="23"/>
  <c r="CG268" i="23" s="1"/>
  <c r="CG270" i="23"/>
  <c r="CK236" i="23"/>
  <c r="CK233" i="23"/>
  <c r="CK234" i="23" s="1"/>
  <c r="BM94" i="23"/>
  <c r="BI34" i="23"/>
  <c r="BO95" i="23" s="1"/>
  <c r="CM216" i="23"/>
  <c r="CM217" i="23" s="1"/>
  <c r="CM219" i="23"/>
  <c r="CO236" i="23"/>
  <c r="CO233" i="23"/>
  <c r="CO234" i="23" s="1"/>
  <c r="CS236" i="23"/>
  <c r="CS233" i="23"/>
  <c r="CS234" i="23" s="1"/>
  <c r="CV585" i="23"/>
  <c r="CT585" i="23"/>
  <c r="CR585" i="23"/>
  <c r="CP585" i="23"/>
  <c r="CN585" i="23"/>
  <c r="CL585" i="23"/>
  <c r="CJ585" i="23"/>
  <c r="CH585" i="23"/>
  <c r="CU585" i="23"/>
  <c r="CS585" i="23"/>
  <c r="CQ585" i="23"/>
  <c r="CO585" i="23"/>
  <c r="CM585" i="23"/>
  <c r="CK585" i="23"/>
  <c r="CI585" i="23"/>
  <c r="CG589" i="23"/>
  <c r="CN206" i="23"/>
  <c r="DF203" i="23"/>
  <c r="CV206" i="23"/>
  <c r="DN203" i="23"/>
  <c r="CJ216" i="23"/>
  <c r="CJ217" i="23" s="1"/>
  <c r="CJ219" i="23"/>
  <c r="CR216" i="23"/>
  <c r="CR217" i="23" s="1"/>
  <c r="CR219" i="23"/>
  <c r="CL236" i="23"/>
  <c r="CL233" i="23"/>
  <c r="CL234" i="23" s="1"/>
  <c r="CB203" i="23" l="1"/>
  <c r="CA203" i="23" s="1"/>
  <c r="CO589" i="23"/>
  <c r="CS589" i="23"/>
  <c r="CH589" i="23"/>
  <c r="CL589" i="23"/>
  <c r="CT589" i="23"/>
  <c r="CG274" i="23"/>
  <c r="CY271" i="23"/>
  <c r="CR223" i="23"/>
  <c r="DJ220" i="23"/>
  <c r="CJ223" i="23"/>
  <c r="DB220" i="23"/>
  <c r="CI589" i="23"/>
  <c r="CM589" i="23"/>
  <c r="CQ589" i="23"/>
  <c r="CU589" i="23"/>
  <c r="CJ589" i="23"/>
  <c r="CN589" i="23"/>
  <c r="CR589" i="23"/>
  <c r="CV589" i="23"/>
  <c r="CS240" i="23"/>
  <c r="DK237" i="23"/>
  <c r="CM223" i="23"/>
  <c r="DE220" i="23"/>
  <c r="BM97" i="23"/>
  <c r="BJ34" i="23"/>
  <c r="BM98" i="23" s="1"/>
  <c r="CK240" i="23"/>
  <c r="DC237" i="23"/>
  <c r="CI216" i="23"/>
  <c r="CI217" i="23" s="1"/>
  <c r="CI219" i="23"/>
  <c r="CP236" i="23"/>
  <c r="CP233" i="23"/>
  <c r="CP234" i="23" s="1"/>
  <c r="CQ216" i="23"/>
  <c r="CQ217" i="23" s="1"/>
  <c r="CQ219" i="23"/>
  <c r="CH236" i="23"/>
  <c r="CH233" i="23"/>
  <c r="CH234" i="23" s="1"/>
  <c r="BO113" i="23"/>
  <c r="BO114" i="23"/>
  <c r="CK317" i="23"/>
  <c r="CO317" i="23"/>
  <c r="CS317" i="23"/>
  <c r="CH317" i="23"/>
  <c r="CL317" i="23"/>
  <c r="CP317" i="23"/>
  <c r="CT317" i="23"/>
  <c r="CU223" i="23"/>
  <c r="DM220" i="23"/>
  <c r="CL240" i="23"/>
  <c r="DD237" i="23"/>
  <c r="CV216" i="23"/>
  <c r="CV217" i="23" s="1"/>
  <c r="CV219" i="23"/>
  <c r="CN216" i="23"/>
  <c r="CN217" i="23" s="1"/>
  <c r="CN219" i="23"/>
  <c r="CK589" i="23"/>
  <c r="CP589" i="23"/>
  <c r="CO240" i="23"/>
  <c r="DG237" i="23"/>
  <c r="CC619" i="23"/>
  <c r="CE619" i="23" s="1"/>
  <c r="CG619" i="23" s="1"/>
  <c r="BO149" i="23"/>
  <c r="CI317" i="23"/>
  <c r="CM317" i="23"/>
  <c r="CQ317" i="23"/>
  <c r="CU317" i="23"/>
  <c r="CJ317" i="23"/>
  <c r="CN317" i="23"/>
  <c r="CR317" i="23"/>
  <c r="CV317" i="23"/>
  <c r="CT240" i="23"/>
  <c r="DL237" i="23"/>
  <c r="CT250" i="23" l="1"/>
  <c r="CT251" i="23" s="1"/>
  <c r="CT253" i="23"/>
  <c r="CV619" i="23"/>
  <c r="CT619" i="23"/>
  <c r="CR619" i="23"/>
  <c r="CP619" i="23"/>
  <c r="CN619" i="23"/>
  <c r="CL619" i="23"/>
  <c r="CJ619" i="23"/>
  <c r="CH619" i="23"/>
  <c r="CU619" i="23"/>
  <c r="CS619" i="23"/>
  <c r="CQ619" i="23"/>
  <c r="CO619" i="23"/>
  <c r="CM619" i="23"/>
  <c r="CK619" i="23"/>
  <c r="CI619" i="23"/>
  <c r="CG623" i="23"/>
  <c r="CN223" i="23"/>
  <c r="DF220" i="23"/>
  <c r="CV223" i="23"/>
  <c r="DN220" i="23"/>
  <c r="CH240" i="23"/>
  <c r="CZ237" i="23"/>
  <c r="CP240" i="23"/>
  <c r="DH237" i="23"/>
  <c r="CK250" i="23"/>
  <c r="CK251" i="23" s="1"/>
  <c r="CK253" i="23"/>
  <c r="CC347" i="23"/>
  <c r="CE347" i="23" s="1"/>
  <c r="CG347" i="23" s="1"/>
  <c r="BO78" i="23"/>
  <c r="CC381" i="23"/>
  <c r="CE381" i="23" s="1"/>
  <c r="CG381" i="23" s="1"/>
  <c r="BO96" i="23"/>
  <c r="CM233" i="23"/>
  <c r="CM234" i="23" s="1"/>
  <c r="CM236" i="23"/>
  <c r="CS250" i="23"/>
  <c r="CS251" i="23" s="1"/>
  <c r="CS253" i="23"/>
  <c r="CJ236" i="23"/>
  <c r="CJ233" i="23"/>
  <c r="CJ234" i="23" s="1"/>
  <c r="CR236" i="23"/>
  <c r="CR233" i="23"/>
  <c r="CR234" i="23" s="1"/>
  <c r="CG284" i="23"/>
  <c r="CG285" i="23" s="1"/>
  <c r="CG287" i="23"/>
  <c r="CO250" i="23"/>
  <c r="CO251" i="23" s="1"/>
  <c r="CO253" i="23"/>
  <c r="CL250" i="23"/>
  <c r="CL251" i="23" s="1"/>
  <c r="CL253" i="23"/>
  <c r="CU233" i="23"/>
  <c r="CU234" i="23" s="1"/>
  <c r="CU236" i="23"/>
  <c r="CQ223" i="23"/>
  <c r="DI220" i="23"/>
  <c r="CI223" i="23"/>
  <c r="DA220" i="23"/>
  <c r="CB220" i="23" s="1"/>
  <c r="CA220" i="23" s="1"/>
  <c r="CG291" i="23" l="1"/>
  <c r="CY288" i="23"/>
  <c r="CS257" i="23"/>
  <c r="DK254" i="23"/>
  <c r="CI236" i="23"/>
  <c r="CI233" i="23"/>
  <c r="CI234" i="23" s="1"/>
  <c r="CQ236" i="23"/>
  <c r="CQ233" i="23"/>
  <c r="CQ234" i="23" s="1"/>
  <c r="CU240" i="23"/>
  <c r="DM237" i="23"/>
  <c r="CL257" i="23"/>
  <c r="DD254" i="23"/>
  <c r="CO257" i="23"/>
  <c r="DG254" i="23"/>
  <c r="CR240" i="23"/>
  <c r="DJ237" i="23"/>
  <c r="CJ240" i="23"/>
  <c r="DB237" i="23"/>
  <c r="CU381" i="23"/>
  <c r="CS381" i="23"/>
  <c r="CQ381" i="23"/>
  <c r="CO381" i="23"/>
  <c r="CM381" i="23"/>
  <c r="CK381" i="23"/>
  <c r="CI381" i="23"/>
  <c r="CV381" i="23"/>
  <c r="CT381" i="23"/>
  <c r="CR381" i="23"/>
  <c r="CP381" i="23"/>
  <c r="CN381" i="23"/>
  <c r="CL381" i="23"/>
  <c r="CJ381" i="23"/>
  <c r="CH381" i="23"/>
  <c r="CG385" i="23"/>
  <c r="CU347" i="23"/>
  <c r="CS347" i="23"/>
  <c r="CQ347" i="23"/>
  <c r="CO347" i="23"/>
  <c r="CM347" i="23"/>
  <c r="CK347" i="23"/>
  <c r="CI347" i="23"/>
  <c r="CV347" i="23"/>
  <c r="CT347" i="23"/>
  <c r="CR347" i="23"/>
  <c r="CP347" i="23"/>
  <c r="CN347" i="23"/>
  <c r="CL347" i="23"/>
  <c r="CJ347" i="23"/>
  <c r="CH347" i="23"/>
  <c r="CG351" i="23"/>
  <c r="CP250" i="23"/>
  <c r="CP251" i="23" s="1"/>
  <c r="CP253" i="23"/>
  <c r="CH250" i="23"/>
  <c r="CH251" i="23" s="1"/>
  <c r="CH253" i="23"/>
  <c r="CV233" i="23"/>
  <c r="CV234" i="23" s="1"/>
  <c r="CV236" i="23"/>
  <c r="CN233" i="23"/>
  <c r="CN234" i="23" s="1"/>
  <c r="CN236" i="23"/>
  <c r="CK623" i="23"/>
  <c r="CO623" i="23"/>
  <c r="CS623" i="23"/>
  <c r="CH623" i="23"/>
  <c r="CL623" i="23"/>
  <c r="CP623" i="23"/>
  <c r="CT623" i="23"/>
  <c r="CT257" i="23"/>
  <c r="DL254" i="23"/>
  <c r="CM240" i="23"/>
  <c r="DE237" i="23"/>
  <c r="CK257" i="23"/>
  <c r="DC254" i="23"/>
  <c r="CI623" i="23"/>
  <c r="CM623" i="23"/>
  <c r="CQ623" i="23"/>
  <c r="CU623" i="23"/>
  <c r="CJ623" i="23"/>
  <c r="CN623" i="23"/>
  <c r="CR623" i="23"/>
  <c r="CV623" i="23"/>
  <c r="CN240" i="23" l="1"/>
  <c r="DF237" i="23"/>
  <c r="CV240" i="23"/>
  <c r="DN237" i="23"/>
  <c r="CH257" i="23"/>
  <c r="CZ254" i="23"/>
  <c r="CP257" i="23"/>
  <c r="DH254" i="23"/>
  <c r="CH351" i="23"/>
  <c r="CL351" i="23"/>
  <c r="CP351" i="23"/>
  <c r="CT351" i="23"/>
  <c r="CI351" i="23"/>
  <c r="CM351" i="23"/>
  <c r="CQ351" i="23"/>
  <c r="CU351" i="23"/>
  <c r="CJ385" i="23"/>
  <c r="CN385" i="23"/>
  <c r="CR385" i="23"/>
  <c r="CV385" i="23"/>
  <c r="CK385" i="23"/>
  <c r="CO385" i="23"/>
  <c r="CS385" i="23"/>
  <c r="CK267" i="23"/>
  <c r="CK268" i="23" s="1"/>
  <c r="CK270" i="23"/>
  <c r="CM250" i="23"/>
  <c r="CM251" i="23" s="1"/>
  <c r="CM253" i="23"/>
  <c r="CT270" i="23"/>
  <c r="CT267" i="23"/>
  <c r="CT268" i="23" s="1"/>
  <c r="CJ351" i="23"/>
  <c r="CN351" i="23"/>
  <c r="CR351" i="23"/>
  <c r="CV351" i="23"/>
  <c r="CK351" i="23"/>
  <c r="CO351" i="23"/>
  <c r="CS351" i="23"/>
  <c r="CH385" i="23"/>
  <c r="CL385" i="23"/>
  <c r="CP385" i="23"/>
  <c r="CT385" i="23"/>
  <c r="CI385" i="23"/>
  <c r="CM385" i="23"/>
  <c r="CQ385" i="23"/>
  <c r="CU385" i="23"/>
  <c r="CJ250" i="23"/>
  <c r="CJ251" i="23" s="1"/>
  <c r="CJ253" i="23"/>
  <c r="CR250" i="23"/>
  <c r="CR251" i="23" s="1"/>
  <c r="CR253" i="23"/>
  <c r="CO267" i="23"/>
  <c r="CO268" i="23" s="1"/>
  <c r="CO270" i="23"/>
  <c r="CL270" i="23"/>
  <c r="CL267" i="23"/>
  <c r="CL268" i="23" s="1"/>
  <c r="CU250" i="23"/>
  <c r="CU251" i="23" s="1"/>
  <c r="CU253" i="23"/>
  <c r="CQ240" i="23"/>
  <c r="DI237" i="23"/>
  <c r="CI240" i="23"/>
  <c r="DA237" i="23"/>
  <c r="CB237" i="23" s="1"/>
  <c r="CA237" i="23" s="1"/>
  <c r="CS267" i="23"/>
  <c r="CS268" i="23" s="1"/>
  <c r="CS270" i="23"/>
  <c r="CG304" i="23"/>
  <c r="CG301" i="23"/>
  <c r="CG302" i="23" s="1"/>
  <c r="CU257" i="23" l="1"/>
  <c r="DM254" i="23"/>
  <c r="CO274" i="23"/>
  <c r="DG271" i="23"/>
  <c r="CR257" i="23"/>
  <c r="DJ254" i="23"/>
  <c r="CJ257" i="23"/>
  <c r="DB254" i="23"/>
  <c r="CT274" i="23"/>
  <c r="DL271" i="23"/>
  <c r="CS274" i="23"/>
  <c r="DK271" i="23"/>
  <c r="CG308" i="23"/>
  <c r="CY305" i="23"/>
  <c r="CI250" i="23"/>
  <c r="CI251" i="23" s="1"/>
  <c r="CI253" i="23"/>
  <c r="CQ250" i="23"/>
  <c r="CQ251" i="23" s="1"/>
  <c r="CQ253" i="23"/>
  <c r="CL274" i="23"/>
  <c r="DD271" i="23"/>
  <c r="CM257" i="23"/>
  <c r="DE254" i="23"/>
  <c r="CK274" i="23"/>
  <c r="DC271" i="23"/>
  <c r="CP270" i="23"/>
  <c r="CP267" i="23"/>
  <c r="CP268" i="23" s="1"/>
  <c r="CH270" i="23"/>
  <c r="CH267" i="23"/>
  <c r="CH268" i="23" s="1"/>
  <c r="CV250" i="23"/>
  <c r="CV251" i="23" s="1"/>
  <c r="CV253" i="23"/>
  <c r="CN250" i="23"/>
  <c r="CN251" i="23" s="1"/>
  <c r="CN253" i="23"/>
  <c r="CP274" i="23" l="1"/>
  <c r="DH271" i="23"/>
  <c r="CM267" i="23"/>
  <c r="CM268" i="23" s="1"/>
  <c r="CM270" i="23"/>
  <c r="CH274" i="23"/>
  <c r="CZ271" i="23"/>
  <c r="CK284" i="23"/>
  <c r="CK285" i="23" s="1"/>
  <c r="CK287" i="23"/>
  <c r="CQ257" i="23"/>
  <c r="DI254" i="23"/>
  <c r="CI257" i="23"/>
  <c r="DA254" i="23"/>
  <c r="CB254" i="23" s="1"/>
  <c r="CA254" i="23" s="1"/>
  <c r="CN257" i="23"/>
  <c r="DF254" i="23"/>
  <c r="CV257" i="23"/>
  <c r="DN254" i="23"/>
  <c r="CL284" i="23"/>
  <c r="CL285" i="23" s="1"/>
  <c r="CL287" i="23"/>
  <c r="CG318" i="23"/>
  <c r="CG319" i="23" s="1"/>
  <c r="CG321" i="23"/>
  <c r="CS284" i="23"/>
  <c r="CS285" i="23" s="1"/>
  <c r="CS287" i="23"/>
  <c r="CT284" i="23"/>
  <c r="CT285" i="23" s="1"/>
  <c r="CT287" i="23"/>
  <c r="CJ267" i="23"/>
  <c r="CJ268" i="23" s="1"/>
  <c r="CJ270" i="23"/>
  <c r="CR267" i="23"/>
  <c r="CR268" i="23" s="1"/>
  <c r="CR270" i="23"/>
  <c r="CO284" i="23"/>
  <c r="CO285" i="23" s="1"/>
  <c r="CO287" i="23"/>
  <c r="CU267" i="23"/>
  <c r="CU268" i="23" s="1"/>
  <c r="CU270" i="23"/>
  <c r="CU274" i="23" l="1"/>
  <c r="DM271" i="23"/>
  <c r="CR274" i="23"/>
  <c r="DJ271" i="23"/>
  <c r="CT291" i="23"/>
  <c r="DL288" i="23"/>
  <c r="CK291" i="23"/>
  <c r="DC288" i="23"/>
  <c r="CV267" i="23"/>
  <c r="CV268" i="23" s="1"/>
  <c r="CV270" i="23"/>
  <c r="CN267" i="23"/>
  <c r="CN268" i="23" s="1"/>
  <c r="CN270" i="23"/>
  <c r="CI270" i="23"/>
  <c r="CI267" i="23"/>
  <c r="CI268" i="23" s="1"/>
  <c r="CQ270" i="23"/>
  <c r="CQ267" i="23"/>
  <c r="CQ268" i="23" s="1"/>
  <c r="CH284" i="23"/>
  <c r="CH285" i="23" s="1"/>
  <c r="CH287" i="23"/>
  <c r="CM274" i="23"/>
  <c r="DE271" i="23"/>
  <c r="CO291" i="23"/>
  <c r="DG288" i="23"/>
  <c r="CJ274" i="23"/>
  <c r="DB271" i="23"/>
  <c r="CS291" i="23"/>
  <c r="DK288" i="23"/>
  <c r="CG325" i="23"/>
  <c r="CY322" i="23"/>
  <c r="CL291" i="23"/>
  <c r="DD288" i="23"/>
  <c r="CP284" i="23"/>
  <c r="CP285" i="23" s="1"/>
  <c r="CP287" i="23"/>
  <c r="CH291" i="23" l="1"/>
  <c r="CZ288" i="23"/>
  <c r="CN274" i="23"/>
  <c r="DF271" i="23"/>
  <c r="CV274" i="23"/>
  <c r="DN271" i="23"/>
  <c r="CP291" i="23"/>
  <c r="DH288" i="23"/>
  <c r="CL304" i="23"/>
  <c r="CL301" i="23"/>
  <c r="CL302" i="23" s="1"/>
  <c r="CG338" i="23"/>
  <c r="CG335" i="23"/>
  <c r="CG336" i="23" s="1"/>
  <c r="CS304" i="23"/>
  <c r="CS301" i="23"/>
  <c r="CS302" i="23" s="1"/>
  <c r="CJ284" i="23"/>
  <c r="CJ285" i="23" s="1"/>
  <c r="CJ287" i="23"/>
  <c r="CO304" i="23"/>
  <c r="CO301" i="23"/>
  <c r="CO302" i="23" s="1"/>
  <c r="CM284" i="23"/>
  <c r="CM285" i="23" s="1"/>
  <c r="CM287" i="23"/>
  <c r="CQ274" i="23"/>
  <c r="DI271" i="23"/>
  <c r="CI274" i="23"/>
  <c r="DA271" i="23"/>
  <c r="CB271" i="23" s="1"/>
  <c r="CA271" i="23" s="1"/>
  <c r="CK304" i="23"/>
  <c r="CK301" i="23"/>
  <c r="CK302" i="23" s="1"/>
  <c r="CT304" i="23"/>
  <c r="CT301" i="23"/>
  <c r="CT302" i="23" s="1"/>
  <c r="CR284" i="23"/>
  <c r="CR285" i="23" s="1"/>
  <c r="CR287" i="23"/>
  <c r="CU284" i="23"/>
  <c r="CU285" i="23" s="1"/>
  <c r="CU287" i="23"/>
  <c r="CM291" i="23" l="1"/>
  <c r="DE288" i="23"/>
  <c r="CT308" i="23"/>
  <c r="DL305" i="23"/>
  <c r="CK308" i="23"/>
  <c r="DC305" i="23"/>
  <c r="CI284" i="23"/>
  <c r="CI285" i="23" s="1"/>
  <c r="CI287" i="23"/>
  <c r="CQ284" i="23"/>
  <c r="CQ285" i="23" s="1"/>
  <c r="CQ287" i="23"/>
  <c r="CO308" i="23"/>
  <c r="DG305" i="23"/>
  <c r="CS308" i="23"/>
  <c r="DK305" i="23"/>
  <c r="CG342" i="23"/>
  <c r="CY339" i="23"/>
  <c r="CL308" i="23"/>
  <c r="DD305" i="23"/>
  <c r="CP304" i="23"/>
  <c r="CP301" i="23"/>
  <c r="CP302" i="23" s="1"/>
  <c r="CV284" i="23"/>
  <c r="CV285" i="23" s="1"/>
  <c r="CV287" i="23"/>
  <c r="CN284" i="23"/>
  <c r="CN285" i="23" s="1"/>
  <c r="CN287" i="23"/>
  <c r="CH304" i="23"/>
  <c r="CH301" i="23"/>
  <c r="CH302" i="23" s="1"/>
  <c r="CU291" i="23"/>
  <c r="DM288" i="23"/>
  <c r="CR291" i="23"/>
  <c r="DJ288" i="23"/>
  <c r="CJ291" i="23"/>
  <c r="DB288" i="23"/>
  <c r="CN291" i="23" l="1"/>
  <c r="DF288" i="23"/>
  <c r="CQ291" i="23"/>
  <c r="DI288" i="23"/>
  <c r="CI291" i="23"/>
  <c r="DA288" i="23"/>
  <c r="CB288" i="23" s="1"/>
  <c r="CA288" i="23" s="1"/>
  <c r="CV291" i="23"/>
  <c r="DN288" i="23"/>
  <c r="CJ301" i="23"/>
  <c r="CJ302" i="23" s="1"/>
  <c r="CJ304" i="23"/>
  <c r="CR301" i="23"/>
  <c r="CR302" i="23" s="1"/>
  <c r="CR304" i="23"/>
  <c r="CU301" i="23"/>
  <c r="CU302" i="23" s="1"/>
  <c r="CU304" i="23"/>
  <c r="CH308" i="23"/>
  <c r="CZ305" i="23"/>
  <c r="CP308" i="23"/>
  <c r="DH305" i="23"/>
  <c r="CL318" i="23"/>
  <c r="CL319" i="23" s="1"/>
  <c r="CL321" i="23"/>
  <c r="CG352" i="23"/>
  <c r="CG353" i="23" s="1"/>
  <c r="CG355" i="23"/>
  <c r="CS318" i="23"/>
  <c r="CS319" i="23" s="1"/>
  <c r="CS321" i="23"/>
  <c r="CO318" i="23"/>
  <c r="CO319" i="23" s="1"/>
  <c r="CO321" i="23"/>
  <c r="CK318" i="23"/>
  <c r="CK319" i="23" s="1"/>
  <c r="CK321" i="23"/>
  <c r="CT318" i="23"/>
  <c r="CT319" i="23" s="1"/>
  <c r="CT321" i="23"/>
  <c r="CM301" i="23"/>
  <c r="CM302" i="23" s="1"/>
  <c r="CM304" i="23"/>
  <c r="CT325" i="23" l="1"/>
  <c r="DL322" i="23"/>
  <c r="CO325" i="23"/>
  <c r="DG322" i="23"/>
  <c r="CS325" i="23"/>
  <c r="DK322" i="23"/>
  <c r="CG376" i="23"/>
  <c r="CG359" i="23"/>
  <c r="CY356" i="23"/>
  <c r="CL325" i="23"/>
  <c r="DD322" i="23"/>
  <c r="CU308" i="23"/>
  <c r="DM305" i="23"/>
  <c r="CR308" i="23"/>
  <c r="DJ305" i="23"/>
  <c r="CJ308" i="23"/>
  <c r="DB305" i="23"/>
  <c r="CP318" i="23"/>
  <c r="CP319" i="23" s="1"/>
  <c r="CP321" i="23"/>
  <c r="CH318" i="23"/>
  <c r="CH319" i="23" s="1"/>
  <c r="CH321" i="23"/>
  <c r="CV304" i="23"/>
  <c r="CV301" i="23"/>
  <c r="CV302" i="23" s="1"/>
  <c r="CI304" i="23"/>
  <c r="CI301" i="23"/>
  <c r="CI302" i="23" s="1"/>
  <c r="CQ304" i="23"/>
  <c r="CQ301" i="23"/>
  <c r="CQ302" i="23" s="1"/>
  <c r="CM308" i="23"/>
  <c r="DE305" i="23"/>
  <c r="CK325" i="23"/>
  <c r="DC322" i="23"/>
  <c r="CN304" i="23"/>
  <c r="CN301" i="23"/>
  <c r="CN302" i="23" s="1"/>
  <c r="CN308" i="23" l="1"/>
  <c r="DF305" i="23"/>
  <c r="CK335" i="23"/>
  <c r="CK336" i="23" s="1"/>
  <c r="CK338" i="23"/>
  <c r="CM318" i="23"/>
  <c r="CM319" i="23" s="1"/>
  <c r="CM321" i="23"/>
  <c r="CQ308" i="23"/>
  <c r="DI305" i="23"/>
  <c r="CI308" i="23"/>
  <c r="DA305" i="23"/>
  <c r="CV308" i="23"/>
  <c r="DN305" i="23"/>
  <c r="CJ318" i="23"/>
  <c r="CJ319" i="23" s="1"/>
  <c r="CJ321" i="23"/>
  <c r="CR318" i="23"/>
  <c r="CR319" i="23" s="1"/>
  <c r="CR321" i="23"/>
  <c r="CU318" i="23"/>
  <c r="CU319" i="23" s="1"/>
  <c r="CU321" i="23"/>
  <c r="CL338" i="23"/>
  <c r="CL335" i="23"/>
  <c r="CL336" i="23" s="1"/>
  <c r="CG369" i="23"/>
  <c r="CG370" i="23" s="1"/>
  <c r="CG372" i="23"/>
  <c r="CY373" i="23" s="1"/>
  <c r="CH325" i="23"/>
  <c r="CZ322" i="23"/>
  <c r="CP325" i="23"/>
  <c r="DH322" i="23"/>
  <c r="CG386" i="23"/>
  <c r="CG387" i="23" s="1"/>
  <c r="CG389" i="23"/>
  <c r="CS335" i="23"/>
  <c r="CS336" i="23" s="1"/>
  <c r="CS338" i="23"/>
  <c r="CO338" i="23"/>
  <c r="CO335" i="23"/>
  <c r="CO336" i="23" s="1"/>
  <c r="CT338" i="23"/>
  <c r="CT335" i="23"/>
  <c r="CT336" i="23" s="1"/>
  <c r="CT342" i="23" l="1"/>
  <c r="DL339" i="23"/>
  <c r="CU325" i="23"/>
  <c r="DM322" i="23"/>
  <c r="CR325" i="23"/>
  <c r="DJ322" i="23"/>
  <c r="CJ325" i="23"/>
  <c r="DB322" i="23"/>
  <c r="CB305" i="23"/>
  <c r="CA305" i="23" s="1"/>
  <c r="CM325" i="23"/>
  <c r="DE322" i="23"/>
  <c r="CK342" i="23"/>
  <c r="DC339" i="23"/>
  <c r="CO342" i="23"/>
  <c r="DG339" i="23"/>
  <c r="CS342" i="23"/>
  <c r="DK339" i="23"/>
  <c r="CG393" i="23"/>
  <c r="CY390" i="23"/>
  <c r="CP338" i="23"/>
  <c r="CP335" i="23"/>
  <c r="CP336" i="23" s="1"/>
  <c r="CH338" i="23"/>
  <c r="CH335" i="23"/>
  <c r="CH336" i="23" s="1"/>
  <c r="CL342" i="23"/>
  <c r="DD339" i="23"/>
  <c r="CV318" i="23"/>
  <c r="CV319" i="23" s="1"/>
  <c r="CV321" i="23"/>
  <c r="CI318" i="23"/>
  <c r="CI319" i="23" s="1"/>
  <c r="CI321" i="23"/>
  <c r="CQ318" i="23"/>
  <c r="CQ319" i="23" s="1"/>
  <c r="CQ321" i="23"/>
  <c r="CN318" i="23"/>
  <c r="CN319" i="23" s="1"/>
  <c r="CN321" i="23"/>
  <c r="CN325" i="23" l="1"/>
  <c r="DF322" i="23"/>
  <c r="CQ325" i="23"/>
  <c r="DI322" i="23"/>
  <c r="CV325" i="23"/>
  <c r="DN322" i="23"/>
  <c r="CO352" i="23"/>
  <c r="CO353" i="23" s="1"/>
  <c r="CO355" i="23"/>
  <c r="CK352" i="23"/>
  <c r="CK353" i="23" s="1"/>
  <c r="CK355" i="23"/>
  <c r="CM338" i="23"/>
  <c r="CM335" i="23"/>
  <c r="CM336" i="23" s="1"/>
  <c r="CL352" i="23"/>
  <c r="CL353" i="23" s="1"/>
  <c r="CL355" i="23"/>
  <c r="CH342" i="23"/>
  <c r="CZ339" i="23"/>
  <c r="CP342" i="23"/>
  <c r="DH339" i="23"/>
  <c r="CG403" i="23"/>
  <c r="CG404" i="23" s="1"/>
  <c r="CG406" i="23"/>
  <c r="CS352" i="23"/>
  <c r="CS353" i="23" s="1"/>
  <c r="CS355" i="23"/>
  <c r="CJ338" i="23"/>
  <c r="CJ335" i="23"/>
  <c r="CJ336" i="23" s="1"/>
  <c r="CR338" i="23"/>
  <c r="CR335" i="23"/>
  <c r="CR336" i="23" s="1"/>
  <c r="CU338" i="23"/>
  <c r="CU335" i="23"/>
  <c r="CU336" i="23" s="1"/>
  <c r="CI325" i="23"/>
  <c r="DA322" i="23"/>
  <c r="CB322" i="23" s="1"/>
  <c r="CA322" i="23" s="1"/>
  <c r="CT352" i="23"/>
  <c r="CT353" i="23" s="1"/>
  <c r="CT355" i="23"/>
  <c r="CS376" i="23" l="1"/>
  <c r="CS359" i="23"/>
  <c r="DK356" i="23"/>
  <c r="CG410" i="23"/>
  <c r="CY407" i="23"/>
  <c r="CL376" i="23"/>
  <c r="CL359" i="23"/>
  <c r="DD356" i="23"/>
  <c r="CK376" i="23"/>
  <c r="CK359" i="23"/>
  <c r="DC356" i="23"/>
  <c r="CO376" i="23"/>
  <c r="CO359" i="23"/>
  <c r="DG356" i="23"/>
  <c r="CT376" i="23"/>
  <c r="CT359" i="23"/>
  <c r="DL356" i="23"/>
  <c r="CI338" i="23"/>
  <c r="CI335" i="23"/>
  <c r="CI336" i="23" s="1"/>
  <c r="CU342" i="23"/>
  <c r="DM339" i="23"/>
  <c r="CR342" i="23"/>
  <c r="DJ339" i="23"/>
  <c r="CJ342" i="23"/>
  <c r="DB339" i="23"/>
  <c r="CP352" i="23"/>
  <c r="CP353" i="23" s="1"/>
  <c r="CP355" i="23"/>
  <c r="CH352" i="23"/>
  <c r="CH353" i="23" s="1"/>
  <c r="CH355" i="23"/>
  <c r="CM342" i="23"/>
  <c r="DE339" i="23"/>
  <c r="CV338" i="23"/>
  <c r="CV335" i="23"/>
  <c r="CV336" i="23" s="1"/>
  <c r="CQ338" i="23"/>
  <c r="CQ335" i="23"/>
  <c r="CQ336" i="23" s="1"/>
  <c r="CN338" i="23"/>
  <c r="CN335" i="23"/>
  <c r="CN336" i="23" s="1"/>
  <c r="CN342" i="23" l="1"/>
  <c r="DF339" i="23"/>
  <c r="CV342" i="23"/>
  <c r="DN339" i="23"/>
  <c r="CM352" i="23"/>
  <c r="CM353" i="23" s="1"/>
  <c r="CM355" i="23"/>
  <c r="CH376" i="23"/>
  <c r="CH359" i="23"/>
  <c r="CZ356" i="23"/>
  <c r="CP376" i="23"/>
  <c r="CP359" i="23"/>
  <c r="DH356" i="23"/>
  <c r="CT386" i="23"/>
  <c r="CT387" i="23" s="1"/>
  <c r="CT389" i="23"/>
  <c r="CO369" i="23"/>
  <c r="CO370" i="23" s="1"/>
  <c r="CO372" i="23"/>
  <c r="DG373" i="23" s="1"/>
  <c r="CK386" i="23"/>
  <c r="CK387" i="23" s="1"/>
  <c r="CK389" i="23"/>
  <c r="CL369" i="23"/>
  <c r="CL370" i="23" s="1"/>
  <c r="CL372" i="23"/>
  <c r="DD373" i="23" s="1"/>
  <c r="CG420" i="23"/>
  <c r="CG421" i="23" s="1"/>
  <c r="CG423" i="23"/>
  <c r="CS369" i="23"/>
  <c r="CS370" i="23" s="1"/>
  <c r="CS372" i="23"/>
  <c r="DK373" i="23" s="1"/>
  <c r="CQ342" i="23"/>
  <c r="DI339" i="23"/>
  <c r="CJ352" i="23"/>
  <c r="CJ353" i="23" s="1"/>
  <c r="CJ355" i="23"/>
  <c r="CR352" i="23"/>
  <c r="CR353" i="23" s="1"/>
  <c r="CR355" i="23"/>
  <c r="CU352" i="23"/>
  <c r="CU353" i="23" s="1"/>
  <c r="CU355" i="23"/>
  <c r="CI342" i="23"/>
  <c r="DA339" i="23"/>
  <c r="CB339" i="23" s="1"/>
  <c r="CA339" i="23" s="1"/>
  <c r="CA134" i="23" s="1"/>
  <c r="CT369" i="23"/>
  <c r="CT370" i="23" s="1"/>
  <c r="CT372" i="23"/>
  <c r="DL373" i="23" s="1"/>
  <c r="CO386" i="23"/>
  <c r="CO387" i="23" s="1"/>
  <c r="CO389" i="23"/>
  <c r="CK369" i="23"/>
  <c r="CK370" i="23" s="1"/>
  <c r="CK372" i="23"/>
  <c r="DC373" i="23" s="1"/>
  <c r="CL386" i="23"/>
  <c r="CL387" i="23" s="1"/>
  <c r="CL389" i="23"/>
  <c r="CS386" i="23"/>
  <c r="CS387" i="23" s="1"/>
  <c r="CS389" i="23"/>
  <c r="CU376" i="23" l="1"/>
  <c r="CU359" i="23"/>
  <c r="DM356" i="23"/>
  <c r="CR376" i="23"/>
  <c r="CR359" i="23"/>
  <c r="DJ356" i="23"/>
  <c r="CJ376" i="23"/>
  <c r="CJ359" i="23"/>
  <c r="DB356" i="23"/>
  <c r="CG427" i="23"/>
  <c r="CY424" i="23"/>
  <c r="CK393" i="23"/>
  <c r="DC390" i="23"/>
  <c r="CT393" i="23"/>
  <c r="DL390" i="23"/>
  <c r="CP386" i="23"/>
  <c r="CP387" i="23" s="1"/>
  <c r="CP389" i="23"/>
  <c r="CH369" i="23"/>
  <c r="CH370" i="23" s="1"/>
  <c r="CH372" i="23"/>
  <c r="CZ373" i="23" s="1"/>
  <c r="CM376" i="23"/>
  <c r="CM359" i="23"/>
  <c r="DE356" i="23"/>
  <c r="CL393" i="23"/>
  <c r="DD390" i="23"/>
  <c r="CO393" i="23"/>
  <c r="DG390" i="23"/>
  <c r="CS393" i="23"/>
  <c r="DK390" i="23"/>
  <c r="CI352" i="23"/>
  <c r="CI353" i="23" s="1"/>
  <c r="CI355" i="23"/>
  <c r="CQ352" i="23"/>
  <c r="CQ353" i="23" s="1"/>
  <c r="CQ355" i="23"/>
  <c r="CP369" i="23"/>
  <c r="CP370" i="23" s="1"/>
  <c r="CP372" i="23"/>
  <c r="DH373" i="23" s="1"/>
  <c r="CH386" i="23"/>
  <c r="CH387" i="23" s="1"/>
  <c r="CH389" i="23"/>
  <c r="CV352" i="23"/>
  <c r="CV353" i="23" s="1"/>
  <c r="CV355" i="23"/>
  <c r="CN352" i="23"/>
  <c r="CN353" i="23" s="1"/>
  <c r="CN355" i="23"/>
  <c r="CV376" i="23" l="1"/>
  <c r="CV359" i="23"/>
  <c r="DN356" i="23"/>
  <c r="CH393" i="23"/>
  <c r="CZ390" i="23"/>
  <c r="CQ376" i="23"/>
  <c r="CQ359" i="23"/>
  <c r="DI356" i="23"/>
  <c r="CI376" i="23"/>
  <c r="CI359" i="23"/>
  <c r="DA356" i="23"/>
  <c r="CM386" i="23"/>
  <c r="CM387" i="23" s="1"/>
  <c r="CM389" i="23"/>
  <c r="CT406" i="23"/>
  <c r="CT403" i="23"/>
  <c r="CT404" i="23" s="1"/>
  <c r="CK406" i="23"/>
  <c r="CK403" i="23"/>
  <c r="CK404" i="23" s="1"/>
  <c r="CG440" i="23"/>
  <c r="CG437" i="23"/>
  <c r="CG438" i="23" s="1"/>
  <c r="CJ369" i="23"/>
  <c r="CJ370" i="23" s="1"/>
  <c r="CJ372" i="23"/>
  <c r="DB373" i="23" s="1"/>
  <c r="CR386" i="23"/>
  <c r="CR387" i="23" s="1"/>
  <c r="CR389" i="23"/>
  <c r="CU369" i="23"/>
  <c r="CU370" i="23" s="1"/>
  <c r="CU372" i="23"/>
  <c r="DM373" i="23" s="1"/>
  <c r="CN376" i="23"/>
  <c r="CN359" i="23"/>
  <c r="DF356" i="23"/>
  <c r="CS406" i="23"/>
  <c r="CS403" i="23"/>
  <c r="CS404" i="23" s="1"/>
  <c r="CO403" i="23"/>
  <c r="CO404" i="23" s="1"/>
  <c r="CO406" i="23"/>
  <c r="CL406" i="23"/>
  <c r="CL403" i="23"/>
  <c r="CL404" i="23" s="1"/>
  <c r="CM369" i="23"/>
  <c r="CM370" i="23" s="1"/>
  <c r="CM372" i="23"/>
  <c r="DE373" i="23" s="1"/>
  <c r="CP393" i="23"/>
  <c r="DH390" i="23"/>
  <c r="CJ386" i="23"/>
  <c r="CJ387" i="23" s="1"/>
  <c r="CJ389" i="23"/>
  <c r="CR369" i="23"/>
  <c r="CR370" i="23" s="1"/>
  <c r="CR372" i="23"/>
  <c r="DJ373" i="23" s="1"/>
  <c r="CU386" i="23"/>
  <c r="CU387" i="23" s="1"/>
  <c r="CU389" i="23"/>
  <c r="CU393" i="23" l="1"/>
  <c r="DM390" i="23"/>
  <c r="CJ393" i="23"/>
  <c r="DB390" i="23"/>
  <c r="CP406" i="23"/>
  <c r="CP403" i="23"/>
  <c r="CP404" i="23" s="1"/>
  <c r="CL410" i="23"/>
  <c r="DD407" i="23"/>
  <c r="CS410" i="23"/>
  <c r="DK407" i="23"/>
  <c r="CN369" i="23"/>
  <c r="CN370" i="23" s="1"/>
  <c r="CN372" i="23"/>
  <c r="DF373" i="23" s="1"/>
  <c r="CR393" i="23"/>
  <c r="DJ390" i="23"/>
  <c r="CM393" i="23"/>
  <c r="DE390" i="23"/>
  <c r="CB356" i="23"/>
  <c r="CA356" i="23" s="1"/>
  <c r="CI386" i="23"/>
  <c r="CI387" i="23" s="1"/>
  <c r="CI389" i="23"/>
  <c r="CQ369" i="23"/>
  <c r="CQ370" i="23" s="1"/>
  <c r="CQ372" i="23"/>
  <c r="DI373" i="23" s="1"/>
  <c r="CH406" i="23"/>
  <c r="CH403" i="23"/>
  <c r="CH404" i="23" s="1"/>
  <c r="CV369" i="23"/>
  <c r="CV370" i="23" s="1"/>
  <c r="CV372" i="23"/>
  <c r="DN373" i="23" s="1"/>
  <c r="CO410" i="23"/>
  <c r="DG407" i="23"/>
  <c r="CN386" i="23"/>
  <c r="CN387" i="23" s="1"/>
  <c r="CN389" i="23"/>
  <c r="CG444" i="23"/>
  <c r="CY441" i="23"/>
  <c r="CK410" i="23"/>
  <c r="DC407" i="23"/>
  <c r="CT410" i="23"/>
  <c r="DL407" i="23"/>
  <c r="CI369" i="23"/>
  <c r="CI370" i="23" s="1"/>
  <c r="CI372" i="23"/>
  <c r="DA373" i="23" s="1"/>
  <c r="CB373" i="23" s="1"/>
  <c r="CA373" i="23" s="1"/>
  <c r="CQ386" i="23"/>
  <c r="CQ387" i="23" s="1"/>
  <c r="CQ389" i="23"/>
  <c r="CV386" i="23"/>
  <c r="CV387" i="23" s="1"/>
  <c r="CV389" i="23"/>
  <c r="CV393" i="23" l="1"/>
  <c r="DN390" i="23"/>
  <c r="CT423" i="23"/>
  <c r="CT420" i="23"/>
  <c r="CT421" i="23" s="1"/>
  <c r="CK423" i="23"/>
  <c r="CK420" i="23"/>
  <c r="CK421" i="23" s="1"/>
  <c r="CG454" i="23"/>
  <c r="CG455" i="23" s="1"/>
  <c r="CG457" i="23"/>
  <c r="CO423" i="23"/>
  <c r="CO420" i="23"/>
  <c r="CO421" i="23" s="1"/>
  <c r="CH410" i="23"/>
  <c r="CZ407" i="23"/>
  <c r="CQ393" i="23"/>
  <c r="DI390" i="23"/>
  <c r="CN393" i="23"/>
  <c r="DF390" i="23"/>
  <c r="CI393" i="23"/>
  <c r="DA390" i="23"/>
  <c r="CB390" i="23" s="1"/>
  <c r="CA390" i="23" s="1"/>
  <c r="CM406" i="23"/>
  <c r="CM403" i="23"/>
  <c r="CM404" i="23" s="1"/>
  <c r="CR403" i="23"/>
  <c r="CR404" i="23" s="1"/>
  <c r="CR406" i="23"/>
  <c r="CS423" i="23"/>
  <c r="CS420" i="23"/>
  <c r="CS421" i="23" s="1"/>
  <c r="CL423" i="23"/>
  <c r="CL420" i="23"/>
  <c r="CL421" i="23" s="1"/>
  <c r="CP410" i="23"/>
  <c r="DH407" i="23"/>
  <c r="CJ403" i="23"/>
  <c r="CJ404" i="23" s="1"/>
  <c r="CJ406" i="23"/>
  <c r="CU406" i="23"/>
  <c r="CU403" i="23"/>
  <c r="CU404" i="23" s="1"/>
  <c r="CP423" i="23" l="1"/>
  <c r="CP420" i="23"/>
  <c r="CP421" i="23" s="1"/>
  <c r="CL427" i="23"/>
  <c r="DD424" i="23"/>
  <c r="CM410" i="23"/>
  <c r="DE407" i="23"/>
  <c r="CJ410" i="23"/>
  <c r="DB407" i="23"/>
  <c r="CR410" i="23"/>
  <c r="DJ407" i="23"/>
  <c r="CI406" i="23"/>
  <c r="CI403" i="23"/>
  <c r="CI404" i="23" s="1"/>
  <c r="CN406" i="23"/>
  <c r="CN403" i="23"/>
  <c r="CN404" i="23" s="1"/>
  <c r="CG461" i="23"/>
  <c r="CY458" i="23"/>
  <c r="CU410" i="23"/>
  <c r="DM407" i="23"/>
  <c r="CS427" i="23"/>
  <c r="DK424" i="23"/>
  <c r="CQ406" i="23"/>
  <c r="CQ403" i="23"/>
  <c r="CQ404" i="23" s="1"/>
  <c r="CH423" i="23"/>
  <c r="CH420" i="23"/>
  <c r="CH421" i="23" s="1"/>
  <c r="CO427" i="23"/>
  <c r="DG424" i="23"/>
  <c r="CK427" i="23"/>
  <c r="DC424" i="23"/>
  <c r="CT427" i="23"/>
  <c r="DL424" i="23"/>
  <c r="CV406" i="23"/>
  <c r="CV403" i="23"/>
  <c r="CV404" i="23" s="1"/>
  <c r="CV410" i="23" l="1"/>
  <c r="DN407" i="23"/>
  <c r="CT440" i="23"/>
  <c r="CT437" i="23"/>
  <c r="CT438" i="23" s="1"/>
  <c r="CK440" i="23"/>
  <c r="CK437" i="23"/>
  <c r="CK438" i="23" s="1"/>
  <c r="CO437" i="23"/>
  <c r="CO438" i="23" s="1"/>
  <c r="CO440" i="23"/>
  <c r="CN410" i="23"/>
  <c r="DF407" i="23"/>
  <c r="CI410" i="23"/>
  <c r="DA407" i="23"/>
  <c r="CR423" i="23"/>
  <c r="CR420" i="23"/>
  <c r="CR421" i="23" s="1"/>
  <c r="CJ423" i="23"/>
  <c r="CJ420" i="23"/>
  <c r="CJ421" i="23" s="1"/>
  <c r="CM420" i="23"/>
  <c r="CM421" i="23" s="1"/>
  <c r="CM423" i="23"/>
  <c r="CL440" i="23"/>
  <c r="CL437" i="23"/>
  <c r="CL438" i="23" s="1"/>
  <c r="CP427" i="23"/>
  <c r="DH424" i="23"/>
  <c r="CH427" i="23"/>
  <c r="CZ424" i="23"/>
  <c r="CQ410" i="23"/>
  <c r="DI407" i="23"/>
  <c r="CS440" i="23"/>
  <c r="CS437" i="23"/>
  <c r="CS438" i="23" s="1"/>
  <c r="CU420" i="23"/>
  <c r="CU421" i="23" s="1"/>
  <c r="CU423" i="23"/>
  <c r="CG474" i="23"/>
  <c r="CG471" i="23"/>
  <c r="CG472" i="23" s="1"/>
  <c r="CU427" i="23" l="1"/>
  <c r="DM424" i="23"/>
  <c r="CG478" i="23"/>
  <c r="CY475" i="23"/>
  <c r="CS444" i="23"/>
  <c r="DK441" i="23"/>
  <c r="CQ423" i="23"/>
  <c r="CQ420" i="23"/>
  <c r="CQ421" i="23" s="1"/>
  <c r="CH440" i="23"/>
  <c r="CH437" i="23"/>
  <c r="CH438" i="23" s="1"/>
  <c r="CP440" i="23"/>
  <c r="CP437" i="23"/>
  <c r="CP438" i="23" s="1"/>
  <c r="CL444" i="23"/>
  <c r="DD441" i="23"/>
  <c r="CJ427" i="23"/>
  <c r="DB424" i="23"/>
  <c r="CR427" i="23"/>
  <c r="DJ424" i="23"/>
  <c r="CI423" i="23"/>
  <c r="CI420" i="23"/>
  <c r="CI421" i="23" s="1"/>
  <c r="CN423" i="23"/>
  <c r="CN420" i="23"/>
  <c r="CN421" i="23" s="1"/>
  <c r="CO444" i="23"/>
  <c r="DG441" i="23"/>
  <c r="CM427" i="23"/>
  <c r="DE424" i="23"/>
  <c r="CB407" i="23"/>
  <c r="CA407" i="23" s="1"/>
  <c r="CK444" i="23"/>
  <c r="DC441" i="23"/>
  <c r="CT444" i="23"/>
  <c r="DL441" i="23"/>
  <c r="CV423" i="23"/>
  <c r="CV420" i="23"/>
  <c r="CV421" i="23" s="1"/>
  <c r="CM440" i="23" l="1"/>
  <c r="CM437" i="23"/>
  <c r="CM438" i="23" s="1"/>
  <c r="CV427" i="23"/>
  <c r="DN424" i="23"/>
  <c r="CT457" i="23"/>
  <c r="CT454" i="23"/>
  <c r="CT455" i="23" s="1"/>
  <c r="CK457" i="23"/>
  <c r="CK454" i="23"/>
  <c r="CK455" i="23" s="1"/>
  <c r="CO454" i="23"/>
  <c r="CO455" i="23" s="1"/>
  <c r="CO457" i="23"/>
  <c r="CN427" i="23"/>
  <c r="DF424" i="23"/>
  <c r="CI427" i="23"/>
  <c r="DA424" i="23"/>
  <c r="CR437" i="23"/>
  <c r="CR438" i="23" s="1"/>
  <c r="CR440" i="23"/>
  <c r="CJ437" i="23"/>
  <c r="CJ438" i="23" s="1"/>
  <c r="CJ440" i="23"/>
  <c r="CL457" i="23"/>
  <c r="CL454" i="23"/>
  <c r="CL455" i="23" s="1"/>
  <c r="CP444" i="23"/>
  <c r="DH441" i="23"/>
  <c r="CH444" i="23"/>
  <c r="CZ441" i="23"/>
  <c r="CQ427" i="23"/>
  <c r="DI424" i="23"/>
  <c r="CS457" i="23"/>
  <c r="CS454" i="23"/>
  <c r="CS455" i="23" s="1"/>
  <c r="CG488" i="23"/>
  <c r="CG489" i="23" s="1"/>
  <c r="CG491" i="23"/>
  <c r="CU440" i="23"/>
  <c r="CU437" i="23"/>
  <c r="CU438" i="23" s="1"/>
  <c r="CG495" i="23" l="1"/>
  <c r="CY492" i="23"/>
  <c r="CJ444" i="23"/>
  <c r="DB441" i="23"/>
  <c r="CR444" i="23"/>
  <c r="DJ441" i="23"/>
  <c r="CB424" i="23"/>
  <c r="CA424" i="23" s="1"/>
  <c r="CO461" i="23"/>
  <c r="DG458" i="23"/>
  <c r="CM444" i="23"/>
  <c r="DE441" i="23"/>
  <c r="CU444" i="23"/>
  <c r="DM441" i="23"/>
  <c r="CS461" i="23"/>
  <c r="DK458" i="23"/>
  <c r="CQ440" i="23"/>
  <c r="CQ437" i="23"/>
  <c r="CQ438" i="23" s="1"/>
  <c r="CH457" i="23"/>
  <c r="CH454" i="23"/>
  <c r="CH455" i="23" s="1"/>
  <c r="CP457" i="23"/>
  <c r="CP454" i="23"/>
  <c r="CP455" i="23" s="1"/>
  <c r="CL461" i="23"/>
  <c r="DD458" i="23"/>
  <c r="CI440" i="23"/>
  <c r="CI437" i="23"/>
  <c r="CI438" i="23" s="1"/>
  <c r="CN440" i="23"/>
  <c r="CN437" i="23"/>
  <c r="CN438" i="23" s="1"/>
  <c r="CK461" i="23"/>
  <c r="DC458" i="23"/>
  <c r="CT461" i="23"/>
  <c r="DL458" i="23"/>
  <c r="CV440" i="23"/>
  <c r="CV437" i="23"/>
  <c r="CV438" i="23" s="1"/>
  <c r="CN444" i="23" l="1"/>
  <c r="DF441" i="23"/>
  <c r="CM457" i="23"/>
  <c r="CM454" i="23"/>
  <c r="CM455" i="23" s="1"/>
  <c r="CO471" i="23"/>
  <c r="CO472" i="23" s="1"/>
  <c r="CO474" i="23"/>
  <c r="CV444" i="23"/>
  <c r="DN441" i="23"/>
  <c r="CT474" i="23"/>
  <c r="CT471" i="23"/>
  <c r="CT472" i="23" s="1"/>
  <c r="CK474" i="23"/>
  <c r="CK471" i="23"/>
  <c r="CK472" i="23" s="1"/>
  <c r="CI444" i="23"/>
  <c r="DA441" i="23"/>
  <c r="CL474" i="23"/>
  <c r="CL471" i="23"/>
  <c r="CL472" i="23" s="1"/>
  <c r="CP461" i="23"/>
  <c r="DH458" i="23"/>
  <c r="CH461" i="23"/>
  <c r="CZ458" i="23"/>
  <c r="CQ444" i="23"/>
  <c r="DI441" i="23"/>
  <c r="CS474" i="23"/>
  <c r="CS471" i="23"/>
  <c r="CS472" i="23" s="1"/>
  <c r="CU457" i="23"/>
  <c r="CU454" i="23"/>
  <c r="CU455" i="23" s="1"/>
  <c r="CR457" i="23"/>
  <c r="CR454" i="23"/>
  <c r="CR455" i="23" s="1"/>
  <c r="CJ457" i="23"/>
  <c r="CJ454" i="23"/>
  <c r="CJ455" i="23" s="1"/>
  <c r="CG505" i="23"/>
  <c r="CG506" i="23" s="1"/>
  <c r="CG508" i="23"/>
  <c r="CJ461" i="23" l="1"/>
  <c r="DB458" i="23"/>
  <c r="CR461" i="23"/>
  <c r="DJ458" i="23"/>
  <c r="CU461" i="23"/>
  <c r="DM458" i="23"/>
  <c r="CS478" i="23"/>
  <c r="DK475" i="23"/>
  <c r="CQ454" i="23"/>
  <c r="CQ455" i="23" s="1"/>
  <c r="CQ457" i="23"/>
  <c r="CH474" i="23"/>
  <c r="CH471" i="23"/>
  <c r="CH472" i="23" s="1"/>
  <c r="CP474" i="23"/>
  <c r="CP471" i="23"/>
  <c r="CP472" i="23" s="1"/>
  <c r="CL478" i="23"/>
  <c r="DD475" i="23"/>
  <c r="CI454" i="23"/>
  <c r="CI455" i="23" s="1"/>
  <c r="CI457" i="23"/>
  <c r="CK478" i="23"/>
  <c r="DC475" i="23"/>
  <c r="CT478" i="23"/>
  <c r="DL475" i="23"/>
  <c r="CV457" i="23"/>
  <c r="CV454" i="23"/>
  <c r="CV455" i="23" s="1"/>
  <c r="CO478" i="23"/>
  <c r="DG475" i="23"/>
  <c r="CG512" i="23"/>
  <c r="CY509" i="23"/>
  <c r="CB441" i="23"/>
  <c r="CA441" i="23" s="1"/>
  <c r="CM461" i="23"/>
  <c r="DE458" i="23"/>
  <c r="CN457" i="23"/>
  <c r="CN454" i="23"/>
  <c r="CN455" i="23" s="1"/>
  <c r="CN461" i="23" l="1"/>
  <c r="DF458" i="23"/>
  <c r="CM474" i="23"/>
  <c r="CM471" i="23"/>
  <c r="CM472" i="23" s="1"/>
  <c r="CG522" i="23"/>
  <c r="CG523" i="23" s="1"/>
  <c r="CG525" i="23"/>
  <c r="CO488" i="23"/>
  <c r="CO489" i="23" s="1"/>
  <c r="CO491" i="23"/>
  <c r="CV461" i="23"/>
  <c r="DN458" i="23"/>
  <c r="CT488" i="23"/>
  <c r="CT489" i="23" s="1"/>
  <c r="CT491" i="23"/>
  <c r="CK488" i="23"/>
  <c r="CK489" i="23" s="1"/>
  <c r="CK491" i="23"/>
  <c r="CL488" i="23"/>
  <c r="CL489" i="23" s="1"/>
  <c r="CL491" i="23"/>
  <c r="CP478" i="23"/>
  <c r="DH475" i="23"/>
  <c r="CH478" i="23"/>
  <c r="CZ475" i="23"/>
  <c r="CS488" i="23"/>
  <c r="CS489" i="23" s="1"/>
  <c r="CS491" i="23"/>
  <c r="CU474" i="23"/>
  <c r="CU471" i="23"/>
  <c r="CU472" i="23" s="1"/>
  <c r="CR474" i="23"/>
  <c r="CR471" i="23"/>
  <c r="CR472" i="23" s="1"/>
  <c r="CJ474" i="23"/>
  <c r="CJ471" i="23"/>
  <c r="CJ472" i="23" s="1"/>
  <c r="CI461" i="23"/>
  <c r="DA458" i="23"/>
  <c r="CB458" i="23" s="1"/>
  <c r="CA458" i="23" s="1"/>
  <c r="CQ461" i="23"/>
  <c r="DI458" i="23"/>
  <c r="CQ474" i="23" l="1"/>
  <c r="CQ471" i="23"/>
  <c r="CQ472" i="23" s="1"/>
  <c r="CI474" i="23"/>
  <c r="CI471" i="23"/>
  <c r="CI472" i="23" s="1"/>
  <c r="CS495" i="23"/>
  <c r="DK492" i="23"/>
  <c r="CL495" i="23"/>
  <c r="DD492" i="23"/>
  <c r="CK495" i="23"/>
  <c r="DC492" i="23"/>
  <c r="CT495" i="23"/>
  <c r="DL492" i="23"/>
  <c r="CO495" i="23"/>
  <c r="DG492" i="23"/>
  <c r="CG529" i="23"/>
  <c r="CY526" i="23"/>
  <c r="CJ478" i="23"/>
  <c r="DB475" i="23"/>
  <c r="CR478" i="23"/>
  <c r="DJ475" i="23"/>
  <c r="CU478" i="23"/>
  <c r="DM475" i="23"/>
  <c r="CH488" i="23"/>
  <c r="CH489" i="23" s="1"/>
  <c r="CH491" i="23"/>
  <c r="CP488" i="23"/>
  <c r="CP489" i="23" s="1"/>
  <c r="CP491" i="23"/>
  <c r="CV474" i="23"/>
  <c r="CV471" i="23"/>
  <c r="CV472" i="23" s="1"/>
  <c r="CM478" i="23"/>
  <c r="DE475" i="23"/>
  <c r="CN474" i="23"/>
  <c r="CN471" i="23"/>
  <c r="CN472" i="23" s="1"/>
  <c r="CN478" i="23" l="1"/>
  <c r="DF475" i="23"/>
  <c r="CM488" i="23"/>
  <c r="CM489" i="23" s="1"/>
  <c r="CM491" i="23"/>
  <c r="CV478" i="23"/>
  <c r="DN475" i="23"/>
  <c r="CU488" i="23"/>
  <c r="CU489" i="23" s="1"/>
  <c r="CU491" i="23"/>
  <c r="CR488" i="23"/>
  <c r="CR489" i="23" s="1"/>
  <c r="CR491" i="23"/>
  <c r="CJ488" i="23"/>
  <c r="CJ489" i="23" s="1"/>
  <c r="CJ491" i="23"/>
  <c r="CG539" i="23"/>
  <c r="CG540" i="23" s="1"/>
  <c r="CG542" i="23"/>
  <c r="CO508" i="23"/>
  <c r="CO505" i="23"/>
  <c r="CO506" i="23" s="1"/>
  <c r="CT508" i="23"/>
  <c r="CT505" i="23"/>
  <c r="CT506" i="23" s="1"/>
  <c r="CK505" i="23"/>
  <c r="CK506" i="23" s="1"/>
  <c r="CK508" i="23"/>
  <c r="CL508" i="23"/>
  <c r="CL505" i="23"/>
  <c r="CL506" i="23" s="1"/>
  <c r="CP495" i="23"/>
  <c r="DH492" i="23"/>
  <c r="CH495" i="23"/>
  <c r="CZ492" i="23"/>
  <c r="CS505" i="23"/>
  <c r="CS506" i="23" s="1"/>
  <c r="CS508" i="23"/>
  <c r="CI478" i="23"/>
  <c r="DA475" i="23"/>
  <c r="CB475" i="23" s="1"/>
  <c r="CA475" i="23" s="1"/>
  <c r="CQ478" i="23"/>
  <c r="DI475" i="23"/>
  <c r="CS512" i="23" l="1"/>
  <c r="DK509" i="23"/>
  <c r="CG546" i="23"/>
  <c r="CY543" i="23"/>
  <c r="CR495" i="23"/>
  <c r="DJ492" i="23"/>
  <c r="CQ488" i="23"/>
  <c r="CQ489" i="23" s="1"/>
  <c r="CQ491" i="23"/>
  <c r="CI488" i="23"/>
  <c r="CI489" i="23" s="1"/>
  <c r="CI491" i="23"/>
  <c r="CH508" i="23"/>
  <c r="CH505" i="23"/>
  <c r="CH506" i="23" s="1"/>
  <c r="CP508" i="23"/>
  <c r="CP505" i="23"/>
  <c r="CP506" i="23" s="1"/>
  <c r="CL512" i="23"/>
  <c r="DD509" i="23"/>
  <c r="CT512" i="23"/>
  <c r="DL509" i="23"/>
  <c r="CO512" i="23"/>
  <c r="DG509" i="23"/>
  <c r="CV488" i="23"/>
  <c r="CV489" i="23" s="1"/>
  <c r="CV491" i="23"/>
  <c r="CN488" i="23"/>
  <c r="CN489" i="23" s="1"/>
  <c r="CN491" i="23"/>
  <c r="CK512" i="23"/>
  <c r="DC509" i="23"/>
  <c r="CJ495" i="23"/>
  <c r="DB492" i="23"/>
  <c r="CU495" i="23"/>
  <c r="DM492" i="23"/>
  <c r="CM495" i="23"/>
  <c r="DE492" i="23"/>
  <c r="CM505" i="23" l="1"/>
  <c r="CM506" i="23" s="1"/>
  <c r="CM508" i="23"/>
  <c r="CJ505" i="23"/>
  <c r="CJ506" i="23" s="1"/>
  <c r="CJ508" i="23"/>
  <c r="CK522" i="23"/>
  <c r="CK523" i="23" s="1"/>
  <c r="CK525" i="23"/>
  <c r="CV495" i="23"/>
  <c r="DN492" i="23"/>
  <c r="CI495" i="23"/>
  <c r="DA492" i="23"/>
  <c r="CQ495" i="23"/>
  <c r="DI492" i="23"/>
  <c r="CU505" i="23"/>
  <c r="CU506" i="23" s="1"/>
  <c r="CU508" i="23"/>
  <c r="CN495" i="23"/>
  <c r="DF492" i="23"/>
  <c r="CO522" i="23"/>
  <c r="CO523" i="23" s="1"/>
  <c r="CO525" i="23"/>
  <c r="CT522" i="23"/>
  <c r="CT523" i="23" s="1"/>
  <c r="CT525" i="23"/>
  <c r="CL522" i="23"/>
  <c r="CL523" i="23" s="1"/>
  <c r="CL525" i="23"/>
  <c r="CP512" i="23"/>
  <c r="DH509" i="23"/>
  <c r="CH512" i="23"/>
  <c r="CZ509" i="23"/>
  <c r="CR505" i="23"/>
  <c r="CR506" i="23" s="1"/>
  <c r="CR508" i="23"/>
  <c r="CG556" i="23"/>
  <c r="CG557" i="23" s="1"/>
  <c r="CG559" i="23"/>
  <c r="CS522" i="23"/>
  <c r="CS523" i="23" s="1"/>
  <c r="CS525" i="23"/>
  <c r="CS529" i="23" l="1"/>
  <c r="DK526" i="23"/>
  <c r="CG563" i="23"/>
  <c r="CY560" i="23"/>
  <c r="CR512" i="23"/>
  <c r="DJ509" i="23"/>
  <c r="CH522" i="23"/>
  <c r="CH523" i="23" s="1"/>
  <c r="CH525" i="23"/>
  <c r="CP522" i="23"/>
  <c r="CP523" i="23" s="1"/>
  <c r="CP525" i="23"/>
  <c r="CN508" i="23"/>
  <c r="CN505" i="23"/>
  <c r="CN506" i="23" s="1"/>
  <c r="CB492" i="23"/>
  <c r="CA492" i="23" s="1"/>
  <c r="CK529" i="23"/>
  <c r="DC526" i="23"/>
  <c r="CJ512" i="23"/>
  <c r="DB509" i="23"/>
  <c r="CM512" i="23"/>
  <c r="DE509" i="23"/>
  <c r="CL529" i="23"/>
  <c r="DD526" i="23"/>
  <c r="CT529" i="23"/>
  <c r="DL526" i="23"/>
  <c r="CO529" i="23"/>
  <c r="DG526" i="23"/>
  <c r="CU512" i="23"/>
  <c r="DM509" i="23"/>
  <c r="CQ508" i="23"/>
  <c r="CQ505" i="23"/>
  <c r="CQ506" i="23" s="1"/>
  <c r="CI508" i="23"/>
  <c r="CI505" i="23"/>
  <c r="CI506" i="23" s="1"/>
  <c r="CV508" i="23"/>
  <c r="CV505" i="23"/>
  <c r="CV506" i="23" s="1"/>
  <c r="CM522" i="23" l="1"/>
  <c r="CM523" i="23" s="1"/>
  <c r="CM525" i="23"/>
  <c r="CJ522" i="23"/>
  <c r="CJ523" i="23" s="1"/>
  <c r="CJ525" i="23"/>
  <c r="CK542" i="23"/>
  <c r="CK539" i="23"/>
  <c r="CK540" i="23" s="1"/>
  <c r="CP529" i="23"/>
  <c r="DH526" i="23"/>
  <c r="CH529" i="23"/>
  <c r="CZ526" i="23"/>
  <c r="CV512" i="23"/>
  <c r="DN509" i="23"/>
  <c r="CI512" i="23"/>
  <c r="DA509" i="23"/>
  <c r="CQ512" i="23"/>
  <c r="DI509" i="23"/>
  <c r="CU522" i="23"/>
  <c r="CU523" i="23" s="1"/>
  <c r="CU525" i="23"/>
  <c r="CO539" i="23"/>
  <c r="CO540" i="23" s="1"/>
  <c r="CO542" i="23"/>
  <c r="CT542" i="23"/>
  <c r="CT539" i="23"/>
  <c r="CT540" i="23" s="1"/>
  <c r="CL542" i="23"/>
  <c r="CL539" i="23"/>
  <c r="CL540" i="23" s="1"/>
  <c r="CN512" i="23"/>
  <c r="DF509" i="23"/>
  <c r="CR522" i="23"/>
  <c r="CR523" i="23" s="1"/>
  <c r="CR525" i="23"/>
  <c r="CG573" i="23"/>
  <c r="CG574" i="23" s="1"/>
  <c r="CG576" i="23"/>
  <c r="CS542" i="23"/>
  <c r="CS539" i="23"/>
  <c r="CS540" i="23" s="1"/>
  <c r="CR529" i="23" l="1"/>
  <c r="DJ526" i="23"/>
  <c r="CO546" i="23"/>
  <c r="DG543" i="23"/>
  <c r="CS546" i="23"/>
  <c r="DK543" i="23"/>
  <c r="CN522" i="23"/>
  <c r="CN523" i="23" s="1"/>
  <c r="CN525" i="23"/>
  <c r="CL546" i="23"/>
  <c r="DD543" i="23"/>
  <c r="CT546" i="23"/>
  <c r="DL543" i="23"/>
  <c r="CQ522" i="23"/>
  <c r="CQ523" i="23" s="1"/>
  <c r="CQ525" i="23"/>
  <c r="CI522" i="23"/>
  <c r="CI523" i="23" s="1"/>
  <c r="CI525" i="23"/>
  <c r="CV522" i="23"/>
  <c r="CV523" i="23" s="1"/>
  <c r="CV525" i="23"/>
  <c r="CJ529" i="23"/>
  <c r="DB526" i="23"/>
  <c r="CM529" i="23"/>
  <c r="DE526" i="23"/>
  <c r="CG580" i="23"/>
  <c r="CY577" i="23"/>
  <c r="CU529" i="23"/>
  <c r="DM526" i="23"/>
  <c r="CB509" i="23"/>
  <c r="CA509" i="23" s="1"/>
  <c r="CH542" i="23"/>
  <c r="CH539" i="23"/>
  <c r="CH540" i="23" s="1"/>
  <c r="CP542" i="23"/>
  <c r="CP539" i="23"/>
  <c r="CP540" i="23" s="1"/>
  <c r="CK546" i="23"/>
  <c r="DC543" i="23"/>
  <c r="CK556" i="23" l="1"/>
  <c r="CK557" i="23" s="1"/>
  <c r="CK559" i="23"/>
  <c r="CH546" i="23"/>
  <c r="CZ543" i="23"/>
  <c r="CU542" i="23"/>
  <c r="CU539" i="23"/>
  <c r="CU540" i="23" s="1"/>
  <c r="CG590" i="23"/>
  <c r="CG591" i="23" s="1"/>
  <c r="CG593" i="23"/>
  <c r="CM542" i="23"/>
  <c r="CM539" i="23"/>
  <c r="CM540" i="23" s="1"/>
  <c r="CJ542" i="23"/>
  <c r="CJ539" i="23"/>
  <c r="CJ540" i="23" s="1"/>
  <c r="CV529" i="23"/>
  <c r="DN526" i="23"/>
  <c r="CI529" i="23"/>
  <c r="DA526" i="23"/>
  <c r="CQ529" i="23"/>
  <c r="DI526" i="23"/>
  <c r="CN529" i="23"/>
  <c r="DF526" i="23"/>
  <c r="CP546" i="23"/>
  <c r="DH543" i="23"/>
  <c r="CT556" i="23"/>
  <c r="CT557" i="23" s="1"/>
  <c r="CT559" i="23"/>
  <c r="CL556" i="23"/>
  <c r="CL557" i="23" s="1"/>
  <c r="CL559" i="23"/>
  <c r="CS556" i="23"/>
  <c r="CS557" i="23" s="1"/>
  <c r="CS559" i="23"/>
  <c r="CO556" i="23"/>
  <c r="CO557" i="23" s="1"/>
  <c r="CO559" i="23"/>
  <c r="CR542" i="23"/>
  <c r="CR539" i="23"/>
  <c r="CR540" i="23" s="1"/>
  <c r="CR546" i="23" l="1"/>
  <c r="DJ543" i="23"/>
  <c r="CB526" i="23"/>
  <c r="CA526" i="23" s="1"/>
  <c r="CG597" i="23"/>
  <c r="CY594" i="23"/>
  <c r="CK563" i="23"/>
  <c r="DC560" i="23"/>
  <c r="CO563" i="23"/>
  <c r="DG560" i="23"/>
  <c r="CS563" i="23"/>
  <c r="DK560" i="23"/>
  <c r="CL563" i="23"/>
  <c r="DD560" i="23"/>
  <c r="CT563" i="23"/>
  <c r="DL560" i="23"/>
  <c r="CP556" i="23"/>
  <c r="CP557" i="23" s="1"/>
  <c r="CP559" i="23"/>
  <c r="CN539" i="23"/>
  <c r="CN540" i="23" s="1"/>
  <c r="CN542" i="23"/>
  <c r="CQ542" i="23"/>
  <c r="CQ539" i="23"/>
  <c r="CQ540" i="23" s="1"/>
  <c r="CI542" i="23"/>
  <c r="CI539" i="23"/>
  <c r="CI540" i="23" s="1"/>
  <c r="CV539" i="23"/>
  <c r="CV540" i="23" s="1"/>
  <c r="CV542" i="23"/>
  <c r="CJ546" i="23"/>
  <c r="DB543" i="23"/>
  <c r="CM546" i="23"/>
  <c r="DE543" i="23"/>
  <c r="CU546" i="23"/>
  <c r="DM543" i="23"/>
  <c r="CH556" i="23"/>
  <c r="CH557" i="23" s="1"/>
  <c r="CH559" i="23"/>
  <c r="CU556" i="23" l="1"/>
  <c r="CU557" i="23" s="1"/>
  <c r="CU559" i="23"/>
  <c r="CM556" i="23"/>
  <c r="CM557" i="23" s="1"/>
  <c r="CM559" i="23"/>
  <c r="CJ556" i="23"/>
  <c r="CJ557" i="23" s="1"/>
  <c r="CJ559" i="23"/>
  <c r="CI546" i="23"/>
  <c r="DA543" i="23"/>
  <c r="CH563" i="23"/>
  <c r="CZ560" i="23"/>
  <c r="CV546" i="23"/>
  <c r="DN543" i="23"/>
  <c r="CN546" i="23"/>
  <c r="DF543" i="23"/>
  <c r="CP563" i="23"/>
  <c r="DH560" i="23"/>
  <c r="CG607" i="23"/>
  <c r="CG608" i="23" s="1"/>
  <c r="CG610" i="23"/>
  <c r="CQ546" i="23"/>
  <c r="DI543" i="23"/>
  <c r="CT576" i="23"/>
  <c r="CT573" i="23"/>
  <c r="CT574" i="23" s="1"/>
  <c r="CL576" i="23"/>
  <c r="CL573" i="23"/>
  <c r="CL574" i="23" s="1"/>
  <c r="CS576" i="23"/>
  <c r="CS573" i="23"/>
  <c r="CS574" i="23" s="1"/>
  <c r="CO573" i="23"/>
  <c r="CO574" i="23" s="1"/>
  <c r="CO576" i="23"/>
  <c r="CK576" i="23"/>
  <c r="CK573" i="23"/>
  <c r="CK574" i="23" s="1"/>
  <c r="CR556" i="23"/>
  <c r="CR557" i="23" s="1"/>
  <c r="CR559" i="23"/>
  <c r="CO580" i="23" l="1"/>
  <c r="DG577" i="23"/>
  <c r="CG614" i="23"/>
  <c r="CY611" i="23"/>
  <c r="CB543" i="23"/>
  <c r="CA543" i="23" s="1"/>
  <c r="CJ563" i="23"/>
  <c r="DB560" i="23"/>
  <c r="CM563" i="23"/>
  <c r="DE560" i="23"/>
  <c r="CU563" i="23"/>
  <c r="DM560" i="23"/>
  <c r="CR563" i="23"/>
  <c r="DJ560" i="23"/>
  <c r="CK580" i="23"/>
  <c r="DC577" i="23"/>
  <c r="CS580" i="23"/>
  <c r="DK577" i="23"/>
  <c r="CL580" i="23"/>
  <c r="DD577" i="23"/>
  <c r="CT580" i="23"/>
  <c r="DL577" i="23"/>
  <c r="CQ556" i="23"/>
  <c r="CQ557" i="23" s="1"/>
  <c r="CQ559" i="23"/>
  <c r="CP576" i="23"/>
  <c r="CP573" i="23"/>
  <c r="CP574" i="23" s="1"/>
  <c r="CN556" i="23"/>
  <c r="CN557" i="23" s="1"/>
  <c r="CN559" i="23"/>
  <c r="CV556" i="23"/>
  <c r="CV557" i="23" s="1"/>
  <c r="CV559" i="23"/>
  <c r="CH576" i="23"/>
  <c r="CH573" i="23"/>
  <c r="CH574" i="23" s="1"/>
  <c r="CI556" i="23"/>
  <c r="CI557" i="23" s="1"/>
  <c r="CI559" i="23"/>
  <c r="CI563" i="23" l="1"/>
  <c r="DA560" i="23"/>
  <c r="CV563" i="23"/>
  <c r="DN560" i="23"/>
  <c r="CQ563" i="23"/>
  <c r="DI560" i="23"/>
  <c r="CN563" i="23"/>
  <c r="DF560" i="23"/>
  <c r="CH580" i="23"/>
  <c r="CZ577" i="23"/>
  <c r="CP580" i="23"/>
  <c r="DH577" i="23"/>
  <c r="CT590" i="23"/>
  <c r="CT591" i="23" s="1"/>
  <c r="CT593" i="23"/>
  <c r="CL590" i="23"/>
  <c r="CL591" i="23" s="1"/>
  <c r="CL593" i="23"/>
  <c r="CS590" i="23"/>
  <c r="CS591" i="23" s="1"/>
  <c r="CS593" i="23"/>
  <c r="CK590" i="23"/>
  <c r="CK591" i="23" s="1"/>
  <c r="CK593" i="23"/>
  <c r="CR573" i="23"/>
  <c r="CR574" i="23" s="1"/>
  <c r="CR576" i="23"/>
  <c r="CU576" i="23"/>
  <c r="CU573" i="23"/>
  <c r="CU574" i="23" s="1"/>
  <c r="CM576" i="23"/>
  <c r="CM573" i="23"/>
  <c r="CM574" i="23" s="1"/>
  <c r="CJ573" i="23"/>
  <c r="CJ574" i="23" s="1"/>
  <c r="CJ576" i="23"/>
  <c r="CG624" i="23"/>
  <c r="CG625" i="23" s="1"/>
  <c r="CG627" i="23"/>
  <c r="CO590" i="23"/>
  <c r="CO591" i="23" s="1"/>
  <c r="CO593" i="23"/>
  <c r="CG648" i="23" l="1"/>
  <c r="CG631" i="23"/>
  <c r="CY628" i="23"/>
  <c r="CS597" i="23"/>
  <c r="DK594" i="23"/>
  <c r="CM580" i="23"/>
  <c r="DE577" i="23"/>
  <c r="CU580" i="23"/>
  <c r="DM577" i="23"/>
  <c r="CP590" i="23"/>
  <c r="CP591" i="23" s="1"/>
  <c r="CP593" i="23"/>
  <c r="CH590" i="23"/>
  <c r="CH591" i="23" s="1"/>
  <c r="CH593" i="23"/>
  <c r="CN576" i="23"/>
  <c r="CN573" i="23"/>
  <c r="CN574" i="23" s="1"/>
  <c r="CB560" i="23"/>
  <c r="CA560" i="23" s="1"/>
  <c r="CO597" i="23"/>
  <c r="DG594" i="23"/>
  <c r="CJ580" i="23"/>
  <c r="DB577" i="23"/>
  <c r="CR580" i="23"/>
  <c r="DJ577" i="23"/>
  <c r="CK597" i="23"/>
  <c r="DC594" i="23"/>
  <c r="CL597" i="23"/>
  <c r="DD594" i="23"/>
  <c r="CT597" i="23"/>
  <c r="DL594" i="23"/>
  <c r="CQ576" i="23"/>
  <c r="CQ573" i="23"/>
  <c r="CQ574" i="23" s="1"/>
  <c r="CV576" i="23"/>
  <c r="CV573" i="23"/>
  <c r="CV574" i="23" s="1"/>
  <c r="CI576" i="23"/>
  <c r="CI573" i="23"/>
  <c r="CI574" i="23" s="1"/>
  <c r="CI580" i="23" l="1"/>
  <c r="DA577" i="23"/>
  <c r="CV580" i="23"/>
  <c r="DN577" i="23"/>
  <c r="CQ580" i="23"/>
  <c r="DI577" i="23"/>
  <c r="CN580" i="23"/>
  <c r="DF577" i="23"/>
  <c r="CU590" i="23"/>
  <c r="CU591" i="23" s="1"/>
  <c r="CU593" i="23"/>
  <c r="CM590" i="23"/>
  <c r="CM591" i="23" s="1"/>
  <c r="CM593" i="23"/>
  <c r="CS610" i="23"/>
  <c r="CS607" i="23"/>
  <c r="CS608" i="23" s="1"/>
  <c r="CG641" i="23"/>
  <c r="CG642" i="23" s="1"/>
  <c r="CG644" i="23"/>
  <c r="CY645" i="23" s="1"/>
  <c r="CT607" i="23"/>
  <c r="CT608" i="23" s="1"/>
  <c r="CT610" i="23"/>
  <c r="CL607" i="23"/>
  <c r="CL608" i="23" s="1"/>
  <c r="CL610" i="23"/>
  <c r="CK610" i="23"/>
  <c r="CK607" i="23"/>
  <c r="CK608" i="23" s="1"/>
  <c r="CR590" i="23"/>
  <c r="CR591" i="23" s="1"/>
  <c r="CR593" i="23"/>
  <c r="CJ590" i="23"/>
  <c r="CJ591" i="23" s="1"/>
  <c r="CJ593" i="23"/>
  <c r="CO610" i="23"/>
  <c r="CO607" i="23"/>
  <c r="CO608" i="23" s="1"/>
  <c r="CH597" i="23"/>
  <c r="CZ594" i="23"/>
  <c r="CP597" i="23"/>
  <c r="DH594" i="23"/>
  <c r="CG658" i="23"/>
  <c r="CG659" i="23" s="1"/>
  <c r="CG661" i="23"/>
  <c r="CJ597" i="23" l="1"/>
  <c r="DB594" i="23"/>
  <c r="CR597" i="23"/>
  <c r="DJ594" i="23"/>
  <c r="CL614" i="23"/>
  <c r="DD611" i="23"/>
  <c r="CT614" i="23"/>
  <c r="DL611" i="23"/>
  <c r="CM597" i="23"/>
  <c r="DE594" i="23"/>
  <c r="CU597" i="23"/>
  <c r="DM594" i="23"/>
  <c r="CB577" i="23"/>
  <c r="CA577" i="23" s="1"/>
  <c r="CG665" i="23"/>
  <c r="CY662" i="23"/>
  <c r="CP610" i="23"/>
  <c r="CP607" i="23"/>
  <c r="CP608" i="23" s="1"/>
  <c r="CH610" i="23"/>
  <c r="CH607" i="23"/>
  <c r="CH608" i="23" s="1"/>
  <c r="CO614" i="23"/>
  <c r="DG611" i="23"/>
  <c r="CK614" i="23"/>
  <c r="DC611" i="23"/>
  <c r="CS614" i="23"/>
  <c r="DK611" i="23"/>
  <c r="CN590" i="23"/>
  <c r="CN591" i="23" s="1"/>
  <c r="CN593" i="23"/>
  <c r="CQ590" i="23"/>
  <c r="CQ591" i="23" s="1"/>
  <c r="CQ593" i="23"/>
  <c r="CV590" i="23"/>
  <c r="CV591" i="23" s="1"/>
  <c r="CV593" i="23"/>
  <c r="CI590" i="23"/>
  <c r="CI591" i="23" s="1"/>
  <c r="CI593" i="23"/>
  <c r="CI597" i="23" l="1"/>
  <c r="DA594" i="23"/>
  <c r="CV597" i="23"/>
  <c r="DN594" i="23"/>
  <c r="CN597" i="23"/>
  <c r="DF594" i="23"/>
  <c r="CS624" i="23"/>
  <c r="CS625" i="23" s="1"/>
  <c r="CS627" i="23"/>
  <c r="CK624" i="23"/>
  <c r="CK625" i="23" s="1"/>
  <c r="CK627" i="23"/>
  <c r="CO624" i="23"/>
  <c r="CO625" i="23" s="1"/>
  <c r="CO627" i="23"/>
  <c r="CH614" i="23"/>
  <c r="CZ611" i="23"/>
  <c r="CP614" i="23"/>
  <c r="DH611" i="23"/>
  <c r="CG675" i="23"/>
  <c r="CG676" i="23" s="1"/>
  <c r="CG678" i="23"/>
  <c r="CU607" i="23"/>
  <c r="CU608" i="23" s="1"/>
  <c r="CU610" i="23"/>
  <c r="CM607" i="23"/>
  <c r="CM608" i="23" s="1"/>
  <c r="CM610" i="23"/>
  <c r="CQ597" i="23"/>
  <c r="DI594" i="23"/>
  <c r="CT624" i="23"/>
  <c r="CT625" i="23" s="1"/>
  <c r="CT627" i="23"/>
  <c r="CL624" i="23"/>
  <c r="CL625" i="23" s="1"/>
  <c r="CL627" i="23"/>
  <c r="CR610" i="23"/>
  <c r="CR607" i="23"/>
  <c r="CR608" i="23" s="1"/>
  <c r="CJ610" i="23"/>
  <c r="CJ607" i="23"/>
  <c r="CJ608" i="23" s="1"/>
  <c r="CL631" i="23" l="1"/>
  <c r="CL648" i="23"/>
  <c r="DD628" i="23"/>
  <c r="CJ614" i="23"/>
  <c r="DB611" i="23"/>
  <c r="CR614" i="23"/>
  <c r="DJ611" i="23"/>
  <c r="CM614" i="23"/>
  <c r="DE611" i="23"/>
  <c r="CU614" i="23"/>
  <c r="DM611" i="23"/>
  <c r="CG682" i="23"/>
  <c r="CY679" i="23"/>
  <c r="CO648" i="23"/>
  <c r="CO631" i="23"/>
  <c r="DG628" i="23"/>
  <c r="CK648" i="23"/>
  <c r="CK631" i="23"/>
  <c r="DC628" i="23"/>
  <c r="CS648" i="23"/>
  <c r="CS631" i="23"/>
  <c r="DK628" i="23"/>
  <c r="CB594" i="23"/>
  <c r="CA594" i="23" s="1"/>
  <c r="CT631" i="23"/>
  <c r="CT648" i="23"/>
  <c r="DL628" i="23"/>
  <c r="CQ610" i="23"/>
  <c r="CQ607" i="23"/>
  <c r="CQ608" i="23" s="1"/>
  <c r="CP624" i="23"/>
  <c r="CP625" i="23" s="1"/>
  <c r="CP627" i="23"/>
  <c r="CH624" i="23"/>
  <c r="CH625" i="23" s="1"/>
  <c r="CH627" i="23"/>
  <c r="CN610" i="23"/>
  <c r="CN607" i="23"/>
  <c r="CN608" i="23" s="1"/>
  <c r="CV610" i="23"/>
  <c r="CV607" i="23"/>
  <c r="CV608" i="23" s="1"/>
  <c r="CI610" i="23"/>
  <c r="CI607" i="23"/>
  <c r="CI608" i="23" s="1"/>
  <c r="CI614" i="23" l="1"/>
  <c r="DA611" i="23"/>
  <c r="CV614" i="23"/>
  <c r="DN611" i="23"/>
  <c r="CN614" i="23"/>
  <c r="DF611" i="23"/>
  <c r="CQ614" i="23"/>
  <c r="DI611" i="23"/>
  <c r="CT661" i="23"/>
  <c r="CT658" i="23"/>
  <c r="CT659" i="23" s="1"/>
  <c r="CS641" i="23"/>
  <c r="CS642" i="23" s="1"/>
  <c r="CS644" i="23"/>
  <c r="DK645" i="23" s="1"/>
  <c r="CK658" i="23"/>
  <c r="CK659" i="23" s="1"/>
  <c r="CK661" i="23"/>
  <c r="CO641" i="23"/>
  <c r="CO642" i="23" s="1"/>
  <c r="CO644" i="23"/>
  <c r="DG645" i="23" s="1"/>
  <c r="CG695" i="23"/>
  <c r="CG692" i="23"/>
  <c r="CG693" i="23" s="1"/>
  <c r="CU624" i="23"/>
  <c r="CU625" i="23" s="1"/>
  <c r="CU627" i="23"/>
  <c r="CM624" i="23"/>
  <c r="CM625" i="23" s="1"/>
  <c r="CM627" i="23"/>
  <c r="CR624" i="23"/>
  <c r="CR625" i="23" s="1"/>
  <c r="CR627" i="23"/>
  <c r="CJ624" i="23"/>
  <c r="CJ625" i="23" s="1"/>
  <c r="CJ627" i="23"/>
  <c r="CL658" i="23"/>
  <c r="CL659" i="23" s="1"/>
  <c r="CL661" i="23"/>
  <c r="CH631" i="23"/>
  <c r="CH648" i="23"/>
  <c r="CZ628" i="23"/>
  <c r="CP631" i="23"/>
  <c r="CP648" i="23"/>
  <c r="DH628" i="23"/>
  <c r="CT641" i="23"/>
  <c r="CT642" i="23" s="1"/>
  <c r="CT644" i="23"/>
  <c r="DL645" i="23" s="1"/>
  <c r="CS658" i="23"/>
  <c r="CS659" i="23" s="1"/>
  <c r="CS661" i="23"/>
  <c r="CK641" i="23"/>
  <c r="CK642" i="23" s="1"/>
  <c r="CK644" i="23"/>
  <c r="DC645" i="23" s="1"/>
  <c r="CO661" i="23"/>
  <c r="CO658" i="23"/>
  <c r="CO659" i="23" s="1"/>
  <c r="CL641" i="23"/>
  <c r="CL642" i="23" s="1"/>
  <c r="CL644" i="23"/>
  <c r="DD645" i="23" s="1"/>
  <c r="CS665" i="23" l="1"/>
  <c r="DK662" i="23"/>
  <c r="CP641" i="23"/>
  <c r="CP642" i="23" s="1"/>
  <c r="CP644" i="23"/>
  <c r="DH645" i="23" s="1"/>
  <c r="CH661" i="23"/>
  <c r="CH658" i="23"/>
  <c r="CH659" i="23" s="1"/>
  <c r="CL665" i="23"/>
  <c r="DD662" i="23"/>
  <c r="CJ631" i="23"/>
  <c r="CJ648" i="23"/>
  <c r="DB628" i="23"/>
  <c r="CR631" i="23"/>
  <c r="CR648" i="23"/>
  <c r="DJ628" i="23"/>
  <c r="CM648" i="23"/>
  <c r="CM631" i="23"/>
  <c r="DE628" i="23"/>
  <c r="CU648" i="23"/>
  <c r="CU631" i="23"/>
  <c r="DM628" i="23"/>
  <c r="CK665" i="23"/>
  <c r="DC662" i="23"/>
  <c r="CB611" i="23"/>
  <c r="CA611" i="23" s="1"/>
  <c r="CA355" i="23" s="1"/>
  <c r="CO665" i="23"/>
  <c r="DG662" i="23"/>
  <c r="CP661" i="23"/>
  <c r="CP658" i="23"/>
  <c r="CP659" i="23" s="1"/>
  <c r="CH641" i="23"/>
  <c r="CH642" i="23" s="1"/>
  <c r="CH644" i="23"/>
  <c r="CZ645" i="23" s="1"/>
  <c r="CG699" i="23"/>
  <c r="CY696" i="23"/>
  <c r="CT665" i="23"/>
  <c r="DL662" i="23"/>
  <c r="CQ624" i="23"/>
  <c r="CQ625" i="23" s="1"/>
  <c r="CQ627" i="23"/>
  <c r="CN624" i="23"/>
  <c r="CN625" i="23" s="1"/>
  <c r="CN627" i="23"/>
  <c r="CV624" i="23"/>
  <c r="CV625" i="23" s="1"/>
  <c r="CV627" i="23"/>
  <c r="CI624" i="23"/>
  <c r="CI625" i="23" s="1"/>
  <c r="CI627" i="23"/>
  <c r="CI648" i="23" l="1"/>
  <c r="CI631" i="23"/>
  <c r="DA628" i="23"/>
  <c r="CN631" i="23"/>
  <c r="CN648" i="23"/>
  <c r="DF628" i="23"/>
  <c r="CQ648" i="23"/>
  <c r="CQ631" i="23"/>
  <c r="DI628" i="23"/>
  <c r="CP665" i="23"/>
  <c r="DH662" i="23"/>
  <c r="CO675" i="23"/>
  <c r="CO676" i="23" s="1"/>
  <c r="CO678" i="23"/>
  <c r="CU661" i="23"/>
  <c r="CU658" i="23"/>
  <c r="CU659" i="23" s="1"/>
  <c r="CM641" i="23"/>
  <c r="CM642" i="23" s="1"/>
  <c r="CM644" i="23"/>
  <c r="DE645" i="23" s="1"/>
  <c r="CR641" i="23"/>
  <c r="CR642" i="23" s="1"/>
  <c r="CR644" i="23"/>
  <c r="DJ645" i="23" s="1"/>
  <c r="CJ661" i="23"/>
  <c r="CJ658" i="23"/>
  <c r="CJ659" i="23" s="1"/>
  <c r="CV631" i="23"/>
  <c r="CV648" i="23"/>
  <c r="DN628" i="23"/>
  <c r="CT678" i="23"/>
  <c r="CT675" i="23"/>
  <c r="CT676" i="23" s="1"/>
  <c r="CG709" i="23"/>
  <c r="CG710" i="23" s="1"/>
  <c r="CG712" i="23"/>
  <c r="CK675" i="23"/>
  <c r="CK676" i="23" s="1"/>
  <c r="CK678" i="23"/>
  <c r="CU641" i="23"/>
  <c r="CU642" i="23" s="1"/>
  <c r="CU644" i="23"/>
  <c r="DM645" i="23" s="1"/>
  <c r="CM661" i="23"/>
  <c r="CM658" i="23"/>
  <c r="CM659" i="23" s="1"/>
  <c r="CR658" i="23"/>
  <c r="CR659" i="23" s="1"/>
  <c r="CR661" i="23"/>
  <c r="CJ641" i="23"/>
  <c r="CJ642" i="23" s="1"/>
  <c r="CJ644" i="23"/>
  <c r="DB645" i="23" s="1"/>
  <c r="CL678" i="23"/>
  <c r="CL675" i="23"/>
  <c r="CL676" i="23" s="1"/>
  <c r="CH665" i="23"/>
  <c r="CZ662" i="23"/>
  <c r="CS675" i="23"/>
  <c r="CS676" i="23" s="1"/>
  <c r="CS678" i="23"/>
  <c r="CS682" i="23" l="1"/>
  <c r="DK679" i="23"/>
  <c r="CR665" i="23"/>
  <c r="DJ662" i="23"/>
  <c r="CK682" i="23"/>
  <c r="DC679" i="23"/>
  <c r="CG716" i="23"/>
  <c r="CY713" i="23"/>
  <c r="CV641" i="23"/>
  <c r="CV642" i="23" s="1"/>
  <c r="CV644" i="23"/>
  <c r="DN645" i="23" s="1"/>
  <c r="CJ665" i="23"/>
  <c r="DB662" i="23"/>
  <c r="CU665" i="23"/>
  <c r="DM662" i="23"/>
  <c r="CP678" i="23"/>
  <c r="CP675" i="23"/>
  <c r="CP676" i="23" s="1"/>
  <c r="CQ641" i="23"/>
  <c r="CQ642" i="23" s="1"/>
  <c r="CQ644" i="23"/>
  <c r="DI645" i="23" s="1"/>
  <c r="CN641" i="23"/>
  <c r="CN642" i="23" s="1"/>
  <c r="CN644" i="23"/>
  <c r="DF645" i="23" s="1"/>
  <c r="CI641" i="23"/>
  <c r="CI642" i="23" s="1"/>
  <c r="CI644" i="23"/>
  <c r="DA645" i="23" s="1"/>
  <c r="CB645" i="23" s="1"/>
  <c r="CA645" i="23" s="1"/>
  <c r="CH678" i="23"/>
  <c r="CH675" i="23"/>
  <c r="CH676" i="23" s="1"/>
  <c r="CL682" i="23"/>
  <c r="DD679" i="23"/>
  <c r="CM665" i="23"/>
  <c r="DE662" i="23"/>
  <c r="CT682" i="23"/>
  <c r="DL679" i="23"/>
  <c r="CV661" i="23"/>
  <c r="CV658" i="23"/>
  <c r="CV659" i="23" s="1"/>
  <c r="CO682" i="23"/>
  <c r="DG679" i="23"/>
  <c r="CQ658" i="23"/>
  <c r="CQ659" i="23" s="1"/>
  <c r="CQ661" i="23"/>
  <c r="CN661" i="23"/>
  <c r="CN658" i="23"/>
  <c r="CN659" i="23" s="1"/>
  <c r="CB628" i="23"/>
  <c r="CA628" i="23" s="1"/>
  <c r="CI661" i="23"/>
  <c r="CI658" i="23"/>
  <c r="CI659" i="23" s="1"/>
  <c r="CI665" i="23" l="1"/>
  <c r="DA662" i="23"/>
  <c r="CQ665" i="23"/>
  <c r="DI662" i="23"/>
  <c r="CN665" i="23"/>
  <c r="DF662" i="23"/>
  <c r="CO695" i="23"/>
  <c r="CO692" i="23"/>
  <c r="CO693" i="23" s="1"/>
  <c r="CV665" i="23"/>
  <c r="DN662" i="23"/>
  <c r="CT692" i="23"/>
  <c r="CT693" i="23" s="1"/>
  <c r="CT695" i="23"/>
  <c r="CM678" i="23"/>
  <c r="CM675" i="23"/>
  <c r="CM676" i="23" s="1"/>
  <c r="CL692" i="23"/>
  <c r="CL693" i="23" s="1"/>
  <c r="CL695" i="23"/>
  <c r="CH682" i="23"/>
  <c r="CZ679" i="23"/>
  <c r="CP682" i="23"/>
  <c r="DH679" i="23"/>
  <c r="CU678" i="23"/>
  <c r="CU675" i="23"/>
  <c r="CU676" i="23" s="1"/>
  <c r="CJ675" i="23"/>
  <c r="CJ676" i="23" s="1"/>
  <c r="CJ678" i="23"/>
  <c r="CG729" i="23"/>
  <c r="CG726" i="23"/>
  <c r="CG727" i="23" s="1"/>
  <c r="CK692" i="23"/>
  <c r="CK693" i="23" s="1"/>
  <c r="CK695" i="23"/>
  <c r="CR675" i="23"/>
  <c r="CR676" i="23" s="1"/>
  <c r="CR678" i="23"/>
  <c r="CS692" i="23"/>
  <c r="CS693" i="23" s="1"/>
  <c r="CS695" i="23"/>
  <c r="CS699" i="23" l="1"/>
  <c r="DK696" i="23"/>
  <c r="CR682" i="23"/>
  <c r="DJ679" i="23"/>
  <c r="CL699" i="23"/>
  <c r="DD696" i="23"/>
  <c r="CT699" i="23"/>
  <c r="DL696" i="23"/>
  <c r="CB662" i="23"/>
  <c r="CA662" i="23" s="1"/>
  <c r="CK699" i="23"/>
  <c r="DC696" i="23"/>
  <c r="CJ682" i="23"/>
  <c r="DB679" i="23"/>
  <c r="CG733" i="23"/>
  <c r="CY730" i="23"/>
  <c r="CU682" i="23"/>
  <c r="DM679" i="23"/>
  <c r="CP695" i="23"/>
  <c r="CP692" i="23"/>
  <c r="CP693" i="23" s="1"/>
  <c r="CH695" i="23"/>
  <c r="CH692" i="23"/>
  <c r="CH693" i="23" s="1"/>
  <c r="CM682" i="23"/>
  <c r="DE679" i="23"/>
  <c r="CV675" i="23"/>
  <c r="CV676" i="23" s="1"/>
  <c r="CV678" i="23"/>
  <c r="CO699" i="23"/>
  <c r="DG696" i="23"/>
  <c r="CN675" i="23"/>
  <c r="CN676" i="23" s="1"/>
  <c r="CN678" i="23"/>
  <c r="CQ678" i="23"/>
  <c r="CQ675" i="23"/>
  <c r="CQ676" i="23" s="1"/>
  <c r="CI678" i="23"/>
  <c r="CI675" i="23"/>
  <c r="CI676" i="23" s="1"/>
  <c r="CV682" i="23" l="1"/>
  <c r="DN679" i="23"/>
  <c r="CT709" i="23"/>
  <c r="CT710" i="23" s="1"/>
  <c r="CT712" i="23"/>
  <c r="CL709" i="23"/>
  <c r="CL710" i="23" s="1"/>
  <c r="CL712" i="23"/>
  <c r="CN682" i="23"/>
  <c r="DF679" i="23"/>
  <c r="CI682" i="23"/>
  <c r="DA679" i="23"/>
  <c r="CQ682" i="23"/>
  <c r="DI679" i="23"/>
  <c r="CO712" i="23"/>
  <c r="CO709" i="23"/>
  <c r="CO710" i="23" s="1"/>
  <c r="CM695" i="23"/>
  <c r="CM692" i="23"/>
  <c r="CM693" i="23" s="1"/>
  <c r="CH699" i="23"/>
  <c r="CZ696" i="23"/>
  <c r="CP699" i="23"/>
  <c r="DH696" i="23"/>
  <c r="CU695" i="23"/>
  <c r="CU692" i="23"/>
  <c r="CU693" i="23" s="1"/>
  <c r="CG743" i="23"/>
  <c r="CG744" i="23" s="1"/>
  <c r="CG746" i="23"/>
  <c r="CJ695" i="23"/>
  <c r="CJ692" i="23"/>
  <c r="CJ693" i="23" s="1"/>
  <c r="CK709" i="23"/>
  <c r="CK710" i="23" s="1"/>
  <c r="CK712" i="23"/>
  <c r="CR695" i="23"/>
  <c r="CR692" i="23"/>
  <c r="CR693" i="23" s="1"/>
  <c r="CS709" i="23"/>
  <c r="CS710" i="23" s="1"/>
  <c r="CS712" i="23"/>
  <c r="CS716" i="23" l="1"/>
  <c r="DK713" i="23"/>
  <c r="CG750" i="23"/>
  <c r="CY747" i="23"/>
  <c r="CB679" i="23"/>
  <c r="CA679" i="23" s="1"/>
  <c r="CL716" i="23"/>
  <c r="DD713" i="23"/>
  <c r="CT716" i="23"/>
  <c r="DL713" i="23"/>
  <c r="CK716" i="23"/>
  <c r="DC713" i="23"/>
  <c r="CR699" i="23"/>
  <c r="DJ696" i="23"/>
  <c r="CJ699" i="23"/>
  <c r="DB696" i="23"/>
  <c r="CU699" i="23"/>
  <c r="DM696" i="23"/>
  <c r="CP712" i="23"/>
  <c r="CP709" i="23"/>
  <c r="CP710" i="23" s="1"/>
  <c r="CH712" i="23"/>
  <c r="CH709" i="23"/>
  <c r="CH710" i="23" s="1"/>
  <c r="CM699" i="23"/>
  <c r="DE696" i="23"/>
  <c r="CO716" i="23"/>
  <c r="DG713" i="23"/>
  <c r="CQ695" i="23"/>
  <c r="CQ692" i="23"/>
  <c r="CQ693" i="23" s="1"/>
  <c r="CI695" i="23"/>
  <c r="CI692" i="23"/>
  <c r="CI693" i="23" s="1"/>
  <c r="CN695" i="23"/>
  <c r="CN692" i="23"/>
  <c r="CN693" i="23" s="1"/>
  <c r="CV695" i="23"/>
  <c r="CV692" i="23"/>
  <c r="CV693" i="23" s="1"/>
  <c r="CV699" i="23" l="1"/>
  <c r="DN696" i="23"/>
  <c r="CN699" i="23"/>
  <c r="DF696" i="23"/>
  <c r="CI699" i="23"/>
  <c r="DA696" i="23"/>
  <c r="CQ699" i="23"/>
  <c r="DI696" i="23"/>
  <c r="CO726" i="23"/>
  <c r="CO727" i="23" s="1"/>
  <c r="CO729" i="23"/>
  <c r="CM712" i="23"/>
  <c r="CM709" i="23"/>
  <c r="CM710" i="23" s="1"/>
  <c r="CH716" i="23"/>
  <c r="CZ713" i="23"/>
  <c r="CP716" i="23"/>
  <c r="DH713" i="23"/>
  <c r="CU712" i="23"/>
  <c r="CU709" i="23"/>
  <c r="CU710" i="23" s="1"/>
  <c r="CJ712" i="23"/>
  <c r="CJ709" i="23"/>
  <c r="CJ710" i="23" s="1"/>
  <c r="CR712" i="23"/>
  <c r="CR709" i="23"/>
  <c r="CR710" i="23" s="1"/>
  <c r="CK729" i="23"/>
  <c r="CK726" i="23"/>
  <c r="CK727" i="23" s="1"/>
  <c r="CT729" i="23"/>
  <c r="CT726" i="23"/>
  <c r="CT727" i="23" s="1"/>
  <c r="CL729" i="23"/>
  <c r="CL726" i="23"/>
  <c r="CL727" i="23" s="1"/>
  <c r="CG760" i="23"/>
  <c r="CG761" i="23" s="1"/>
  <c r="CG763" i="23"/>
  <c r="CS729" i="23"/>
  <c r="CS726" i="23"/>
  <c r="CS727" i="23" s="1"/>
  <c r="CO733" i="23" l="1"/>
  <c r="DG730" i="23"/>
  <c r="CB696" i="23"/>
  <c r="CA696" i="23" s="1"/>
  <c r="CG767" i="23"/>
  <c r="CY764" i="23"/>
  <c r="CS733" i="23"/>
  <c r="DK730" i="23"/>
  <c r="CL733" i="23"/>
  <c r="DD730" i="23"/>
  <c r="CT733" i="23"/>
  <c r="DL730" i="23"/>
  <c r="CK733" i="23"/>
  <c r="DC730" i="23"/>
  <c r="CR716" i="23"/>
  <c r="DJ713" i="23"/>
  <c r="CJ716" i="23"/>
  <c r="DB713" i="23"/>
  <c r="CU716" i="23"/>
  <c r="DM713" i="23"/>
  <c r="CP729" i="23"/>
  <c r="CP726" i="23"/>
  <c r="CP727" i="23" s="1"/>
  <c r="CH729" i="23"/>
  <c r="CH726" i="23"/>
  <c r="CH727" i="23" s="1"/>
  <c r="CM716" i="23"/>
  <c r="DE713" i="23"/>
  <c r="CQ712" i="23"/>
  <c r="CQ709" i="23"/>
  <c r="CQ710" i="23" s="1"/>
  <c r="CI712" i="23"/>
  <c r="CI709" i="23"/>
  <c r="CI710" i="23" s="1"/>
  <c r="CN712" i="23"/>
  <c r="CN709" i="23"/>
  <c r="CN710" i="23" s="1"/>
  <c r="CV712" i="23"/>
  <c r="CV709" i="23"/>
  <c r="CV710" i="23" s="1"/>
  <c r="CO743" i="23" l="1"/>
  <c r="CO744" i="23" s="1"/>
  <c r="CO746" i="23"/>
  <c r="CV716" i="23"/>
  <c r="DN713" i="23"/>
  <c r="CN716" i="23"/>
  <c r="DF713" i="23"/>
  <c r="CI716" i="23"/>
  <c r="DA713" i="23"/>
  <c r="CQ716" i="23"/>
  <c r="DI713" i="23"/>
  <c r="CM729" i="23"/>
  <c r="CM726" i="23"/>
  <c r="CM727" i="23" s="1"/>
  <c r="CH733" i="23"/>
  <c r="CZ730" i="23"/>
  <c r="CP733" i="23"/>
  <c r="DH730" i="23"/>
  <c r="CU729" i="23"/>
  <c r="CU726" i="23"/>
  <c r="CU727" i="23" s="1"/>
  <c r="CJ729" i="23"/>
  <c r="CJ726" i="23"/>
  <c r="CJ727" i="23" s="1"/>
  <c r="CR729" i="23"/>
  <c r="CR726" i="23"/>
  <c r="CR727" i="23" s="1"/>
  <c r="CK743" i="23"/>
  <c r="CK744" i="23" s="1"/>
  <c r="CK746" i="23"/>
  <c r="CT746" i="23"/>
  <c r="CT743" i="23"/>
  <c r="CT744" i="23" s="1"/>
  <c r="CL746" i="23"/>
  <c r="CL743" i="23"/>
  <c r="CL744" i="23" s="1"/>
  <c r="CS743" i="23"/>
  <c r="CS744" i="23" s="1"/>
  <c r="CS746" i="23"/>
  <c r="CG777" i="23"/>
  <c r="CG778" i="23" s="1"/>
  <c r="CG780" i="23"/>
  <c r="CG784" i="23" l="1"/>
  <c r="CY781" i="23"/>
  <c r="CK750" i="23"/>
  <c r="DC747" i="23"/>
  <c r="CL750" i="23"/>
  <c r="DD747" i="23"/>
  <c r="CT750" i="23"/>
  <c r="DL747" i="23"/>
  <c r="CR733" i="23"/>
  <c r="DJ730" i="23"/>
  <c r="CJ733" i="23"/>
  <c r="DB730" i="23"/>
  <c r="CU733" i="23"/>
  <c r="DM730" i="23"/>
  <c r="CP743" i="23"/>
  <c r="CP744" i="23" s="1"/>
  <c r="CP746" i="23"/>
  <c r="CH746" i="23"/>
  <c r="CH743" i="23"/>
  <c r="CH744" i="23" s="1"/>
  <c r="CM733" i="23"/>
  <c r="DE730" i="23"/>
  <c r="CQ729" i="23"/>
  <c r="CQ726" i="23"/>
  <c r="CQ727" i="23" s="1"/>
  <c r="CI729" i="23"/>
  <c r="CI726" i="23"/>
  <c r="CI727" i="23" s="1"/>
  <c r="CN729" i="23"/>
  <c r="CN726" i="23"/>
  <c r="CN727" i="23" s="1"/>
  <c r="CV729" i="23"/>
  <c r="CV726" i="23"/>
  <c r="CV727" i="23" s="1"/>
  <c r="CS750" i="23"/>
  <c r="DK747" i="23"/>
  <c r="CB713" i="23"/>
  <c r="CA713" i="23" s="1"/>
  <c r="CO750" i="23"/>
  <c r="DG747" i="23"/>
  <c r="CP750" i="23" l="1"/>
  <c r="DH747" i="23"/>
  <c r="CO763" i="23"/>
  <c r="CO760" i="23"/>
  <c r="CO761" i="23" s="1"/>
  <c r="CS760" i="23"/>
  <c r="CS761" i="23" s="1"/>
  <c r="CS763" i="23"/>
  <c r="CV733" i="23"/>
  <c r="DN730" i="23"/>
  <c r="CN733" i="23"/>
  <c r="DF730" i="23"/>
  <c r="CI733" i="23"/>
  <c r="DA730" i="23"/>
  <c r="CQ733" i="23"/>
  <c r="DI730" i="23"/>
  <c r="CM743" i="23"/>
  <c r="CM744" i="23" s="1"/>
  <c r="CM746" i="23"/>
  <c r="CH750" i="23"/>
  <c r="CZ747" i="23"/>
  <c r="CU746" i="23"/>
  <c r="CU743" i="23"/>
  <c r="CU744" i="23" s="1"/>
  <c r="CJ743" i="23"/>
  <c r="CJ744" i="23" s="1"/>
  <c r="CJ746" i="23"/>
  <c r="CR743" i="23"/>
  <c r="CR744" i="23" s="1"/>
  <c r="CR746" i="23"/>
  <c r="CT763" i="23"/>
  <c r="CT760" i="23"/>
  <c r="CT761" i="23" s="1"/>
  <c r="CL760" i="23"/>
  <c r="CL761" i="23" s="1"/>
  <c r="CL763" i="23"/>
  <c r="CK760" i="23"/>
  <c r="CK761" i="23" s="1"/>
  <c r="CK763" i="23"/>
  <c r="CG794" i="23"/>
  <c r="CG795" i="23" s="1"/>
  <c r="CG797" i="23"/>
  <c r="CG801" i="23" l="1"/>
  <c r="CY798" i="23"/>
  <c r="CL767" i="23"/>
  <c r="DD764" i="23"/>
  <c r="CT767" i="23"/>
  <c r="DL764" i="23"/>
  <c r="CU750" i="23"/>
  <c r="DM747" i="23"/>
  <c r="CH760" i="23"/>
  <c r="CH761" i="23" s="1"/>
  <c r="CH763" i="23"/>
  <c r="CQ746" i="23"/>
  <c r="CQ743" i="23"/>
  <c r="CQ744" i="23" s="1"/>
  <c r="CI743" i="23"/>
  <c r="CI744" i="23" s="1"/>
  <c r="CI746" i="23"/>
  <c r="CN743" i="23"/>
  <c r="CN744" i="23" s="1"/>
  <c r="CN746" i="23"/>
  <c r="CV743" i="23"/>
  <c r="CV744" i="23" s="1"/>
  <c r="CV746" i="23"/>
  <c r="CO767" i="23"/>
  <c r="DG764" i="23"/>
  <c r="CK767" i="23"/>
  <c r="DC764" i="23"/>
  <c r="CR750" i="23"/>
  <c r="DJ747" i="23"/>
  <c r="CJ750" i="23"/>
  <c r="DB747" i="23"/>
  <c r="CM750" i="23"/>
  <c r="DE747" i="23"/>
  <c r="CB730" i="23"/>
  <c r="CA730" i="23" s="1"/>
  <c r="CS767" i="23"/>
  <c r="DK764" i="23"/>
  <c r="CP763" i="23"/>
  <c r="CP760" i="23"/>
  <c r="CP761" i="23" s="1"/>
  <c r="CM763" i="23" l="1"/>
  <c r="CM760" i="23"/>
  <c r="CM761" i="23" s="1"/>
  <c r="CJ763" i="23"/>
  <c r="CJ760" i="23"/>
  <c r="CJ761" i="23" s="1"/>
  <c r="CR763" i="23"/>
  <c r="CR760" i="23"/>
  <c r="CR761" i="23" s="1"/>
  <c r="CK780" i="23"/>
  <c r="CK777" i="23"/>
  <c r="CK778" i="23" s="1"/>
  <c r="CO777" i="23"/>
  <c r="CO778" i="23" s="1"/>
  <c r="CO780" i="23"/>
  <c r="CQ750" i="23"/>
  <c r="DI747" i="23"/>
  <c r="CU763" i="23"/>
  <c r="CU760" i="23"/>
  <c r="CU761" i="23" s="1"/>
  <c r="CT780" i="23"/>
  <c r="CT777" i="23"/>
  <c r="CT778" i="23" s="1"/>
  <c r="CP767" i="23"/>
  <c r="DH764" i="23"/>
  <c r="CS777" i="23"/>
  <c r="CS778" i="23" s="1"/>
  <c r="CS780" i="23"/>
  <c r="CV750" i="23"/>
  <c r="DN747" i="23"/>
  <c r="CN750" i="23"/>
  <c r="DF747" i="23"/>
  <c r="CI750" i="23"/>
  <c r="DA747" i="23"/>
  <c r="CB747" i="23" s="1"/>
  <c r="CA747" i="23" s="1"/>
  <c r="CH767" i="23"/>
  <c r="CZ764" i="23"/>
  <c r="CL780" i="23"/>
  <c r="CL777" i="23"/>
  <c r="CL778" i="23" s="1"/>
  <c r="CG814" i="23"/>
  <c r="CG811" i="23"/>
  <c r="CG812" i="23" s="1"/>
  <c r="CS784" i="23" l="1"/>
  <c r="DK781" i="23"/>
  <c r="CG818" i="23"/>
  <c r="CY815" i="23"/>
  <c r="CL784" i="23"/>
  <c r="DD781" i="23"/>
  <c r="CH777" i="23"/>
  <c r="CH778" i="23" s="1"/>
  <c r="CH780" i="23"/>
  <c r="CI763" i="23"/>
  <c r="CI760" i="23"/>
  <c r="CI761" i="23" s="1"/>
  <c r="CN763" i="23"/>
  <c r="CN760" i="23"/>
  <c r="CN761" i="23" s="1"/>
  <c r="CV763" i="23"/>
  <c r="CV760" i="23"/>
  <c r="CV761" i="23" s="1"/>
  <c r="CP777" i="23"/>
  <c r="CP778" i="23" s="1"/>
  <c r="CP780" i="23"/>
  <c r="CO784" i="23"/>
  <c r="DG781" i="23"/>
  <c r="CT784" i="23"/>
  <c r="DL781" i="23"/>
  <c r="CU767" i="23"/>
  <c r="DM764" i="23"/>
  <c r="CQ763" i="23"/>
  <c r="CQ760" i="23"/>
  <c r="CQ761" i="23" s="1"/>
  <c r="CK784" i="23"/>
  <c r="DC781" i="23"/>
  <c r="CR767" i="23"/>
  <c r="DJ764" i="23"/>
  <c r="CJ767" i="23"/>
  <c r="DB764" i="23"/>
  <c r="CM767" i="23"/>
  <c r="DE764" i="23"/>
  <c r="CM777" i="23" l="1"/>
  <c r="CM778" i="23" s="1"/>
  <c r="CM780" i="23"/>
  <c r="CJ780" i="23"/>
  <c r="CJ777" i="23"/>
  <c r="CJ778" i="23" s="1"/>
  <c r="CR780" i="23"/>
  <c r="CR777" i="23"/>
  <c r="CR778" i="23" s="1"/>
  <c r="CK797" i="23"/>
  <c r="CK794" i="23"/>
  <c r="CK795" i="23" s="1"/>
  <c r="CQ767" i="23"/>
  <c r="DI764" i="23"/>
  <c r="CU780" i="23"/>
  <c r="CU777" i="23"/>
  <c r="CU778" i="23" s="1"/>
  <c r="CT797" i="23"/>
  <c r="CT794" i="23"/>
  <c r="CT795" i="23" s="1"/>
  <c r="CP784" i="23"/>
  <c r="DH781" i="23"/>
  <c r="CH784" i="23"/>
  <c r="CZ781" i="23"/>
  <c r="CO794" i="23"/>
  <c r="CO795" i="23" s="1"/>
  <c r="CO797" i="23"/>
  <c r="CV767" i="23"/>
  <c r="DN764" i="23"/>
  <c r="CN767" i="23"/>
  <c r="DF764" i="23"/>
  <c r="CI767" i="23"/>
  <c r="DA764" i="23"/>
  <c r="CB764" i="23" s="1"/>
  <c r="CA764" i="23" s="1"/>
  <c r="CL797" i="23"/>
  <c r="CL794" i="23"/>
  <c r="CL795" i="23" s="1"/>
  <c r="CG831" i="23"/>
  <c r="CG828" i="23"/>
  <c r="CG829" i="23" s="1"/>
  <c r="CS797" i="23"/>
  <c r="CS794" i="23"/>
  <c r="CS795" i="23" s="1"/>
  <c r="CS801" i="23" l="1"/>
  <c r="DK798" i="23"/>
  <c r="CG835" i="23"/>
  <c r="CY832" i="23"/>
  <c r="CL801" i="23"/>
  <c r="DD798" i="23"/>
  <c r="CI777" i="23"/>
  <c r="CI778" i="23" s="1"/>
  <c r="CI780" i="23"/>
  <c r="CN780" i="23"/>
  <c r="CN777" i="23"/>
  <c r="CN778" i="23" s="1"/>
  <c r="CV780" i="23"/>
  <c r="CV777" i="23"/>
  <c r="CV778" i="23" s="1"/>
  <c r="CM784" i="23"/>
  <c r="DE781" i="23"/>
  <c r="CO801" i="23"/>
  <c r="DG798" i="23"/>
  <c r="CH797" i="23"/>
  <c r="CH794" i="23"/>
  <c r="CH795" i="23" s="1"/>
  <c r="CP797" i="23"/>
  <c r="CP794" i="23"/>
  <c r="CP795" i="23" s="1"/>
  <c r="CT801" i="23"/>
  <c r="DL798" i="23"/>
  <c r="CU784" i="23"/>
  <c r="DM781" i="23"/>
  <c r="CQ780" i="23"/>
  <c r="CQ777" i="23"/>
  <c r="CQ778" i="23" s="1"/>
  <c r="CK801" i="23"/>
  <c r="DC798" i="23"/>
  <c r="CR784" i="23"/>
  <c r="DJ781" i="23"/>
  <c r="CJ784" i="23"/>
  <c r="DB781" i="23"/>
  <c r="CJ797" i="23" l="1"/>
  <c r="CJ794" i="23"/>
  <c r="CJ795" i="23" s="1"/>
  <c r="CR797" i="23"/>
  <c r="CR794" i="23"/>
  <c r="CR795" i="23" s="1"/>
  <c r="CK814" i="23"/>
  <c r="CK811" i="23"/>
  <c r="CK812" i="23" s="1"/>
  <c r="CQ784" i="23"/>
  <c r="DI781" i="23"/>
  <c r="CU797" i="23"/>
  <c r="CU794" i="23"/>
  <c r="CU795" i="23" s="1"/>
  <c r="CT811" i="23"/>
  <c r="CT812" i="23" s="1"/>
  <c r="CT814" i="23"/>
  <c r="CP801" i="23"/>
  <c r="DH798" i="23"/>
  <c r="CH801" i="23"/>
  <c r="CZ798" i="23"/>
  <c r="CO814" i="23"/>
  <c r="CO811" i="23"/>
  <c r="CO812" i="23" s="1"/>
  <c r="CM797" i="23"/>
  <c r="CM794" i="23"/>
  <c r="CM795" i="23" s="1"/>
  <c r="CI784" i="23"/>
  <c r="DA781" i="23"/>
  <c r="CB781" i="23" s="1"/>
  <c r="CA781" i="23" s="1"/>
  <c r="CV784" i="23"/>
  <c r="DN781" i="23"/>
  <c r="CN784" i="23"/>
  <c r="DF781" i="23"/>
  <c r="CL811" i="23"/>
  <c r="CL812" i="23" s="1"/>
  <c r="CL814" i="23"/>
  <c r="CG845" i="23"/>
  <c r="CG846" i="23" s="1"/>
  <c r="CG848" i="23"/>
  <c r="CS811" i="23"/>
  <c r="CS812" i="23" s="1"/>
  <c r="CS814" i="23"/>
  <c r="CN797" i="23" l="1"/>
  <c r="CN794" i="23"/>
  <c r="CN795" i="23" s="1"/>
  <c r="CV797" i="23"/>
  <c r="CV794" i="23"/>
  <c r="CV795" i="23" s="1"/>
  <c r="CT818" i="23"/>
  <c r="DL815" i="23"/>
  <c r="CS818" i="23"/>
  <c r="DK815" i="23"/>
  <c r="CG852" i="23"/>
  <c r="CY849" i="23"/>
  <c r="CL818" i="23"/>
  <c r="DD815" i="23"/>
  <c r="CI797" i="23"/>
  <c r="CI794" i="23"/>
  <c r="CI795" i="23" s="1"/>
  <c r="CM801" i="23"/>
  <c r="DE798" i="23"/>
  <c r="CO818" i="23"/>
  <c r="DG815" i="23"/>
  <c r="CH814" i="23"/>
  <c r="CH811" i="23"/>
  <c r="CH812" i="23" s="1"/>
  <c r="CP814" i="23"/>
  <c r="CP811" i="23"/>
  <c r="CP812" i="23" s="1"/>
  <c r="CU801" i="23"/>
  <c r="DM798" i="23"/>
  <c r="CQ797" i="23"/>
  <c r="CQ794" i="23"/>
  <c r="CQ795" i="23" s="1"/>
  <c r="CK818" i="23"/>
  <c r="DC815" i="23"/>
  <c r="CR801" i="23"/>
  <c r="DJ798" i="23"/>
  <c r="CJ801" i="23"/>
  <c r="DB798" i="23"/>
  <c r="CJ814" i="23" l="1"/>
  <c r="CJ811" i="23"/>
  <c r="CJ812" i="23" s="1"/>
  <c r="CR814" i="23"/>
  <c r="CR811" i="23"/>
  <c r="CR812" i="23" s="1"/>
  <c r="CK831" i="23"/>
  <c r="CK828" i="23"/>
  <c r="CK829" i="23" s="1"/>
  <c r="CQ801" i="23"/>
  <c r="DI798" i="23"/>
  <c r="CU814" i="23"/>
  <c r="CU811" i="23"/>
  <c r="CU812" i="23" s="1"/>
  <c r="CP818" i="23"/>
  <c r="DH815" i="23"/>
  <c r="CH818" i="23"/>
  <c r="CZ815" i="23"/>
  <c r="CO831" i="23"/>
  <c r="CO828" i="23"/>
  <c r="CO829" i="23" s="1"/>
  <c r="CM814" i="23"/>
  <c r="CM811" i="23"/>
  <c r="CM812" i="23" s="1"/>
  <c r="CI801" i="23"/>
  <c r="DA798" i="23"/>
  <c r="CL831" i="23"/>
  <c r="CL828" i="23"/>
  <c r="CL829" i="23" s="1"/>
  <c r="CG865" i="23"/>
  <c r="CG862" i="23"/>
  <c r="CG863" i="23" s="1"/>
  <c r="CS831" i="23"/>
  <c r="CS828" i="23"/>
  <c r="CS829" i="23" s="1"/>
  <c r="CT831" i="23"/>
  <c r="CT828" i="23"/>
  <c r="CT829" i="23" s="1"/>
  <c r="CV801" i="23"/>
  <c r="DN798" i="23"/>
  <c r="CN801" i="23"/>
  <c r="DF798" i="23"/>
  <c r="CN814" i="23" l="1"/>
  <c r="CN811" i="23"/>
  <c r="CN812" i="23" s="1"/>
  <c r="CV814" i="23"/>
  <c r="CV811" i="23"/>
  <c r="CV812" i="23" s="1"/>
  <c r="CB798" i="23"/>
  <c r="CA798" i="23" s="1"/>
  <c r="CT835" i="23"/>
  <c r="DL832" i="23"/>
  <c r="CS835" i="23"/>
  <c r="DK832" i="23"/>
  <c r="CG869" i="23"/>
  <c r="CY866" i="23"/>
  <c r="CL835" i="23"/>
  <c r="DD832" i="23"/>
  <c r="CI814" i="23"/>
  <c r="CI811" i="23"/>
  <c r="CI812" i="23" s="1"/>
  <c r="CM818" i="23"/>
  <c r="DE815" i="23"/>
  <c r="CO835" i="23"/>
  <c r="DG832" i="23"/>
  <c r="CH831" i="23"/>
  <c r="CH828" i="23"/>
  <c r="CH829" i="23" s="1"/>
  <c r="CP831" i="23"/>
  <c r="CP828" i="23"/>
  <c r="CP829" i="23" s="1"/>
  <c r="CU818" i="23"/>
  <c r="DM815" i="23"/>
  <c r="CQ814" i="23"/>
  <c r="CQ811" i="23"/>
  <c r="CQ812" i="23" s="1"/>
  <c r="CK835" i="23"/>
  <c r="DC832" i="23"/>
  <c r="CR818" i="23"/>
  <c r="DJ815" i="23"/>
  <c r="CJ818" i="23"/>
  <c r="DB815" i="23"/>
  <c r="CJ831" i="23" l="1"/>
  <c r="CJ828" i="23"/>
  <c r="CJ829" i="23" s="1"/>
  <c r="CR828" i="23"/>
  <c r="CR829" i="23" s="1"/>
  <c r="CR831" i="23"/>
  <c r="CK845" i="23"/>
  <c r="CK846" i="23" s="1"/>
  <c r="CK848" i="23"/>
  <c r="CQ818" i="23"/>
  <c r="DI815" i="23"/>
  <c r="CU828" i="23"/>
  <c r="CU829" i="23" s="1"/>
  <c r="CU831" i="23"/>
  <c r="CP835" i="23"/>
  <c r="DH832" i="23"/>
  <c r="CH835" i="23"/>
  <c r="CZ832" i="23"/>
  <c r="CO845" i="23"/>
  <c r="CO846" i="23" s="1"/>
  <c r="CO848" i="23"/>
  <c r="CM831" i="23"/>
  <c r="CM828" i="23"/>
  <c r="CM829" i="23" s="1"/>
  <c r="CI818" i="23"/>
  <c r="DA815" i="23"/>
  <c r="CL848" i="23"/>
  <c r="CL845" i="23"/>
  <c r="CL846" i="23" s="1"/>
  <c r="CG882" i="23"/>
  <c r="CG879" i="23"/>
  <c r="CG880" i="23" s="1"/>
  <c r="CS845" i="23"/>
  <c r="CS846" i="23" s="1"/>
  <c r="CS848" i="23"/>
  <c r="CT848" i="23"/>
  <c r="CT845" i="23"/>
  <c r="CT846" i="23" s="1"/>
  <c r="CV818" i="23"/>
  <c r="DN815" i="23"/>
  <c r="CN818" i="23"/>
  <c r="DF815" i="23"/>
  <c r="CB815" i="23" l="1"/>
  <c r="CA815" i="23" s="1"/>
  <c r="CO852" i="23"/>
  <c r="DG849" i="23"/>
  <c r="CN831" i="23"/>
  <c r="CN828" i="23"/>
  <c r="CN829" i="23" s="1"/>
  <c r="CV831" i="23"/>
  <c r="CV828" i="23"/>
  <c r="CV829" i="23" s="1"/>
  <c r="CT852" i="23"/>
  <c r="DL849" i="23"/>
  <c r="CG886" i="23"/>
  <c r="CY883" i="23"/>
  <c r="CL852" i="23"/>
  <c r="DD849" i="23"/>
  <c r="CI831" i="23"/>
  <c r="CI828" i="23"/>
  <c r="CI829" i="23" s="1"/>
  <c r="CM835" i="23"/>
  <c r="DE832" i="23"/>
  <c r="CH848" i="23"/>
  <c r="CH845" i="23"/>
  <c r="CH846" i="23" s="1"/>
  <c r="CP848" i="23"/>
  <c r="CP845" i="23"/>
  <c r="CP846" i="23" s="1"/>
  <c r="CQ831" i="23"/>
  <c r="CQ828" i="23"/>
  <c r="CQ829" i="23" s="1"/>
  <c r="CJ835" i="23"/>
  <c r="DB832" i="23"/>
  <c r="CS852" i="23"/>
  <c r="DK849" i="23"/>
  <c r="CU835" i="23"/>
  <c r="DM832" i="23"/>
  <c r="CK852" i="23"/>
  <c r="DC849" i="23"/>
  <c r="CR835" i="23"/>
  <c r="DJ832" i="23"/>
  <c r="CR845" i="23" l="1"/>
  <c r="CR846" i="23" s="1"/>
  <c r="CR848" i="23"/>
  <c r="CK865" i="23"/>
  <c r="CK862" i="23"/>
  <c r="CK863" i="23" s="1"/>
  <c r="CU848" i="23"/>
  <c r="CU845" i="23"/>
  <c r="CU846" i="23" s="1"/>
  <c r="CS865" i="23"/>
  <c r="CS862" i="23"/>
  <c r="CS863" i="23" s="1"/>
  <c r="CJ845" i="23"/>
  <c r="CJ846" i="23" s="1"/>
  <c r="CJ848" i="23"/>
  <c r="CQ835" i="23"/>
  <c r="DI832" i="23"/>
  <c r="CP852" i="23"/>
  <c r="DH849" i="23"/>
  <c r="CH852" i="23"/>
  <c r="CZ849" i="23"/>
  <c r="CM848" i="23"/>
  <c r="CM845" i="23"/>
  <c r="CM846" i="23" s="1"/>
  <c r="CI835" i="23"/>
  <c r="DA832" i="23"/>
  <c r="CL865" i="23"/>
  <c r="CL862" i="23"/>
  <c r="CL863" i="23" s="1"/>
  <c r="CG896" i="23"/>
  <c r="CG897" i="23" s="1"/>
  <c r="CG899" i="23"/>
  <c r="CT865" i="23"/>
  <c r="CT862" i="23"/>
  <c r="CT863" i="23" s="1"/>
  <c r="CV835" i="23"/>
  <c r="DN832" i="23"/>
  <c r="CN835" i="23"/>
  <c r="DF832" i="23"/>
  <c r="CO862" i="23"/>
  <c r="CO863" i="23" s="1"/>
  <c r="CO865" i="23"/>
  <c r="CG920" i="23" l="1"/>
  <c r="CG903" i="23"/>
  <c r="CY900" i="23"/>
  <c r="CB832" i="23"/>
  <c r="CA832" i="23" s="1"/>
  <c r="CJ852" i="23"/>
  <c r="DB849" i="23"/>
  <c r="CR852" i="23"/>
  <c r="DJ849" i="23"/>
  <c r="CO869" i="23"/>
  <c r="DG866" i="23"/>
  <c r="CN848" i="23"/>
  <c r="CN845" i="23"/>
  <c r="CN846" i="23" s="1"/>
  <c r="CV848" i="23"/>
  <c r="CV845" i="23"/>
  <c r="CV846" i="23" s="1"/>
  <c r="CT869" i="23"/>
  <c r="DL866" i="23"/>
  <c r="CL869" i="23"/>
  <c r="DD866" i="23"/>
  <c r="CI848" i="23"/>
  <c r="CI845" i="23"/>
  <c r="CI846" i="23" s="1"/>
  <c r="CM852" i="23"/>
  <c r="DE849" i="23"/>
  <c r="CH862" i="23"/>
  <c r="CH863" i="23" s="1"/>
  <c r="CH865" i="23"/>
  <c r="CP862" i="23"/>
  <c r="CP863" i="23" s="1"/>
  <c r="CP865" i="23"/>
  <c r="CQ848" i="23"/>
  <c r="CQ845" i="23"/>
  <c r="CQ846" i="23" s="1"/>
  <c r="CS869" i="23"/>
  <c r="DK866" i="23"/>
  <c r="CU852" i="23"/>
  <c r="DM849" i="23"/>
  <c r="CK869" i="23"/>
  <c r="DC866" i="23"/>
  <c r="CK879" i="23" l="1"/>
  <c r="CK880" i="23" s="1"/>
  <c r="CK882" i="23"/>
  <c r="CU865" i="23"/>
  <c r="CU862" i="23"/>
  <c r="CU863" i="23" s="1"/>
  <c r="CS882" i="23"/>
  <c r="CS879" i="23"/>
  <c r="CS880" i="23" s="1"/>
  <c r="CQ852" i="23"/>
  <c r="DI849" i="23"/>
  <c r="CM865" i="23"/>
  <c r="CM862" i="23"/>
  <c r="CM863" i="23" s="1"/>
  <c r="CI852" i="23"/>
  <c r="DA849" i="23"/>
  <c r="CL882" i="23"/>
  <c r="CL879" i="23"/>
  <c r="CL880" i="23" s="1"/>
  <c r="CT882" i="23"/>
  <c r="CT879" i="23"/>
  <c r="CT880" i="23" s="1"/>
  <c r="CV852" i="23"/>
  <c r="DN849" i="23"/>
  <c r="CN852" i="23"/>
  <c r="DF849" i="23"/>
  <c r="CO882" i="23"/>
  <c r="CO879" i="23"/>
  <c r="CO880" i="23" s="1"/>
  <c r="CR865" i="23"/>
  <c r="CR862" i="23"/>
  <c r="CR863" i="23" s="1"/>
  <c r="CJ865" i="23"/>
  <c r="CJ862" i="23"/>
  <c r="CJ863" i="23" s="1"/>
  <c r="CG913" i="23"/>
  <c r="CG914" i="23" s="1"/>
  <c r="CG916" i="23"/>
  <c r="CY917" i="23" s="1"/>
  <c r="CP869" i="23"/>
  <c r="DH866" i="23"/>
  <c r="CH869" i="23"/>
  <c r="CZ866" i="23"/>
  <c r="CG930" i="23"/>
  <c r="CG931" i="23" s="1"/>
  <c r="CG933" i="23"/>
  <c r="CB849" i="23" l="1"/>
  <c r="CA849" i="23" s="1"/>
  <c r="CK886" i="23"/>
  <c r="DC883" i="23"/>
  <c r="CG937" i="23"/>
  <c r="CY934" i="23"/>
  <c r="CH882" i="23"/>
  <c r="CH879" i="23"/>
  <c r="CH880" i="23" s="1"/>
  <c r="CP882" i="23"/>
  <c r="CP879" i="23"/>
  <c r="CP880" i="23" s="1"/>
  <c r="CJ869" i="23"/>
  <c r="DB866" i="23"/>
  <c r="CR869" i="23"/>
  <c r="DJ866" i="23"/>
  <c r="CO886" i="23"/>
  <c r="DG883" i="23"/>
  <c r="CN865" i="23"/>
  <c r="CN862" i="23"/>
  <c r="CN863" i="23" s="1"/>
  <c r="CV865" i="23"/>
  <c r="CV862" i="23"/>
  <c r="CV863" i="23" s="1"/>
  <c r="CT886" i="23"/>
  <c r="DL883" i="23"/>
  <c r="CL886" i="23"/>
  <c r="DD883" i="23"/>
  <c r="CI865" i="23"/>
  <c r="CI862" i="23"/>
  <c r="CI863" i="23" s="1"/>
  <c r="CM869" i="23"/>
  <c r="DE866" i="23"/>
  <c r="CQ865" i="23"/>
  <c r="CQ862" i="23"/>
  <c r="CQ863" i="23" s="1"/>
  <c r="CS886" i="23"/>
  <c r="DK883" i="23"/>
  <c r="CU869" i="23"/>
  <c r="DM866" i="23"/>
  <c r="CU882" i="23" l="1"/>
  <c r="CU879" i="23"/>
  <c r="CU880" i="23" s="1"/>
  <c r="CS896" i="23"/>
  <c r="CS897" i="23" s="1"/>
  <c r="CS899" i="23"/>
  <c r="CQ869" i="23"/>
  <c r="DI866" i="23"/>
  <c r="CM879" i="23"/>
  <c r="CM880" i="23" s="1"/>
  <c r="CM882" i="23"/>
  <c r="CI869" i="23"/>
  <c r="DA866" i="23"/>
  <c r="CL896" i="23"/>
  <c r="CL897" i="23" s="1"/>
  <c r="CL899" i="23"/>
  <c r="CT896" i="23"/>
  <c r="CT897" i="23" s="1"/>
  <c r="CT899" i="23"/>
  <c r="CV869" i="23"/>
  <c r="DN866" i="23"/>
  <c r="CN869" i="23"/>
  <c r="DF866" i="23"/>
  <c r="CO899" i="23"/>
  <c r="CO896" i="23"/>
  <c r="CO897" i="23" s="1"/>
  <c r="CR879" i="23"/>
  <c r="CR880" i="23" s="1"/>
  <c r="CR882" i="23"/>
  <c r="CJ879" i="23"/>
  <c r="CJ880" i="23" s="1"/>
  <c r="CJ882" i="23"/>
  <c r="CP886" i="23"/>
  <c r="DH883" i="23"/>
  <c r="CH886" i="23"/>
  <c r="CZ883" i="23"/>
  <c r="CG947" i="23"/>
  <c r="CG948" i="23" s="1"/>
  <c r="CG950" i="23"/>
  <c r="CK896" i="23"/>
  <c r="CK897" i="23" s="1"/>
  <c r="CK899" i="23"/>
  <c r="CJ886" i="23" l="1"/>
  <c r="DB883" i="23"/>
  <c r="CR886" i="23"/>
  <c r="DJ883" i="23"/>
  <c r="CT903" i="23"/>
  <c r="CT920" i="23"/>
  <c r="DL900" i="23"/>
  <c r="CL903" i="23"/>
  <c r="CL920" i="23"/>
  <c r="DD900" i="23"/>
  <c r="CB866" i="23"/>
  <c r="CA866" i="23" s="1"/>
  <c r="CM886" i="23"/>
  <c r="DE883" i="23"/>
  <c r="CS920" i="23"/>
  <c r="CS903" i="23"/>
  <c r="DK900" i="23"/>
  <c r="CK920" i="23"/>
  <c r="CK903" i="23"/>
  <c r="DC900" i="23"/>
  <c r="CG954" i="23"/>
  <c r="CY951" i="23"/>
  <c r="CH896" i="23"/>
  <c r="CH897" i="23" s="1"/>
  <c r="CH899" i="23"/>
  <c r="CP896" i="23"/>
  <c r="CP897" i="23" s="1"/>
  <c r="CP899" i="23"/>
  <c r="CO920" i="23"/>
  <c r="CO903" i="23"/>
  <c r="DG900" i="23"/>
  <c r="CN882" i="23"/>
  <c r="CN879" i="23"/>
  <c r="CN880" i="23" s="1"/>
  <c r="CV882" i="23"/>
  <c r="CV879" i="23"/>
  <c r="CV880" i="23" s="1"/>
  <c r="CI882" i="23"/>
  <c r="CI879" i="23"/>
  <c r="CI880" i="23" s="1"/>
  <c r="CQ879" i="23"/>
  <c r="CQ880" i="23" s="1"/>
  <c r="CQ882" i="23"/>
  <c r="CU886" i="23"/>
  <c r="DM883" i="23"/>
  <c r="CU896" i="23" l="1"/>
  <c r="CU897" i="23" s="1"/>
  <c r="CU899" i="23"/>
  <c r="CN886" i="23"/>
  <c r="DF883" i="23"/>
  <c r="CO913" i="23"/>
  <c r="CO914" i="23" s="1"/>
  <c r="CO916" i="23"/>
  <c r="DG917" i="23" s="1"/>
  <c r="CP903" i="23"/>
  <c r="CP920" i="23"/>
  <c r="DH900" i="23"/>
  <c r="CH903" i="23"/>
  <c r="CH920" i="23"/>
  <c r="CZ900" i="23"/>
  <c r="CK930" i="23"/>
  <c r="CK931" i="23" s="1"/>
  <c r="CK933" i="23"/>
  <c r="CS913" i="23"/>
  <c r="CS914" i="23" s="1"/>
  <c r="CS916" i="23"/>
  <c r="DK917" i="23" s="1"/>
  <c r="CL930" i="23"/>
  <c r="CL931" i="23" s="1"/>
  <c r="CL933" i="23"/>
  <c r="CT913" i="23"/>
  <c r="CT914" i="23" s="1"/>
  <c r="CT916" i="23"/>
  <c r="DL917" i="23" s="1"/>
  <c r="CR899" i="23"/>
  <c r="CR896" i="23"/>
  <c r="CR897" i="23" s="1"/>
  <c r="CJ899" i="23"/>
  <c r="CJ896" i="23"/>
  <c r="CJ897" i="23" s="1"/>
  <c r="CI886" i="23"/>
  <c r="DA883" i="23"/>
  <c r="CV886" i="23"/>
  <c r="DN883" i="23"/>
  <c r="CQ886" i="23"/>
  <c r="DI883" i="23"/>
  <c r="CO930" i="23"/>
  <c r="CO931" i="23" s="1"/>
  <c r="CO933" i="23"/>
  <c r="CG967" i="23"/>
  <c r="CG964" i="23"/>
  <c r="CG965" i="23" s="1"/>
  <c r="CK913" i="23"/>
  <c r="CK914" i="23" s="1"/>
  <c r="CK916" i="23"/>
  <c r="DC917" i="23" s="1"/>
  <c r="CS930" i="23"/>
  <c r="CS931" i="23" s="1"/>
  <c r="CS933" i="23"/>
  <c r="CM896" i="23"/>
  <c r="CM897" i="23" s="1"/>
  <c r="CM899" i="23"/>
  <c r="CL913" i="23"/>
  <c r="CL914" i="23" s="1"/>
  <c r="CL916" i="23"/>
  <c r="DD917" i="23" s="1"/>
  <c r="CT930" i="23"/>
  <c r="CT931" i="23" s="1"/>
  <c r="CT933" i="23"/>
  <c r="CS937" i="23" l="1"/>
  <c r="DK934" i="23"/>
  <c r="CG971" i="23"/>
  <c r="CY968" i="23"/>
  <c r="CQ896" i="23"/>
  <c r="CQ897" i="23" s="1"/>
  <c r="CQ899" i="23"/>
  <c r="CV896" i="23"/>
  <c r="CV897" i="23" s="1"/>
  <c r="CV899" i="23"/>
  <c r="CI896" i="23"/>
  <c r="CI897" i="23" s="1"/>
  <c r="CI899" i="23"/>
  <c r="CJ903" i="23"/>
  <c r="CJ920" i="23"/>
  <c r="DB900" i="23"/>
  <c r="CR903" i="23"/>
  <c r="CR920" i="23"/>
  <c r="DJ900" i="23"/>
  <c r="CH913" i="23"/>
  <c r="CH914" i="23" s="1"/>
  <c r="CH916" i="23"/>
  <c r="CZ917" i="23" s="1"/>
  <c r="CP930" i="23"/>
  <c r="CP931" i="23" s="1"/>
  <c r="CP933" i="23"/>
  <c r="CU920" i="23"/>
  <c r="CU903" i="23"/>
  <c r="DM900" i="23"/>
  <c r="CT937" i="23"/>
  <c r="DL934" i="23"/>
  <c r="CM920" i="23"/>
  <c r="CM903" i="23"/>
  <c r="DE900" i="23"/>
  <c r="CO937" i="23"/>
  <c r="DG934" i="23"/>
  <c r="CB883" i="23"/>
  <c r="CA883" i="23" s="1"/>
  <c r="CL937" i="23"/>
  <c r="DD934" i="23"/>
  <c r="CK937" i="23"/>
  <c r="DC934" i="23"/>
  <c r="CH930" i="23"/>
  <c r="CH931" i="23" s="1"/>
  <c r="CH933" i="23"/>
  <c r="CP913" i="23"/>
  <c r="CP914" i="23" s="1"/>
  <c r="CP916" i="23"/>
  <c r="DH917" i="23" s="1"/>
  <c r="CN896" i="23"/>
  <c r="CN897" i="23" s="1"/>
  <c r="CN899" i="23"/>
  <c r="CH937" i="23" l="1"/>
  <c r="CZ934" i="23"/>
  <c r="CO947" i="23"/>
  <c r="CO948" i="23" s="1"/>
  <c r="CO950" i="23"/>
  <c r="CM913" i="23"/>
  <c r="CM914" i="23" s="1"/>
  <c r="CM916" i="23"/>
  <c r="DE917" i="23" s="1"/>
  <c r="CU930" i="23"/>
  <c r="CU931" i="23" s="1"/>
  <c r="CU933" i="23"/>
  <c r="CR913" i="23"/>
  <c r="CR914" i="23" s="1"/>
  <c r="CR916" i="23"/>
  <c r="DJ917" i="23" s="1"/>
  <c r="CJ930" i="23"/>
  <c r="CJ931" i="23" s="1"/>
  <c r="CJ933" i="23"/>
  <c r="CI920" i="23"/>
  <c r="CI903" i="23"/>
  <c r="DA900" i="23"/>
  <c r="CV903" i="23"/>
  <c r="CV920" i="23"/>
  <c r="DN900" i="23"/>
  <c r="CQ920" i="23"/>
  <c r="CQ903" i="23"/>
  <c r="DI900" i="23"/>
  <c r="CN903" i="23"/>
  <c r="CN920" i="23"/>
  <c r="DF900" i="23"/>
  <c r="CK947" i="23"/>
  <c r="CK948" i="23" s="1"/>
  <c r="CK950" i="23"/>
  <c r="CL947" i="23"/>
  <c r="CL948" i="23" s="1"/>
  <c r="CL950" i="23"/>
  <c r="CM930" i="23"/>
  <c r="CM931" i="23" s="1"/>
  <c r="CM933" i="23"/>
  <c r="CT947" i="23"/>
  <c r="CT948" i="23" s="1"/>
  <c r="CT950" i="23"/>
  <c r="CU913" i="23"/>
  <c r="CU914" i="23" s="1"/>
  <c r="CU916" i="23"/>
  <c r="DM917" i="23" s="1"/>
  <c r="CP937" i="23"/>
  <c r="DH934" i="23"/>
  <c r="CR930" i="23"/>
  <c r="CR931" i="23" s="1"/>
  <c r="CR933" i="23"/>
  <c r="CJ913" i="23"/>
  <c r="CJ914" i="23" s="1"/>
  <c r="CJ916" i="23"/>
  <c r="DB917" i="23" s="1"/>
  <c r="CG981" i="23"/>
  <c r="CG982" i="23" s="1"/>
  <c r="CG984" i="23"/>
  <c r="CS947" i="23"/>
  <c r="CS948" i="23" s="1"/>
  <c r="CS950" i="23"/>
  <c r="CS954" i="23" l="1"/>
  <c r="DK951" i="23"/>
  <c r="CP947" i="23"/>
  <c r="CP948" i="23" s="1"/>
  <c r="CP950" i="23"/>
  <c r="CN930" i="23"/>
  <c r="CN931" i="23" s="1"/>
  <c r="CN933" i="23"/>
  <c r="CQ913" i="23"/>
  <c r="CQ914" i="23" s="1"/>
  <c r="CQ916" i="23"/>
  <c r="DI917" i="23" s="1"/>
  <c r="CV913" i="23"/>
  <c r="CV914" i="23" s="1"/>
  <c r="CV916" i="23"/>
  <c r="DN917" i="23" s="1"/>
  <c r="CI913" i="23"/>
  <c r="CI914" i="23" s="1"/>
  <c r="CI916" i="23"/>
  <c r="DA917" i="23" s="1"/>
  <c r="CJ937" i="23"/>
  <c r="DB934" i="23"/>
  <c r="CU937" i="23"/>
  <c r="DM934" i="23"/>
  <c r="CO954" i="23"/>
  <c r="DG951" i="23"/>
  <c r="CG988" i="23"/>
  <c r="CY985" i="23"/>
  <c r="CR937" i="23"/>
  <c r="DJ934" i="23"/>
  <c r="CT954" i="23"/>
  <c r="DL951" i="23"/>
  <c r="CM937" i="23"/>
  <c r="DE934" i="23"/>
  <c r="CL954" i="23"/>
  <c r="DD951" i="23"/>
  <c r="CK954" i="23"/>
  <c r="DC951" i="23"/>
  <c r="CN913" i="23"/>
  <c r="CN914" i="23" s="1"/>
  <c r="CN916" i="23"/>
  <c r="DF917" i="23" s="1"/>
  <c r="CQ930" i="23"/>
  <c r="CQ931" i="23" s="1"/>
  <c r="CQ933" i="23"/>
  <c r="CV930" i="23"/>
  <c r="CV931" i="23" s="1"/>
  <c r="CV933" i="23"/>
  <c r="CB900" i="23"/>
  <c r="CA900" i="23" s="1"/>
  <c r="CA644" i="23" s="1"/>
  <c r="CI930" i="23"/>
  <c r="CI931" i="23" s="1"/>
  <c r="CI933" i="23"/>
  <c r="CH947" i="23"/>
  <c r="CH948" i="23" s="1"/>
  <c r="CH950" i="23"/>
  <c r="CK964" i="23" l="1"/>
  <c r="CK965" i="23" s="1"/>
  <c r="CK967" i="23"/>
  <c r="CL967" i="23"/>
  <c r="CL964" i="23"/>
  <c r="CL965" i="23" s="1"/>
  <c r="CM950" i="23"/>
  <c r="CM947" i="23"/>
  <c r="CM948" i="23" s="1"/>
  <c r="CT967" i="23"/>
  <c r="CT964" i="23"/>
  <c r="CT965" i="23" s="1"/>
  <c r="CR947" i="23"/>
  <c r="CR948" i="23" s="1"/>
  <c r="CR950" i="23"/>
  <c r="CG998" i="23"/>
  <c r="CG999" i="23" s="1"/>
  <c r="CG1001" i="23"/>
  <c r="CB917" i="23"/>
  <c r="CA917" i="23" s="1"/>
  <c r="CN937" i="23"/>
  <c r="DF934" i="23"/>
  <c r="CP954" i="23"/>
  <c r="DH951" i="23"/>
  <c r="CH954" i="23"/>
  <c r="CZ951" i="23"/>
  <c r="CI937" i="23"/>
  <c r="DA934" i="23"/>
  <c r="CB934" i="23" s="1"/>
  <c r="CA934" i="23" s="1"/>
  <c r="CV937" i="23"/>
  <c r="DN934" i="23"/>
  <c r="CQ937" i="23"/>
  <c r="DI934" i="23"/>
  <c r="CO967" i="23"/>
  <c r="CO964" i="23"/>
  <c r="CO965" i="23" s="1"/>
  <c r="CU947" i="23"/>
  <c r="CU948" i="23" s="1"/>
  <c r="CU950" i="23"/>
  <c r="CJ947" i="23"/>
  <c r="CJ948" i="23" s="1"/>
  <c r="CJ950" i="23"/>
  <c r="CS967" i="23"/>
  <c r="CS964" i="23"/>
  <c r="CS965" i="23" s="1"/>
  <c r="CO971" i="23" l="1"/>
  <c r="DG968" i="23"/>
  <c r="CJ954" i="23"/>
  <c r="DB951" i="23"/>
  <c r="CU954" i="23"/>
  <c r="DM951" i="23"/>
  <c r="CQ950" i="23"/>
  <c r="CQ947" i="23"/>
  <c r="CQ948" i="23" s="1"/>
  <c r="CV947" i="23"/>
  <c r="CV948" i="23" s="1"/>
  <c r="CV950" i="23"/>
  <c r="CI947" i="23"/>
  <c r="CI948" i="23" s="1"/>
  <c r="CI950" i="23"/>
  <c r="CH967" i="23"/>
  <c r="CH964" i="23"/>
  <c r="CH965" i="23" s="1"/>
  <c r="CP967" i="23"/>
  <c r="CP964" i="23"/>
  <c r="CP965" i="23" s="1"/>
  <c r="CN947" i="23"/>
  <c r="CN948" i="23" s="1"/>
  <c r="CN950" i="23"/>
  <c r="CG1005" i="23"/>
  <c r="CY1002" i="23"/>
  <c r="CR954" i="23"/>
  <c r="DJ951" i="23"/>
  <c r="CK971" i="23"/>
  <c r="DC968" i="23"/>
  <c r="CS971" i="23"/>
  <c r="DK968" i="23"/>
  <c r="CT971" i="23"/>
  <c r="DL968" i="23"/>
  <c r="CM954" i="23"/>
  <c r="DE951" i="23"/>
  <c r="CL971" i="23"/>
  <c r="DD968" i="23"/>
  <c r="CN954" i="23" l="1"/>
  <c r="DF951" i="23"/>
  <c r="CI954" i="23"/>
  <c r="DA951" i="23"/>
  <c r="CV954" i="23"/>
  <c r="DN951" i="23"/>
  <c r="CL981" i="23"/>
  <c r="CL982" i="23" s="1"/>
  <c r="CL984" i="23"/>
  <c r="CM967" i="23"/>
  <c r="CM964" i="23"/>
  <c r="CM965" i="23" s="1"/>
  <c r="CT981" i="23"/>
  <c r="CT982" i="23" s="1"/>
  <c r="CT984" i="23"/>
  <c r="CS981" i="23"/>
  <c r="CS982" i="23" s="1"/>
  <c r="CS984" i="23"/>
  <c r="CK981" i="23"/>
  <c r="CK982" i="23" s="1"/>
  <c r="CK984" i="23"/>
  <c r="CR967" i="23"/>
  <c r="CR964" i="23"/>
  <c r="CR965" i="23" s="1"/>
  <c r="CG1015" i="23"/>
  <c r="CG1016" i="23" s="1"/>
  <c r="CG1018" i="23"/>
  <c r="CP971" i="23"/>
  <c r="DH968" i="23"/>
  <c r="CH971" i="23"/>
  <c r="CZ968" i="23"/>
  <c r="CQ954" i="23"/>
  <c r="DI951" i="23"/>
  <c r="CU967" i="23"/>
  <c r="CU964" i="23"/>
  <c r="CU965" i="23" s="1"/>
  <c r="CJ967" i="23"/>
  <c r="CJ964" i="23"/>
  <c r="CJ965" i="23" s="1"/>
  <c r="CO984" i="23"/>
  <c r="CO981" i="23"/>
  <c r="CO982" i="23" s="1"/>
  <c r="CG1022" i="23" l="1"/>
  <c r="CY1019" i="23"/>
  <c r="CK988" i="23"/>
  <c r="DC985" i="23"/>
  <c r="CO988" i="23"/>
  <c r="DG985" i="23"/>
  <c r="CJ971" i="23"/>
  <c r="DB968" i="23"/>
  <c r="CU971" i="23"/>
  <c r="DM968" i="23"/>
  <c r="CQ967" i="23"/>
  <c r="CQ964" i="23"/>
  <c r="CQ965" i="23" s="1"/>
  <c r="CH984" i="23"/>
  <c r="CH981" i="23"/>
  <c r="CH982" i="23" s="1"/>
  <c r="CP981" i="23"/>
  <c r="CP982" i="23" s="1"/>
  <c r="CP984" i="23"/>
  <c r="CR971" i="23"/>
  <c r="DJ968" i="23"/>
  <c r="CM971" i="23"/>
  <c r="DE968" i="23"/>
  <c r="CV964" i="23"/>
  <c r="CV965" i="23" s="1"/>
  <c r="CV967" i="23"/>
  <c r="CI967" i="23"/>
  <c r="CI964" i="23"/>
  <c r="CI965" i="23" s="1"/>
  <c r="CN964" i="23"/>
  <c r="CN965" i="23" s="1"/>
  <c r="CN967" i="23"/>
  <c r="CS988" i="23"/>
  <c r="DK985" i="23"/>
  <c r="CT988" i="23"/>
  <c r="DL985" i="23"/>
  <c r="CL988" i="23"/>
  <c r="DD985" i="23"/>
  <c r="CB951" i="23"/>
  <c r="CA951" i="23" s="1"/>
  <c r="CL998" i="23" l="1"/>
  <c r="CL999" i="23" s="1"/>
  <c r="CL1001" i="23"/>
  <c r="CT998" i="23"/>
  <c r="CT999" i="23" s="1"/>
  <c r="CT1001" i="23"/>
  <c r="CS1001" i="23"/>
  <c r="CS998" i="23"/>
  <c r="CS999" i="23" s="1"/>
  <c r="CN971" i="23"/>
  <c r="DF968" i="23"/>
  <c r="CV971" i="23"/>
  <c r="DN968" i="23"/>
  <c r="CP988" i="23"/>
  <c r="DH985" i="23"/>
  <c r="CI971" i="23"/>
  <c r="DA968" i="23"/>
  <c r="CM981" i="23"/>
  <c r="CM982" i="23" s="1"/>
  <c r="CM984" i="23"/>
  <c r="CR981" i="23"/>
  <c r="CR982" i="23" s="1"/>
  <c r="CR984" i="23"/>
  <c r="CH988" i="23"/>
  <c r="CZ985" i="23"/>
  <c r="CQ971" i="23"/>
  <c r="DI968" i="23"/>
  <c r="CU981" i="23"/>
  <c r="CU982" i="23" s="1"/>
  <c r="CU984" i="23"/>
  <c r="CJ981" i="23"/>
  <c r="CJ982" i="23" s="1"/>
  <c r="CJ984" i="23"/>
  <c r="CO1001" i="23"/>
  <c r="CO998" i="23"/>
  <c r="CO999" i="23" s="1"/>
  <c r="CK998" i="23"/>
  <c r="CK999" i="23" s="1"/>
  <c r="CK1001" i="23"/>
  <c r="CG1035" i="23"/>
  <c r="CG1032" i="23"/>
  <c r="CG1033" i="23" s="1"/>
  <c r="CK1005" i="23" l="1"/>
  <c r="DC1002" i="23"/>
  <c r="CJ988" i="23"/>
  <c r="DB985" i="23"/>
  <c r="CU988" i="23"/>
  <c r="DM985" i="23"/>
  <c r="CR988" i="23"/>
  <c r="DJ985" i="23"/>
  <c r="CM988" i="23"/>
  <c r="DE985" i="23"/>
  <c r="CB968" i="23"/>
  <c r="CA968" i="23" s="1"/>
  <c r="CP1001" i="23"/>
  <c r="CP998" i="23"/>
  <c r="CP999" i="23" s="1"/>
  <c r="CV984" i="23"/>
  <c r="CV981" i="23"/>
  <c r="CV982" i="23" s="1"/>
  <c r="CN984" i="23"/>
  <c r="CN981" i="23"/>
  <c r="CN982" i="23" s="1"/>
  <c r="CS1005" i="23"/>
  <c r="DK1002" i="23"/>
  <c r="CG1039" i="23"/>
  <c r="CY1036" i="23"/>
  <c r="CO1005" i="23"/>
  <c r="DG1002" i="23"/>
  <c r="CQ981" i="23"/>
  <c r="CQ982" i="23" s="1"/>
  <c r="CQ984" i="23"/>
  <c r="CH1001" i="23"/>
  <c r="CH998" i="23"/>
  <c r="CH999" i="23" s="1"/>
  <c r="CI981" i="23"/>
  <c r="CI982" i="23" s="1"/>
  <c r="CI984" i="23"/>
  <c r="CT1005" i="23"/>
  <c r="DL1002" i="23"/>
  <c r="CL1005" i="23"/>
  <c r="DD1002" i="23"/>
  <c r="CQ988" i="23" l="1"/>
  <c r="DI985" i="23"/>
  <c r="CS1015" i="23"/>
  <c r="CS1016" i="23" s="1"/>
  <c r="CS1018" i="23"/>
  <c r="CN988" i="23"/>
  <c r="DF985" i="23"/>
  <c r="CV988" i="23"/>
  <c r="DN985" i="23"/>
  <c r="CP1005" i="23"/>
  <c r="DH1002" i="23"/>
  <c r="CI988" i="23"/>
  <c r="DA985" i="23"/>
  <c r="CB985" i="23" s="1"/>
  <c r="CA985" i="23" s="1"/>
  <c r="CL1018" i="23"/>
  <c r="CL1015" i="23"/>
  <c r="CL1016" i="23" s="1"/>
  <c r="CT1018" i="23"/>
  <c r="CT1015" i="23"/>
  <c r="CT1016" i="23" s="1"/>
  <c r="CH1005" i="23"/>
  <c r="CZ1002" i="23"/>
  <c r="CO1018" i="23"/>
  <c r="CO1015" i="23"/>
  <c r="CO1016" i="23" s="1"/>
  <c r="CG1052" i="23"/>
  <c r="CG1049" i="23"/>
  <c r="CG1050" i="23" s="1"/>
  <c r="CM1001" i="23"/>
  <c r="CM998" i="23"/>
  <c r="CM999" i="23" s="1"/>
  <c r="CR1001" i="23"/>
  <c r="CR998" i="23"/>
  <c r="CR999" i="23" s="1"/>
  <c r="CU1001" i="23"/>
  <c r="CU998" i="23"/>
  <c r="CU999" i="23" s="1"/>
  <c r="CJ1001" i="23"/>
  <c r="CJ998" i="23"/>
  <c r="CJ999" i="23" s="1"/>
  <c r="CK1015" i="23"/>
  <c r="CK1016" i="23" s="1"/>
  <c r="CK1018" i="23"/>
  <c r="CJ1005" i="23" l="1"/>
  <c r="DB1002" i="23"/>
  <c r="CK1022" i="23"/>
  <c r="DC1019" i="23"/>
  <c r="CG1056" i="23"/>
  <c r="CY1053" i="23"/>
  <c r="CO1022" i="23"/>
  <c r="DG1019" i="23"/>
  <c r="CH1018" i="23"/>
  <c r="CH1015" i="23"/>
  <c r="CH1016" i="23" s="1"/>
  <c r="CT1022" i="23"/>
  <c r="DL1019" i="23"/>
  <c r="CL1022" i="23"/>
  <c r="DD1019" i="23"/>
  <c r="CI1001" i="23"/>
  <c r="CI998" i="23"/>
  <c r="CI999" i="23" s="1"/>
  <c r="CP1018" i="23"/>
  <c r="CP1015" i="23"/>
  <c r="CP1016" i="23" s="1"/>
  <c r="CV998" i="23"/>
  <c r="CV999" i="23" s="1"/>
  <c r="CV1001" i="23"/>
  <c r="CN998" i="23"/>
  <c r="CN999" i="23" s="1"/>
  <c r="CN1001" i="23"/>
  <c r="CU1005" i="23"/>
  <c r="DM1002" i="23"/>
  <c r="CR1005" i="23"/>
  <c r="DJ1002" i="23"/>
  <c r="CM1005" i="23"/>
  <c r="DE1002" i="23"/>
  <c r="CS1022" i="23"/>
  <c r="DK1019" i="23"/>
  <c r="CQ1001" i="23"/>
  <c r="CQ998" i="23"/>
  <c r="CQ999" i="23" s="1"/>
  <c r="CQ1005" i="23" l="1"/>
  <c r="DI1002" i="23"/>
  <c r="CS1032" i="23"/>
  <c r="CS1033" i="23" s="1"/>
  <c r="CS1035" i="23"/>
  <c r="CN1005" i="23"/>
  <c r="DF1002" i="23"/>
  <c r="CV1005" i="23"/>
  <c r="DN1002" i="23"/>
  <c r="CM1015" i="23"/>
  <c r="CM1016" i="23" s="1"/>
  <c r="CM1018" i="23"/>
  <c r="CR1018" i="23"/>
  <c r="CR1015" i="23"/>
  <c r="CR1016" i="23" s="1"/>
  <c r="CU1015" i="23"/>
  <c r="CU1016" i="23" s="1"/>
  <c r="CU1018" i="23"/>
  <c r="CP1022" i="23"/>
  <c r="DH1019" i="23"/>
  <c r="CI1005" i="23"/>
  <c r="DA1002" i="23"/>
  <c r="CB1002" i="23" s="1"/>
  <c r="CA1002" i="23" s="1"/>
  <c r="CL1035" i="23"/>
  <c r="CL1032" i="23"/>
  <c r="CL1033" i="23" s="1"/>
  <c r="CT1035" i="23"/>
  <c r="CT1032" i="23"/>
  <c r="CT1033" i="23" s="1"/>
  <c r="CH1022" i="23"/>
  <c r="CZ1019" i="23"/>
  <c r="CO1035" i="23"/>
  <c r="CO1032" i="23"/>
  <c r="CO1033" i="23" s="1"/>
  <c r="CG1069" i="23"/>
  <c r="CG1066" i="23"/>
  <c r="CG1067" i="23" s="1"/>
  <c r="CK1032" i="23"/>
  <c r="CK1033" i="23" s="1"/>
  <c r="CK1035" i="23"/>
  <c r="CJ1015" i="23"/>
  <c r="CJ1016" i="23" s="1"/>
  <c r="CJ1018" i="23"/>
  <c r="CG1073" i="23" l="1"/>
  <c r="CY1070" i="23"/>
  <c r="CO1039" i="23"/>
  <c r="DG1036" i="23"/>
  <c r="CH1035" i="23"/>
  <c r="CH1032" i="23"/>
  <c r="CH1033" i="23" s="1"/>
  <c r="CT1039" i="23"/>
  <c r="DL1036" i="23"/>
  <c r="CL1039" i="23"/>
  <c r="DD1036" i="23"/>
  <c r="CI1015" i="23"/>
  <c r="CI1016" i="23" s="1"/>
  <c r="CI1018" i="23"/>
  <c r="CP1035" i="23"/>
  <c r="CP1032" i="23"/>
  <c r="CP1033" i="23" s="1"/>
  <c r="CR1022" i="23"/>
  <c r="DJ1019" i="23"/>
  <c r="CV1018" i="23"/>
  <c r="CV1015" i="23"/>
  <c r="CV1016" i="23" s="1"/>
  <c r="CN1015" i="23"/>
  <c r="CN1016" i="23" s="1"/>
  <c r="CN1018" i="23"/>
  <c r="CJ1022" i="23"/>
  <c r="DB1019" i="23"/>
  <c r="CK1039" i="23"/>
  <c r="DC1036" i="23"/>
  <c r="CU1022" i="23"/>
  <c r="DM1019" i="23"/>
  <c r="CM1022" i="23"/>
  <c r="DE1019" i="23"/>
  <c r="CS1039" i="23"/>
  <c r="DK1036" i="23"/>
  <c r="CQ1015" i="23"/>
  <c r="CQ1016" i="23" s="1"/>
  <c r="CQ1018" i="23"/>
  <c r="CQ1022" i="23" l="1"/>
  <c r="DI1019" i="23"/>
  <c r="CS1049" i="23"/>
  <c r="CS1050" i="23" s="1"/>
  <c r="CS1052" i="23"/>
  <c r="CM1035" i="23"/>
  <c r="CM1032" i="23"/>
  <c r="CM1033" i="23" s="1"/>
  <c r="CU1035" i="23"/>
  <c r="CU1032" i="23"/>
  <c r="CU1033" i="23" s="1"/>
  <c r="CK1052" i="23"/>
  <c r="CK1049" i="23"/>
  <c r="CK1050" i="23" s="1"/>
  <c r="CJ1032" i="23"/>
  <c r="CJ1033" i="23" s="1"/>
  <c r="CJ1035" i="23"/>
  <c r="CV1022" i="23"/>
  <c r="DN1019" i="23"/>
  <c r="CR1035" i="23"/>
  <c r="CR1032" i="23"/>
  <c r="CR1033" i="23" s="1"/>
  <c r="CP1039" i="23"/>
  <c r="DH1036" i="23"/>
  <c r="CL1052" i="23"/>
  <c r="CL1049" i="23"/>
  <c r="CL1050" i="23" s="1"/>
  <c r="CT1052" i="23"/>
  <c r="CT1049" i="23"/>
  <c r="CT1050" i="23" s="1"/>
  <c r="CH1039" i="23"/>
  <c r="CZ1036" i="23"/>
  <c r="CO1052" i="23"/>
  <c r="CO1049" i="23"/>
  <c r="CO1050" i="23" s="1"/>
  <c r="CG1083" i="23"/>
  <c r="CG1084" i="23" s="1"/>
  <c r="CG1086" i="23"/>
  <c r="CN1022" i="23"/>
  <c r="DF1019" i="23"/>
  <c r="CI1022" i="23"/>
  <c r="DA1019" i="23"/>
  <c r="CB1019" i="23" s="1"/>
  <c r="CA1019" i="23" s="1"/>
  <c r="CG1090" i="23" l="1"/>
  <c r="CY1087" i="23"/>
  <c r="CJ1039" i="23"/>
  <c r="DB1036" i="23"/>
  <c r="CS1056" i="23"/>
  <c r="DK1053" i="23"/>
  <c r="CI1035" i="23"/>
  <c r="CI1032" i="23"/>
  <c r="CI1033" i="23" s="1"/>
  <c r="CN1032" i="23"/>
  <c r="CN1033" i="23" s="1"/>
  <c r="CN1035" i="23"/>
  <c r="CO1056" i="23"/>
  <c r="DG1053" i="23"/>
  <c r="CH1049" i="23"/>
  <c r="CH1050" i="23" s="1"/>
  <c r="CH1052" i="23"/>
  <c r="CT1056" i="23"/>
  <c r="DL1053" i="23"/>
  <c r="CL1056" i="23"/>
  <c r="DD1053" i="23"/>
  <c r="CP1049" i="23"/>
  <c r="CP1050" i="23" s="1"/>
  <c r="CP1052" i="23"/>
  <c r="CR1039" i="23"/>
  <c r="DJ1036" i="23"/>
  <c r="CV1035" i="23"/>
  <c r="CV1032" i="23"/>
  <c r="CV1033" i="23" s="1"/>
  <c r="CK1056" i="23"/>
  <c r="DC1053" i="23"/>
  <c r="CU1039" i="23"/>
  <c r="DM1036" i="23"/>
  <c r="CM1039" i="23"/>
  <c r="DE1036" i="23"/>
  <c r="CQ1035" i="23"/>
  <c r="CQ1032" i="23"/>
  <c r="CQ1033" i="23" s="1"/>
  <c r="CQ1039" i="23" l="1"/>
  <c r="DI1036" i="23"/>
  <c r="CM1052" i="23"/>
  <c r="CM1049" i="23"/>
  <c r="CM1050" i="23" s="1"/>
  <c r="CU1049" i="23"/>
  <c r="CU1050" i="23" s="1"/>
  <c r="CU1052" i="23"/>
  <c r="CK1069" i="23"/>
  <c r="CK1066" i="23"/>
  <c r="CK1067" i="23" s="1"/>
  <c r="CV1039" i="23"/>
  <c r="DN1036" i="23"/>
  <c r="CR1049" i="23"/>
  <c r="CR1050" i="23" s="1"/>
  <c r="CR1052" i="23"/>
  <c r="CL1069" i="23"/>
  <c r="CL1066" i="23"/>
  <c r="CL1067" i="23" s="1"/>
  <c r="CT1069" i="23"/>
  <c r="CT1066" i="23"/>
  <c r="CT1067" i="23" s="1"/>
  <c r="CO1069" i="23"/>
  <c r="CO1066" i="23"/>
  <c r="CO1067" i="23" s="1"/>
  <c r="CI1039" i="23"/>
  <c r="DA1036" i="23"/>
  <c r="CS1069" i="23"/>
  <c r="CS1066" i="23"/>
  <c r="CS1067" i="23" s="1"/>
  <c r="CJ1049" i="23"/>
  <c r="CJ1050" i="23" s="1"/>
  <c r="CJ1052" i="23"/>
  <c r="CP1056" i="23"/>
  <c r="DH1053" i="23"/>
  <c r="CH1056" i="23"/>
  <c r="CZ1053" i="23"/>
  <c r="CN1039" i="23"/>
  <c r="DF1036" i="23"/>
  <c r="CG1103" i="23"/>
  <c r="CG1100" i="23"/>
  <c r="CG1101" i="23" s="1"/>
  <c r="CG1107" i="23" l="1"/>
  <c r="CY1104" i="23"/>
  <c r="CN1052" i="23"/>
  <c r="CN1049" i="23"/>
  <c r="CN1050" i="23" s="1"/>
  <c r="CH1069" i="23"/>
  <c r="CH1066" i="23"/>
  <c r="CH1067" i="23" s="1"/>
  <c r="CP1069" i="23"/>
  <c r="CP1066" i="23"/>
  <c r="CP1067" i="23" s="1"/>
  <c r="CJ1056" i="23"/>
  <c r="DB1053" i="23"/>
  <c r="CB1036" i="23"/>
  <c r="CA1036" i="23" s="1"/>
  <c r="CR1056" i="23"/>
  <c r="DJ1053" i="23"/>
  <c r="CU1056" i="23"/>
  <c r="DM1053" i="23"/>
  <c r="CS1073" i="23"/>
  <c r="DK1070" i="23"/>
  <c r="CI1052" i="23"/>
  <c r="CI1049" i="23"/>
  <c r="CI1050" i="23" s="1"/>
  <c r="CO1073" i="23"/>
  <c r="DG1070" i="23"/>
  <c r="CT1073" i="23"/>
  <c r="DL1070" i="23"/>
  <c r="CL1073" i="23"/>
  <c r="DD1070" i="23"/>
  <c r="CV1052" i="23"/>
  <c r="CV1049" i="23"/>
  <c r="CV1050" i="23" s="1"/>
  <c r="CK1073" i="23"/>
  <c r="DC1070" i="23"/>
  <c r="CM1056" i="23"/>
  <c r="DE1053" i="23"/>
  <c r="CQ1049" i="23"/>
  <c r="CQ1050" i="23" s="1"/>
  <c r="CQ1052" i="23"/>
  <c r="CQ1056" i="23" l="1"/>
  <c r="DI1053" i="23"/>
  <c r="CU1069" i="23"/>
  <c r="CU1066" i="23"/>
  <c r="CU1067" i="23" s="1"/>
  <c r="CR1069" i="23"/>
  <c r="CR1066" i="23"/>
  <c r="CR1067" i="23" s="1"/>
  <c r="CM1069" i="23"/>
  <c r="CM1066" i="23"/>
  <c r="CM1067" i="23" s="1"/>
  <c r="CK1083" i="23"/>
  <c r="CK1084" i="23" s="1"/>
  <c r="CK1086" i="23"/>
  <c r="CV1056" i="23"/>
  <c r="DN1053" i="23"/>
  <c r="CL1083" i="23"/>
  <c r="CL1084" i="23" s="1"/>
  <c r="CL1086" i="23"/>
  <c r="CT1083" i="23"/>
  <c r="CT1084" i="23" s="1"/>
  <c r="CT1086" i="23"/>
  <c r="CO1086" i="23"/>
  <c r="CO1083" i="23"/>
  <c r="CO1084" i="23" s="1"/>
  <c r="CI1056" i="23"/>
  <c r="DA1053" i="23"/>
  <c r="CS1083" i="23"/>
  <c r="CS1084" i="23" s="1"/>
  <c r="CS1086" i="23"/>
  <c r="CJ1066" i="23"/>
  <c r="CJ1067" i="23" s="1"/>
  <c r="CJ1069" i="23"/>
  <c r="CP1073" i="23"/>
  <c r="DH1070" i="23"/>
  <c r="CH1073" i="23"/>
  <c r="CZ1070" i="23"/>
  <c r="CN1056" i="23"/>
  <c r="DF1053" i="23"/>
  <c r="CG1120" i="23"/>
  <c r="CG1117" i="23"/>
  <c r="CG1118" i="23" s="1"/>
  <c r="CB1053" i="23" l="1"/>
  <c r="CA1053" i="23" s="1"/>
  <c r="CG1124" i="23"/>
  <c r="CY1121" i="23"/>
  <c r="CN1069" i="23"/>
  <c r="CN1066" i="23"/>
  <c r="CN1067" i="23" s="1"/>
  <c r="CH1083" i="23"/>
  <c r="CH1084" i="23" s="1"/>
  <c r="CH1086" i="23"/>
  <c r="CP1083" i="23"/>
  <c r="CP1084" i="23" s="1"/>
  <c r="CP1086" i="23"/>
  <c r="CI1069" i="23"/>
  <c r="CI1066" i="23"/>
  <c r="CI1067" i="23" s="1"/>
  <c r="CO1090" i="23"/>
  <c r="DG1087" i="23"/>
  <c r="CV1066" i="23"/>
  <c r="CV1067" i="23" s="1"/>
  <c r="CV1069" i="23"/>
  <c r="CM1073" i="23"/>
  <c r="DE1070" i="23"/>
  <c r="CJ1073" i="23"/>
  <c r="DB1070" i="23"/>
  <c r="CS1090" i="23"/>
  <c r="DK1087" i="23"/>
  <c r="CT1090" i="23"/>
  <c r="DL1087" i="23"/>
  <c r="CL1090" i="23"/>
  <c r="DD1087" i="23"/>
  <c r="CK1090" i="23"/>
  <c r="DC1087" i="23"/>
  <c r="CR1073" i="23"/>
  <c r="DJ1070" i="23"/>
  <c r="CU1073" i="23"/>
  <c r="DM1070" i="23"/>
  <c r="CQ1066" i="23"/>
  <c r="CQ1067" i="23" s="1"/>
  <c r="CQ1069" i="23"/>
  <c r="CU1083" i="23" l="1"/>
  <c r="CU1084" i="23" s="1"/>
  <c r="CU1086" i="23"/>
  <c r="CV1073" i="23"/>
  <c r="DN1070" i="23"/>
  <c r="CQ1073" i="23"/>
  <c r="DI1070" i="23"/>
  <c r="CM1086" i="23"/>
  <c r="CM1083" i="23"/>
  <c r="CM1084" i="23" s="1"/>
  <c r="CO1103" i="23"/>
  <c r="CO1100" i="23"/>
  <c r="CO1101" i="23" s="1"/>
  <c r="CI1073" i="23"/>
  <c r="DA1070" i="23"/>
  <c r="CN1073" i="23"/>
  <c r="DF1070" i="23"/>
  <c r="CG1134" i="23"/>
  <c r="CG1135" i="23" s="1"/>
  <c r="CG1137" i="23"/>
  <c r="CR1086" i="23"/>
  <c r="CR1083" i="23"/>
  <c r="CR1084" i="23" s="1"/>
  <c r="CK1100" i="23"/>
  <c r="CK1101" i="23" s="1"/>
  <c r="CK1103" i="23"/>
  <c r="CL1100" i="23"/>
  <c r="CL1101" i="23" s="1"/>
  <c r="CL1103" i="23"/>
  <c r="CT1100" i="23"/>
  <c r="CT1101" i="23" s="1"/>
  <c r="CT1103" i="23"/>
  <c r="CS1100" i="23"/>
  <c r="CS1101" i="23" s="1"/>
  <c r="CS1103" i="23"/>
  <c r="CJ1086" i="23"/>
  <c r="CJ1083" i="23"/>
  <c r="CJ1084" i="23" s="1"/>
  <c r="CP1090" i="23"/>
  <c r="DH1087" i="23"/>
  <c r="CH1090" i="23"/>
  <c r="CZ1087" i="23"/>
  <c r="CS1107" i="23" l="1"/>
  <c r="DK1104" i="23"/>
  <c r="CT1107" i="23"/>
  <c r="DL1104" i="23"/>
  <c r="CL1107" i="23"/>
  <c r="DD1104" i="23"/>
  <c r="CK1107" i="23"/>
  <c r="DC1104" i="23"/>
  <c r="CG1141" i="23"/>
  <c r="CY1138" i="23"/>
  <c r="CB1070" i="23"/>
  <c r="CA1070" i="23" s="1"/>
  <c r="CU1090" i="23"/>
  <c r="DM1087" i="23"/>
  <c r="CH1100" i="23"/>
  <c r="CH1101" i="23" s="1"/>
  <c r="CH1103" i="23"/>
  <c r="CP1100" i="23"/>
  <c r="CP1101" i="23" s="1"/>
  <c r="CP1103" i="23"/>
  <c r="CJ1090" i="23"/>
  <c r="DB1087" i="23"/>
  <c r="CR1090" i="23"/>
  <c r="DJ1087" i="23"/>
  <c r="CN1083" i="23"/>
  <c r="CN1084" i="23" s="1"/>
  <c r="CN1086" i="23"/>
  <c r="CI1083" i="23"/>
  <c r="CI1084" i="23" s="1"/>
  <c r="CI1086" i="23"/>
  <c r="CO1107" i="23"/>
  <c r="DG1104" i="23"/>
  <c r="CM1090" i="23"/>
  <c r="DE1087" i="23"/>
  <c r="CQ1083" i="23"/>
  <c r="CQ1084" i="23" s="1"/>
  <c r="CQ1086" i="23"/>
  <c r="CV1083" i="23"/>
  <c r="CV1084" i="23" s="1"/>
  <c r="CV1086" i="23"/>
  <c r="CV1090" i="23" l="1"/>
  <c r="DN1087" i="23"/>
  <c r="CQ1090" i="23"/>
  <c r="DI1087" i="23"/>
  <c r="CI1090" i="23"/>
  <c r="DA1087" i="23"/>
  <c r="CN1090" i="23"/>
  <c r="DF1087" i="23"/>
  <c r="CP1107" i="23"/>
  <c r="DH1104" i="23"/>
  <c r="CH1107" i="23"/>
  <c r="CZ1104" i="23"/>
  <c r="CG1151" i="23"/>
  <c r="CG1152" i="23" s="1"/>
  <c r="CG1154" i="23"/>
  <c r="CK1117" i="23"/>
  <c r="CK1118" i="23" s="1"/>
  <c r="CK1120" i="23"/>
  <c r="CL1117" i="23"/>
  <c r="CL1118" i="23" s="1"/>
  <c r="CL1120" i="23"/>
  <c r="CT1117" i="23"/>
  <c r="CT1118" i="23" s="1"/>
  <c r="CT1120" i="23"/>
  <c r="CS1120" i="23"/>
  <c r="CS1117" i="23"/>
  <c r="CS1118" i="23" s="1"/>
  <c r="CM1100" i="23"/>
  <c r="CM1101" i="23" s="1"/>
  <c r="CM1103" i="23"/>
  <c r="CO1120" i="23"/>
  <c r="CO1117" i="23"/>
  <c r="CO1118" i="23" s="1"/>
  <c r="CR1103" i="23"/>
  <c r="CR1100" i="23"/>
  <c r="CR1101" i="23" s="1"/>
  <c r="CJ1100" i="23"/>
  <c r="CJ1101" i="23" s="1"/>
  <c r="CJ1103" i="23"/>
  <c r="CU1103" i="23"/>
  <c r="CU1100" i="23"/>
  <c r="CU1101" i="23" s="1"/>
  <c r="CM1107" i="23" l="1"/>
  <c r="DE1104" i="23"/>
  <c r="CT1124" i="23"/>
  <c r="DL1121" i="23"/>
  <c r="CL1124" i="23"/>
  <c r="DD1121" i="23"/>
  <c r="CK1124" i="23"/>
  <c r="DC1121" i="23"/>
  <c r="CG1158" i="23"/>
  <c r="CY1155" i="23"/>
  <c r="CB1087" i="23"/>
  <c r="CA1087" i="23" s="1"/>
  <c r="CJ1107" i="23"/>
  <c r="DB1104" i="23"/>
  <c r="CU1107" i="23"/>
  <c r="DM1104" i="23"/>
  <c r="CR1107" i="23"/>
  <c r="DJ1104" i="23"/>
  <c r="CO1124" i="23"/>
  <c r="DG1121" i="23"/>
  <c r="CS1124" i="23"/>
  <c r="DK1121" i="23"/>
  <c r="CH1120" i="23"/>
  <c r="CH1117" i="23"/>
  <c r="CH1118" i="23" s="1"/>
  <c r="CP1120" i="23"/>
  <c r="CP1117" i="23"/>
  <c r="CP1118" i="23" s="1"/>
  <c r="CN1100" i="23"/>
  <c r="CN1101" i="23" s="1"/>
  <c r="CN1103" i="23"/>
  <c r="CI1100" i="23"/>
  <c r="CI1101" i="23" s="1"/>
  <c r="CI1103" i="23"/>
  <c r="CQ1100" i="23"/>
  <c r="CQ1101" i="23" s="1"/>
  <c r="CQ1103" i="23"/>
  <c r="CV1103" i="23"/>
  <c r="CV1100" i="23"/>
  <c r="CV1101" i="23" s="1"/>
  <c r="CI1107" i="23" l="1"/>
  <c r="DA1104" i="23"/>
  <c r="CQ1107" i="23"/>
  <c r="DI1104" i="23"/>
  <c r="CN1107" i="23"/>
  <c r="DF1104" i="23"/>
  <c r="CV1107" i="23"/>
  <c r="DN1104" i="23"/>
  <c r="CP1124" i="23"/>
  <c r="DH1121" i="23"/>
  <c r="CH1124" i="23"/>
  <c r="CZ1121" i="23"/>
  <c r="CS1137" i="23"/>
  <c r="CS1134" i="23"/>
  <c r="CS1135" i="23" s="1"/>
  <c r="CO1137" i="23"/>
  <c r="CO1134" i="23"/>
  <c r="CO1135" i="23" s="1"/>
  <c r="CR1120" i="23"/>
  <c r="CR1117" i="23"/>
  <c r="CR1118" i="23" s="1"/>
  <c r="CU1120" i="23"/>
  <c r="CU1117" i="23"/>
  <c r="CU1118" i="23" s="1"/>
  <c r="CJ1120" i="23"/>
  <c r="CJ1117" i="23"/>
  <c r="CJ1118" i="23" s="1"/>
  <c r="CG1168" i="23"/>
  <c r="CG1169" i="23" s="1"/>
  <c r="CG1171" i="23"/>
  <c r="CY1172" i="23" s="1"/>
  <c r="CK1137" i="23"/>
  <c r="CK1134" i="23"/>
  <c r="CK1135" i="23" s="1"/>
  <c r="CL1137" i="23"/>
  <c r="CL1134" i="23"/>
  <c r="CL1135" i="23" s="1"/>
  <c r="CT1137" i="23"/>
  <c r="CT1134" i="23"/>
  <c r="CT1135" i="23" s="1"/>
  <c r="CM1117" i="23"/>
  <c r="CM1118" i="23" s="1"/>
  <c r="CM1120" i="23"/>
  <c r="CM1124" i="23" l="1"/>
  <c r="DE1121" i="23"/>
  <c r="CT1141" i="23"/>
  <c r="DL1138" i="23"/>
  <c r="CL1141" i="23"/>
  <c r="DD1138" i="23"/>
  <c r="CK1141" i="23"/>
  <c r="DC1138" i="23"/>
  <c r="CJ1124" i="23"/>
  <c r="DB1121" i="23"/>
  <c r="CU1124" i="23"/>
  <c r="DM1121" i="23"/>
  <c r="CR1124" i="23"/>
  <c r="DJ1121" i="23"/>
  <c r="CO1141" i="23"/>
  <c r="DG1138" i="23"/>
  <c r="CS1141" i="23"/>
  <c r="DK1138" i="23"/>
  <c r="CH1137" i="23"/>
  <c r="CH1134" i="23"/>
  <c r="CH1135" i="23" s="1"/>
  <c r="CP1137" i="23"/>
  <c r="CP1134" i="23"/>
  <c r="CP1135" i="23" s="1"/>
  <c r="CV1117" i="23"/>
  <c r="CV1118" i="23" s="1"/>
  <c r="CV1120" i="23"/>
  <c r="CN1117" i="23"/>
  <c r="CN1118" i="23" s="1"/>
  <c r="CN1120" i="23"/>
  <c r="CQ1120" i="23"/>
  <c r="CQ1117" i="23"/>
  <c r="CQ1118" i="23" s="1"/>
  <c r="CB1104" i="23"/>
  <c r="CA1104" i="23" s="1"/>
  <c r="CI1117" i="23"/>
  <c r="CI1118" i="23" s="1"/>
  <c r="CI1120" i="23"/>
  <c r="CI1124" i="23" l="1"/>
  <c r="DA1121" i="23"/>
  <c r="CN1124" i="23"/>
  <c r="DF1121" i="23"/>
  <c r="CV1124" i="23"/>
  <c r="DN1121" i="23"/>
  <c r="CQ1124" i="23"/>
  <c r="DI1121" i="23"/>
  <c r="CP1141" i="23"/>
  <c r="DH1138" i="23"/>
  <c r="CH1141" i="23"/>
  <c r="CZ1138" i="23"/>
  <c r="CS1154" i="23"/>
  <c r="CS1151" i="23"/>
  <c r="CS1152" i="23" s="1"/>
  <c r="CO1151" i="23"/>
  <c r="CO1152" i="23" s="1"/>
  <c r="CO1154" i="23"/>
  <c r="CR1137" i="23"/>
  <c r="CR1134" i="23"/>
  <c r="CR1135" i="23" s="1"/>
  <c r="CU1137" i="23"/>
  <c r="CU1134" i="23"/>
  <c r="CU1135" i="23" s="1"/>
  <c r="CJ1137" i="23"/>
  <c r="CJ1134" i="23"/>
  <c r="CJ1135" i="23" s="1"/>
  <c r="CK1151" i="23"/>
  <c r="CK1152" i="23" s="1"/>
  <c r="CK1154" i="23"/>
  <c r="CL1154" i="23"/>
  <c r="CL1151" i="23"/>
  <c r="CL1152" i="23" s="1"/>
  <c r="CT1154" i="23"/>
  <c r="CT1151" i="23"/>
  <c r="CT1152" i="23" s="1"/>
  <c r="CM1137" i="23"/>
  <c r="CM1134" i="23"/>
  <c r="CM1135" i="23" s="1"/>
  <c r="CK1158" i="23" l="1"/>
  <c r="DC1155" i="23"/>
  <c r="CO1158" i="23"/>
  <c r="DG1155" i="23"/>
  <c r="CB1121" i="23"/>
  <c r="CA1121" i="23" s="1"/>
  <c r="CM1141" i="23"/>
  <c r="DE1138" i="23"/>
  <c r="CT1158" i="23"/>
  <c r="DL1155" i="23"/>
  <c r="CL1158" i="23"/>
  <c r="DD1155" i="23"/>
  <c r="CJ1141" i="23"/>
  <c r="DB1138" i="23"/>
  <c r="CU1141" i="23"/>
  <c r="DM1138" i="23"/>
  <c r="CR1141" i="23"/>
  <c r="DJ1138" i="23"/>
  <c r="CS1158" i="23"/>
  <c r="DK1155" i="23"/>
  <c r="CH1154" i="23"/>
  <c r="CH1151" i="23"/>
  <c r="CH1152" i="23" s="1"/>
  <c r="CP1154" i="23"/>
  <c r="CP1151" i="23"/>
  <c r="CP1152" i="23" s="1"/>
  <c r="CQ1137" i="23"/>
  <c r="CQ1134" i="23"/>
  <c r="CQ1135" i="23" s="1"/>
  <c r="CV1137" i="23"/>
  <c r="CV1134" i="23"/>
  <c r="CV1135" i="23" s="1"/>
  <c r="CN1137" i="23"/>
  <c r="CN1134" i="23"/>
  <c r="CN1135" i="23" s="1"/>
  <c r="CI1137" i="23"/>
  <c r="CI1134" i="23"/>
  <c r="CI1135" i="23" s="1"/>
  <c r="CI1141" i="23" l="1"/>
  <c r="DA1138" i="23"/>
  <c r="CN1141" i="23"/>
  <c r="DF1138" i="23"/>
  <c r="CV1141" i="23"/>
  <c r="DN1138" i="23"/>
  <c r="CQ1141" i="23"/>
  <c r="DI1138" i="23"/>
  <c r="CP1158" i="23"/>
  <c r="DH1155" i="23"/>
  <c r="CH1158" i="23"/>
  <c r="CZ1155" i="23"/>
  <c r="CS1168" i="23"/>
  <c r="CS1169" i="23" s="1"/>
  <c r="CS1171" i="23"/>
  <c r="DK1172" i="23" s="1"/>
  <c r="CR1151" i="23"/>
  <c r="CR1152" i="23" s="1"/>
  <c r="CR1154" i="23"/>
  <c r="CU1151" i="23"/>
  <c r="CU1152" i="23" s="1"/>
  <c r="CU1154" i="23"/>
  <c r="CJ1151" i="23"/>
  <c r="CJ1152" i="23" s="1"/>
  <c r="CJ1154" i="23"/>
  <c r="CL1171" i="23"/>
  <c r="DD1172" i="23" s="1"/>
  <c r="CL1168" i="23"/>
  <c r="CL1169" i="23" s="1"/>
  <c r="CT1171" i="23"/>
  <c r="DL1172" i="23" s="1"/>
  <c r="CT1168" i="23"/>
  <c r="CT1169" i="23" s="1"/>
  <c r="CM1151" i="23"/>
  <c r="CM1152" i="23" s="1"/>
  <c r="CM1154" i="23"/>
  <c r="CO1168" i="23"/>
  <c r="CO1169" i="23" s="1"/>
  <c r="CO1171" i="23"/>
  <c r="DG1172" i="23" s="1"/>
  <c r="CK1168" i="23"/>
  <c r="CK1169" i="23" s="1"/>
  <c r="CK1171" i="23"/>
  <c r="DC1172" i="23" s="1"/>
  <c r="CJ1158" i="23" l="1"/>
  <c r="DB1155" i="23"/>
  <c r="CR1158" i="23"/>
  <c r="DJ1155" i="23"/>
  <c r="CB1138" i="23"/>
  <c r="CA1138" i="23" s="1"/>
  <c r="CM1158" i="23"/>
  <c r="DE1155" i="23"/>
  <c r="CU1158" i="23"/>
  <c r="DM1155" i="23"/>
  <c r="CH1168" i="23"/>
  <c r="CH1169" i="23" s="1"/>
  <c r="CH1171" i="23"/>
  <c r="CZ1172" i="23" s="1"/>
  <c r="CP1171" i="23"/>
  <c r="DH1172" i="23" s="1"/>
  <c r="CP1168" i="23"/>
  <c r="CP1169" i="23" s="1"/>
  <c r="CQ1154" i="23"/>
  <c r="CQ1151" i="23"/>
  <c r="CQ1152" i="23" s="1"/>
  <c r="CV1154" i="23"/>
  <c r="CV1151" i="23"/>
  <c r="CV1152" i="23" s="1"/>
  <c r="CN1154" i="23"/>
  <c r="CN1151" i="23"/>
  <c r="CN1152" i="23" s="1"/>
  <c r="CI1154" i="23"/>
  <c r="CI1151" i="23"/>
  <c r="CI1152" i="23" s="1"/>
  <c r="CI1158" i="23" l="1"/>
  <c r="DA1155" i="23"/>
  <c r="CB1155" i="23" s="1"/>
  <c r="CA1155" i="23" s="1"/>
  <c r="CA916" i="23" s="1"/>
  <c r="CN1158" i="23"/>
  <c r="DF1155" i="23"/>
  <c r="CV1158" i="23"/>
  <c r="DN1155" i="23"/>
  <c r="CQ1158" i="23"/>
  <c r="DI1155" i="23"/>
  <c r="CU1171" i="23"/>
  <c r="DM1172" i="23" s="1"/>
  <c r="CU1168" i="23"/>
  <c r="CU1169" i="23" s="1"/>
  <c r="CM1168" i="23"/>
  <c r="CM1169" i="23" s="1"/>
  <c r="CM1171" i="23"/>
  <c r="DE1172" i="23" s="1"/>
  <c r="CR1168" i="23"/>
  <c r="CR1169" i="23" s="1"/>
  <c r="CR1171" i="23"/>
  <c r="DJ1172" i="23" s="1"/>
  <c r="CJ1168" i="23"/>
  <c r="CJ1169" i="23" s="1"/>
  <c r="CJ1171" i="23"/>
  <c r="DB1172" i="23" s="1"/>
  <c r="CQ1168" i="23" l="1"/>
  <c r="CQ1169" i="23" s="1"/>
  <c r="CQ1171" i="23"/>
  <c r="DI1172" i="23" s="1"/>
  <c r="CV1168" i="23"/>
  <c r="CV1169" i="23" s="1"/>
  <c r="CV1171" i="23"/>
  <c r="DN1172" i="23" s="1"/>
  <c r="CN1168" i="23"/>
  <c r="CN1169" i="23" s="1"/>
  <c r="CN1171" i="23"/>
  <c r="DF1172" i="23" s="1"/>
  <c r="CI1168" i="23"/>
  <c r="CI1169" i="23" s="1"/>
  <c r="CI1171" i="23"/>
  <c r="DA1172" i="23" s="1"/>
  <c r="CB1172" i="23" s="1"/>
</calcChain>
</file>

<file path=xl/sharedStrings.xml><?xml version="1.0" encoding="utf-8"?>
<sst xmlns="http://schemas.openxmlformats.org/spreadsheetml/2006/main" count="4398" uniqueCount="651">
  <si>
    <t>現場名</t>
    <rPh sb="0" eb="2">
      <t>ゲンバ</t>
    </rPh>
    <rPh sb="2" eb="3">
      <t>メイ</t>
    </rPh>
    <phoneticPr fontId="1"/>
  </si>
  <si>
    <t>潜水作業関係業者</t>
    <rPh sb="0" eb="2">
      <t>センスイ</t>
    </rPh>
    <rPh sb="2" eb="4">
      <t>サギョウ</t>
    </rPh>
    <rPh sb="4" eb="6">
      <t>カンケイ</t>
    </rPh>
    <rPh sb="6" eb="8">
      <t>ギョウシャ</t>
    </rPh>
    <phoneticPr fontId="1"/>
  </si>
  <si>
    <t>潜 水 作 業 計 画 書</t>
    <rPh sb="0" eb="1">
      <t>ヒソカ</t>
    </rPh>
    <rPh sb="2" eb="3">
      <t>ミズ</t>
    </rPh>
    <rPh sb="4" eb="5">
      <t>サク</t>
    </rPh>
    <rPh sb="6" eb="7">
      <t>ギョウ</t>
    </rPh>
    <rPh sb="8" eb="9">
      <t>ケイ</t>
    </rPh>
    <rPh sb="10" eb="11">
      <t>ガ</t>
    </rPh>
    <rPh sb="12" eb="13">
      <t>ショ</t>
    </rPh>
    <phoneticPr fontId="1"/>
  </si>
  <si>
    <t>１．作業の目的</t>
    <rPh sb="2" eb="4">
      <t>サギョウ</t>
    </rPh>
    <rPh sb="5" eb="6">
      <t>メ</t>
    </rPh>
    <rPh sb="6" eb="7">
      <t>マト</t>
    </rPh>
    <phoneticPr fontId="1"/>
  </si>
  <si>
    <t>２．作業環境</t>
    <rPh sb="2" eb="4">
      <t>サギョウ</t>
    </rPh>
    <rPh sb="4" eb="6">
      <t>カンキョウ</t>
    </rPh>
    <phoneticPr fontId="1"/>
  </si>
  <si>
    <t>３．送気系統図</t>
    <rPh sb="2" eb="3">
      <t>ソウ</t>
    </rPh>
    <rPh sb="3" eb="4">
      <t>キ</t>
    </rPh>
    <rPh sb="4" eb="7">
      <t>ケイトウズ</t>
    </rPh>
    <phoneticPr fontId="1"/>
  </si>
  <si>
    <t>エンジン式コンプレッサー</t>
    <rPh sb="4" eb="5">
      <t>シキ</t>
    </rPh>
    <phoneticPr fontId="1"/>
  </si>
  <si>
    <t>調節タンク</t>
    <rPh sb="0" eb="2">
      <t>チョウセツ</t>
    </rPh>
    <phoneticPr fontId="1"/>
  </si>
  <si>
    <t>潜　水　士</t>
    <rPh sb="0" eb="1">
      <t>ヒソカ</t>
    </rPh>
    <rPh sb="2" eb="3">
      <t>ミズ</t>
    </rPh>
    <rPh sb="4" eb="5">
      <t>シ</t>
    </rPh>
    <phoneticPr fontId="1"/>
  </si>
  <si>
    <t>相互通信装置</t>
    <rPh sb="0" eb="2">
      <t>ソウゴ</t>
    </rPh>
    <rPh sb="2" eb="4">
      <t>ツウシン</t>
    </rPh>
    <rPh sb="4" eb="6">
      <t>ソウチ</t>
    </rPh>
    <phoneticPr fontId="1"/>
  </si>
  <si>
    <t>４．作業分担</t>
    <rPh sb="2" eb="4">
      <t>サギョウ</t>
    </rPh>
    <rPh sb="4" eb="6">
      <t>ブンタン</t>
    </rPh>
    <phoneticPr fontId="1"/>
  </si>
  <si>
    <t>潜水士</t>
    <rPh sb="0" eb="2">
      <t>センスイ</t>
    </rPh>
    <rPh sb="2" eb="3">
      <t>シ</t>
    </rPh>
    <phoneticPr fontId="1"/>
  </si>
  <si>
    <t>送気員</t>
    <rPh sb="0" eb="1">
      <t>ソウ</t>
    </rPh>
    <rPh sb="1" eb="2">
      <t>キ</t>
    </rPh>
    <rPh sb="2" eb="3">
      <t>イン</t>
    </rPh>
    <phoneticPr fontId="1"/>
  </si>
  <si>
    <t>連絡員</t>
    <rPh sb="0" eb="3">
      <t>レンラクイン</t>
    </rPh>
    <phoneticPr fontId="1"/>
  </si>
  <si>
    <t>作業責任者</t>
    <rPh sb="0" eb="2">
      <t>サギョウ</t>
    </rPh>
    <rPh sb="2" eb="5">
      <t>セキニンシャ</t>
    </rPh>
    <phoneticPr fontId="1"/>
  </si>
  <si>
    <t>*有線通話による相互通話</t>
    <rPh sb="1" eb="3">
      <t>ユウセン</t>
    </rPh>
    <rPh sb="3" eb="5">
      <t>ツウワ</t>
    </rPh>
    <rPh sb="8" eb="10">
      <t>ソウゴ</t>
    </rPh>
    <rPh sb="10" eb="12">
      <t>ツウワ</t>
    </rPh>
    <phoneticPr fontId="1"/>
  </si>
  <si>
    <t>予備タンク</t>
    <rPh sb="0" eb="2">
      <t>ヨビ</t>
    </rPh>
    <phoneticPr fontId="1"/>
  </si>
  <si>
    <t>コンプレッサー</t>
    <phoneticPr fontId="1"/>
  </si>
  <si>
    <t>空気清浄装置</t>
    <rPh sb="0" eb="2">
      <t>クウキ</t>
    </rPh>
    <rPh sb="2" eb="4">
      <t>セイジョウ</t>
    </rPh>
    <rPh sb="4" eb="6">
      <t>ソウチ</t>
    </rPh>
    <phoneticPr fontId="1"/>
  </si>
  <si>
    <t>マスク</t>
    <phoneticPr fontId="1"/>
  </si>
  <si>
    <t>相互式通話装置</t>
    <rPh sb="0" eb="2">
      <t>ソウゴ</t>
    </rPh>
    <rPh sb="2" eb="3">
      <t>シキ</t>
    </rPh>
    <rPh sb="3" eb="5">
      <t>ツウワ</t>
    </rPh>
    <rPh sb="5" eb="7">
      <t>ソウチ</t>
    </rPh>
    <phoneticPr fontId="1"/>
  </si>
  <si>
    <t>数量</t>
    <rPh sb="0" eb="2">
      <t>スウリョウ</t>
    </rPh>
    <phoneticPr fontId="1"/>
  </si>
  <si>
    <t>適　用</t>
    <rPh sb="0" eb="1">
      <t>テキ</t>
    </rPh>
    <rPh sb="2" eb="3">
      <t>ヨウ</t>
    </rPh>
    <phoneticPr fontId="1"/>
  </si>
  <si>
    <t>規　格　性　能</t>
    <rPh sb="0" eb="1">
      <t>タダシ</t>
    </rPh>
    <rPh sb="2" eb="3">
      <t>カク</t>
    </rPh>
    <rPh sb="4" eb="5">
      <t>セイ</t>
    </rPh>
    <rPh sb="6" eb="7">
      <t>ノウ</t>
    </rPh>
    <phoneticPr fontId="1"/>
  </si>
  <si>
    <t>機　器　名</t>
    <rPh sb="0" eb="1">
      <t>キ</t>
    </rPh>
    <rPh sb="2" eb="3">
      <t>ウツワ</t>
    </rPh>
    <rPh sb="4" eb="5">
      <t>メイ</t>
    </rPh>
    <phoneticPr fontId="1"/>
  </si>
  <si>
    <t>送気員</t>
    <rPh sb="0" eb="2">
      <t>ソウキ</t>
    </rPh>
    <rPh sb="2" eb="3">
      <t>イン</t>
    </rPh>
    <phoneticPr fontId="1"/>
  </si>
  <si>
    <t>作業名</t>
    <rPh sb="0" eb="2">
      <t>サギョウ</t>
    </rPh>
    <rPh sb="2" eb="3">
      <t>メイ</t>
    </rPh>
    <phoneticPr fontId="1"/>
  </si>
  <si>
    <t>５．作業指揮系統</t>
    <rPh sb="2" eb="4">
      <t>サギョウ</t>
    </rPh>
    <rPh sb="4" eb="6">
      <t>シキ</t>
    </rPh>
    <rPh sb="6" eb="8">
      <t>ケイトウ</t>
    </rPh>
    <phoneticPr fontId="1"/>
  </si>
  <si>
    <t>６．潜水作業時間</t>
    <rPh sb="2" eb="4">
      <t>センスイ</t>
    </rPh>
    <rPh sb="4" eb="6">
      <t>サギョウ</t>
    </rPh>
    <rPh sb="6" eb="8">
      <t>ジカン</t>
    </rPh>
    <phoneticPr fontId="1"/>
  </si>
  <si>
    <t>・</t>
    <phoneticPr fontId="1"/>
  </si>
  <si>
    <t>送気量について</t>
    <rPh sb="0" eb="1">
      <t>ソウ</t>
    </rPh>
    <rPh sb="1" eb="2">
      <t>キ</t>
    </rPh>
    <rPh sb="2" eb="3">
      <t>リョウ</t>
    </rPh>
    <phoneticPr fontId="1"/>
  </si>
  <si>
    <t>潜水深度下で毎分４０L以上により、</t>
    <rPh sb="0" eb="2">
      <t>センスイ</t>
    </rPh>
    <rPh sb="2" eb="4">
      <t>シンド</t>
    </rPh>
    <rPh sb="4" eb="5">
      <t>シタ</t>
    </rPh>
    <rPh sb="6" eb="8">
      <t>マイフン</t>
    </rPh>
    <rPh sb="11" eb="13">
      <t>イジョウ</t>
    </rPh>
    <phoneticPr fontId="1"/>
  </si>
  <si>
    <t>８－１潜水機器一覧</t>
    <rPh sb="3" eb="5">
      <t>センスイ</t>
    </rPh>
    <rPh sb="5" eb="7">
      <t>キキ</t>
    </rPh>
    <rPh sb="7" eb="9">
      <t>イチラン</t>
    </rPh>
    <phoneticPr fontId="1"/>
  </si>
  <si>
    <t>８－２．</t>
    <phoneticPr fontId="1"/>
  </si>
  <si>
    <t>休憩</t>
    <rPh sb="0" eb="2">
      <t>キュウケイ</t>
    </rPh>
    <phoneticPr fontId="1"/>
  </si>
  <si>
    <t>作業終了・片付け</t>
    <rPh sb="0" eb="2">
      <t>サギョウ</t>
    </rPh>
    <rPh sb="2" eb="4">
      <t>シュウリョウ</t>
    </rPh>
    <rPh sb="5" eb="7">
      <t>カタズ</t>
    </rPh>
    <phoneticPr fontId="1"/>
  </si>
  <si>
    <t>工事名：</t>
    <rPh sb="0" eb="2">
      <t>コウジ</t>
    </rPh>
    <rPh sb="2" eb="3">
      <t>メイ</t>
    </rPh>
    <phoneticPr fontId="1"/>
  </si>
  <si>
    <t>～</t>
    <phoneticPr fontId="1"/>
  </si>
  <si>
    <t>潜水機器の装備について</t>
    <rPh sb="0" eb="2">
      <t>センスイ</t>
    </rPh>
    <rPh sb="2" eb="4">
      <t>キキ</t>
    </rPh>
    <rPh sb="5" eb="7">
      <t>ソウビ</t>
    </rPh>
    <phoneticPr fontId="1"/>
  </si>
  <si>
    <t>送気圧について（1.0MPa）</t>
    <rPh sb="0" eb="1">
      <t>ソウ</t>
    </rPh>
    <rPh sb="1" eb="2">
      <t>キ</t>
    </rPh>
    <rPh sb="2" eb="3">
      <t>アツ</t>
    </rPh>
    <phoneticPr fontId="1"/>
  </si>
  <si>
    <t>予備タンク　33L/1.0MPa</t>
    <rPh sb="0" eb="2">
      <t>ヨビ</t>
    </rPh>
    <phoneticPr fontId="1"/>
  </si>
  <si>
    <t>1）予備タンクの必要圧力</t>
    <rPh sb="2" eb="4">
      <t>ヨビ</t>
    </rPh>
    <rPh sb="8" eb="10">
      <t>ヒツヨウ</t>
    </rPh>
    <rPh sb="10" eb="12">
      <t>アツリョク</t>
    </rPh>
    <phoneticPr fontId="1"/>
  </si>
  <si>
    <t>2）予備タンクの必要量</t>
    <rPh sb="2" eb="4">
      <t>ヨビ</t>
    </rPh>
    <rPh sb="8" eb="10">
      <t>ヒツヨウ</t>
    </rPh>
    <rPh sb="10" eb="11">
      <t>リョウ</t>
    </rPh>
    <phoneticPr fontId="1"/>
  </si>
  <si>
    <t>P</t>
    <phoneticPr fontId="1"/>
  </si>
  <si>
    <t>※</t>
    <phoneticPr fontId="1"/>
  </si>
  <si>
    <t>②予備タンク（ANEST　IWATA）容量の確認</t>
    <rPh sb="1" eb="3">
      <t>ヨビ</t>
    </rPh>
    <rPh sb="19" eb="21">
      <t>ヨウリョウ</t>
    </rPh>
    <rPh sb="22" eb="24">
      <t>カクニン</t>
    </rPh>
    <phoneticPr fontId="1"/>
  </si>
  <si>
    <t>第28条2</t>
    <rPh sb="0" eb="1">
      <t>ダイ</t>
    </rPh>
    <rPh sb="3" eb="4">
      <t>ジョウ</t>
    </rPh>
    <phoneticPr fontId="1"/>
  </si>
  <si>
    <t>(潜水深度圧力の1.5倍)第8条2の一</t>
    <rPh sb="1" eb="3">
      <t>センスイ</t>
    </rPh>
    <rPh sb="3" eb="5">
      <t>シンド</t>
    </rPh>
    <rPh sb="5" eb="7">
      <t>アツリョク</t>
    </rPh>
    <rPh sb="11" eb="12">
      <t>バイ</t>
    </rPh>
    <rPh sb="13" eb="14">
      <t>ダイ</t>
    </rPh>
    <rPh sb="15" eb="16">
      <t>ジョウ</t>
    </rPh>
    <rPh sb="18" eb="19">
      <t>イチ</t>
    </rPh>
    <phoneticPr fontId="1"/>
  </si>
  <si>
    <t>第8条2の二のイ</t>
    <rPh sb="0" eb="1">
      <t>ダイ</t>
    </rPh>
    <rPh sb="2" eb="3">
      <t>ジョウ</t>
    </rPh>
    <rPh sb="5" eb="6">
      <t>ニ</t>
    </rPh>
    <phoneticPr fontId="1"/>
  </si>
  <si>
    <t>P=ﾒｶﾞﾊﾟｽｶﾙ</t>
    <phoneticPr fontId="1"/>
  </si>
  <si>
    <t>D=ﾒｰﾄﾙ</t>
    <phoneticPr fontId="1"/>
  </si>
  <si>
    <t>V=ﾘｯﾄﾙ</t>
    <phoneticPr fontId="1"/>
  </si>
  <si>
    <t>貯圧力1.0MPa</t>
    <rPh sb="0" eb="1">
      <t>チョ</t>
    </rPh>
    <rPh sb="1" eb="2">
      <t>アツ</t>
    </rPh>
    <rPh sb="2" eb="3">
      <t>リョク</t>
    </rPh>
    <phoneticPr fontId="1"/>
  </si>
  <si>
    <t>※潜水深度圧力と貯留圧力が同じでは流れないので最低１．５倍</t>
    <rPh sb="1" eb="3">
      <t>センスイ</t>
    </rPh>
    <rPh sb="3" eb="5">
      <t>シンド</t>
    </rPh>
    <rPh sb="5" eb="7">
      <t>アツリョク</t>
    </rPh>
    <rPh sb="8" eb="10">
      <t>チョリュウ</t>
    </rPh>
    <rPh sb="10" eb="12">
      <t>アツリョク</t>
    </rPh>
    <rPh sb="13" eb="14">
      <t>オナ</t>
    </rPh>
    <rPh sb="17" eb="18">
      <t>ナガ</t>
    </rPh>
    <rPh sb="23" eb="25">
      <t>サイテイ</t>
    </rPh>
    <rPh sb="28" eb="29">
      <t>バイ</t>
    </rPh>
    <phoneticPr fontId="1"/>
  </si>
  <si>
    <t>工事担当者名　　　</t>
    <rPh sb="0" eb="2">
      <t>コウジ</t>
    </rPh>
    <rPh sb="2" eb="4">
      <t>タントウ</t>
    </rPh>
    <rPh sb="4" eb="5">
      <t>シャ</t>
    </rPh>
    <rPh sb="5" eb="6">
      <t>メイ</t>
    </rPh>
    <phoneticPr fontId="1"/>
  </si>
  <si>
    <t>７．潜水作業方法</t>
    <rPh sb="2" eb="4">
      <t>センスイ</t>
    </rPh>
    <rPh sb="4" eb="6">
      <t>サギョウ</t>
    </rPh>
    <rPh sb="6" eb="8">
      <t>ホウホウ</t>
    </rPh>
    <phoneticPr fontId="1"/>
  </si>
  <si>
    <t>(潜水深度圧力+0.7Mpa)</t>
    <rPh sb="1" eb="3">
      <t>センスイ</t>
    </rPh>
    <rPh sb="3" eb="5">
      <t>シンド</t>
    </rPh>
    <rPh sb="5" eb="7">
      <t>アツリョク</t>
    </rPh>
    <phoneticPr fontId="1"/>
  </si>
  <si>
    <t>P=P2を採用</t>
    <rPh sb="5" eb="7">
      <t>サイヨウ</t>
    </rPh>
    <phoneticPr fontId="1"/>
  </si>
  <si>
    <t xml:space="preserve">  実潜水作業時間100分</t>
    <rPh sb="2" eb="3">
      <t>ジツ</t>
    </rPh>
    <rPh sb="3" eb="5">
      <t>センスイ</t>
    </rPh>
    <rPh sb="5" eb="7">
      <t>サギョウ</t>
    </rPh>
    <rPh sb="7" eb="9">
      <t>ジカン</t>
    </rPh>
    <rPh sb="12" eb="13">
      <t>フン</t>
    </rPh>
    <phoneticPr fontId="1"/>
  </si>
  <si>
    <t>KY・潜水設備の点検</t>
    <rPh sb="3" eb="5">
      <t>センスイ</t>
    </rPh>
    <rPh sb="5" eb="7">
      <t>セツビ</t>
    </rPh>
    <rPh sb="8" eb="10">
      <t>テンケン</t>
    </rPh>
    <phoneticPr fontId="1"/>
  </si>
  <si>
    <t>(最大時)</t>
    <rPh sb="1" eb="4">
      <t>サイダイジ</t>
    </rPh>
    <phoneticPr fontId="1"/>
  </si>
  <si>
    <t>潜水作業第1人目</t>
    <rPh sb="0" eb="2">
      <t>センスイ</t>
    </rPh>
    <rPh sb="2" eb="4">
      <t>サギョウ</t>
    </rPh>
    <rPh sb="4" eb="5">
      <t>ダイ</t>
    </rPh>
    <rPh sb="6" eb="7">
      <t>ニン</t>
    </rPh>
    <rPh sb="7" eb="8">
      <t>メ</t>
    </rPh>
    <phoneticPr fontId="1"/>
  </si>
  <si>
    <t>潜水作業第2人目</t>
    <rPh sb="0" eb="2">
      <t>センスイ</t>
    </rPh>
    <rPh sb="2" eb="4">
      <t>サギョウ</t>
    </rPh>
    <rPh sb="4" eb="5">
      <t>ダイ</t>
    </rPh>
    <rPh sb="6" eb="7">
      <t>ニン</t>
    </rPh>
    <rPh sb="7" eb="8">
      <t>メ</t>
    </rPh>
    <phoneticPr fontId="1"/>
  </si>
  <si>
    <t>潜水作業期間　　</t>
    <rPh sb="0" eb="2">
      <t>センスイ</t>
    </rPh>
    <rPh sb="2" eb="4">
      <t>サギョウ</t>
    </rPh>
    <rPh sb="4" eb="6">
      <t>キカン</t>
    </rPh>
    <phoneticPr fontId="1"/>
  </si>
  <si>
    <t>潜水時間</t>
    <rPh sb="0" eb="2">
      <t>センスイ</t>
    </rPh>
    <rPh sb="2" eb="4">
      <t>ジカン</t>
    </rPh>
    <phoneticPr fontId="1"/>
  </si>
  <si>
    <t>分</t>
    <rPh sb="0" eb="1">
      <t>フン</t>
    </rPh>
    <phoneticPr fontId="1"/>
  </si>
  <si>
    <t>担当者　：　</t>
    <rPh sb="0" eb="3">
      <t>タントウシャ</t>
    </rPh>
    <phoneticPr fontId="1"/>
  </si>
  <si>
    <t>　交互交代潜水</t>
    <rPh sb="1" eb="3">
      <t>コウゴ</t>
    </rPh>
    <rPh sb="3" eb="5">
      <t>コウタイ</t>
    </rPh>
    <rPh sb="5" eb="7">
      <t>センスイ</t>
    </rPh>
    <phoneticPr fontId="1"/>
  </si>
  <si>
    <t xml:space="preserve">                        </t>
    <phoneticPr fontId="1"/>
  </si>
  <si>
    <t>船　名</t>
    <rPh sb="0" eb="1">
      <t>フネ</t>
    </rPh>
    <rPh sb="2" eb="3">
      <t>メイ</t>
    </rPh>
    <phoneticPr fontId="1"/>
  </si>
  <si>
    <t>作業内容</t>
    <rPh sb="0" eb="2">
      <t>サギョウ</t>
    </rPh>
    <rPh sb="2" eb="4">
      <t>ナイヨウ</t>
    </rPh>
    <phoneticPr fontId="1"/>
  </si>
  <si>
    <t>浮上開始</t>
    <rPh sb="0" eb="2">
      <t>フジョウ</t>
    </rPh>
    <rPh sb="2" eb="4">
      <t>カイシ</t>
    </rPh>
    <phoneticPr fontId="1"/>
  </si>
  <si>
    <t>時</t>
    <rPh sb="0" eb="1">
      <t>ジ</t>
    </rPh>
    <phoneticPr fontId="1"/>
  </si>
  <si>
    <t>日</t>
    <rPh sb="0" eb="1">
      <t>ニチ</t>
    </rPh>
    <phoneticPr fontId="1"/>
  </si>
  <si>
    <t>最大水深　30ｍ、１人潜水（フ－カ－式）</t>
    <rPh sb="0" eb="2">
      <t>サイダイ</t>
    </rPh>
    <rPh sb="2" eb="4">
      <t>スイシン</t>
    </rPh>
    <rPh sb="10" eb="11">
      <t>ニン</t>
    </rPh>
    <rPh sb="11" eb="13">
      <t>センスイ</t>
    </rPh>
    <rPh sb="18" eb="19">
      <t>シキ</t>
    </rPh>
    <phoneticPr fontId="1"/>
  </si>
  <si>
    <t>40L/min（１気圧）×（30m÷10+1）×1人</t>
    <rPh sb="9" eb="11">
      <t>キアツ</t>
    </rPh>
    <rPh sb="25" eb="26">
      <t>ニン</t>
    </rPh>
    <phoneticPr fontId="1"/>
  </si>
  <si>
    <t>潜水深度30ｍは0.30＋0.7MPa＝1.0MPa≦1.0MPaによりOKである</t>
    <rPh sb="0" eb="2">
      <t>センスイ</t>
    </rPh>
    <rPh sb="2" eb="4">
      <t>シンド</t>
    </rPh>
    <phoneticPr fontId="1"/>
  </si>
  <si>
    <t>水深P＝30.0ｍ　（圧力0.30MPa）</t>
    <rPh sb="0" eb="2">
      <t>スイシン</t>
    </rPh>
    <rPh sb="11" eb="13">
      <t>アツリョク</t>
    </rPh>
    <phoneticPr fontId="1"/>
  </si>
  <si>
    <t>P1＝0.30MPa×1.5＝0.45MPa</t>
    <phoneticPr fontId="1"/>
  </si>
  <si>
    <t>P2＝0.30MPa＋0.7＝1.0MPa</t>
    <phoneticPr fontId="1"/>
  </si>
  <si>
    <t>P1＜P2＝1.0≦1.0MPa　OK</t>
    <phoneticPr fontId="1"/>
  </si>
  <si>
    <t>V＝40（0.03×D＋0.4）＝　40（0.03×30+0.4）</t>
    <phoneticPr fontId="1"/>
  </si>
  <si>
    <t>９．潜水作業サイクル表（水深28～30m）</t>
    <rPh sb="2" eb="4">
      <t>センスイ</t>
    </rPh>
    <rPh sb="4" eb="6">
      <t>サギョウ</t>
    </rPh>
    <rPh sb="10" eb="11">
      <t>ヒョウ</t>
    </rPh>
    <rPh sb="12" eb="14">
      <t>スイシン</t>
    </rPh>
    <phoneticPr fontId="1"/>
  </si>
  <si>
    <t>（2次）　</t>
    <rPh sb="2" eb="3">
      <t>ジ</t>
    </rPh>
    <phoneticPr fontId="1"/>
  </si>
  <si>
    <t>最大水深=EL184-156=28=ﾗﾝｸ30m</t>
    <rPh sb="0" eb="2">
      <t>サイダイ</t>
    </rPh>
    <rPh sb="2" eb="4">
      <t>スイシン</t>
    </rPh>
    <phoneticPr fontId="1"/>
  </si>
  <si>
    <t>①コンプレッサー（iwata  PLUE22Ｂ-14S）能力の確認</t>
    <rPh sb="28" eb="30">
      <t>ノウリョク</t>
    </rPh>
    <rPh sb="31" eb="33">
      <t>カクニン</t>
    </rPh>
    <phoneticPr fontId="1"/>
  </si>
  <si>
    <t>｀＝160L/min＜235L/min　によりOKである</t>
    <phoneticPr fontId="1"/>
  </si>
  <si>
    <t>ｺﾝﾌﾟﾚｯｻ-付属タンク　165L/1.0MPa</t>
    <rPh sb="8" eb="10">
      <t>フゾク</t>
    </rPh>
    <phoneticPr fontId="1"/>
  </si>
  <si>
    <t>合計　198L/1.0MPa</t>
    <rPh sb="0" eb="2">
      <t>ゴウケイ</t>
    </rPh>
    <phoneticPr fontId="1"/>
  </si>
  <si>
    <t>潜水ステージ設置（梯子設備確認）</t>
    <rPh sb="0" eb="2">
      <t>センスイ</t>
    </rPh>
    <rPh sb="6" eb="8">
      <t>セッチ</t>
    </rPh>
    <rPh sb="9" eb="11">
      <t>ハシゴ</t>
    </rPh>
    <rPh sb="11" eb="13">
      <t>セツビ</t>
    </rPh>
    <rPh sb="13" eb="15">
      <t>カクニン</t>
    </rPh>
    <phoneticPr fontId="1"/>
  </si>
  <si>
    <t>潜水作業第3人目</t>
    <rPh sb="0" eb="2">
      <t>センスイ</t>
    </rPh>
    <rPh sb="2" eb="4">
      <t>サギョウ</t>
    </rPh>
    <rPh sb="4" eb="5">
      <t>ダイ</t>
    </rPh>
    <rPh sb="6" eb="7">
      <t>ニン</t>
    </rPh>
    <rPh sb="7" eb="8">
      <t>メ</t>
    </rPh>
    <phoneticPr fontId="1"/>
  </si>
  <si>
    <t>潜水作業時間管理（NSK新基準）</t>
    <rPh sb="0" eb="2">
      <t>センスイ</t>
    </rPh>
    <rPh sb="2" eb="4">
      <t>サギョウ</t>
    </rPh>
    <rPh sb="4" eb="6">
      <t>ジカン</t>
    </rPh>
    <rPh sb="6" eb="8">
      <t>カンリ</t>
    </rPh>
    <rPh sb="12" eb="15">
      <t>シンキジュン</t>
    </rPh>
    <phoneticPr fontId="1"/>
  </si>
  <si>
    <t>　　　水深：（潜水深度30ｍを使用）　　　※潜降時間も含む</t>
    <rPh sb="3" eb="5">
      <t>スイシン</t>
    </rPh>
    <rPh sb="7" eb="9">
      <t>センスイ</t>
    </rPh>
    <rPh sb="9" eb="11">
      <t>シンド</t>
    </rPh>
    <rPh sb="15" eb="17">
      <t>シヨウ</t>
    </rPh>
    <phoneticPr fontId="1"/>
  </si>
  <si>
    <t>作業計画日</t>
    <rPh sb="0" eb="2">
      <t>サギョウ</t>
    </rPh>
    <rPh sb="2" eb="4">
      <t>ケイカク</t>
    </rPh>
    <rPh sb="4" eb="5">
      <t>ヒ</t>
    </rPh>
    <phoneticPr fontId="1"/>
  </si>
  <si>
    <t>★作業実施日</t>
    <rPh sb="1" eb="3">
      <t>サギョウ</t>
    </rPh>
    <rPh sb="3" eb="5">
      <t>ジッシ</t>
    </rPh>
    <rPh sb="5" eb="6">
      <t>ビ</t>
    </rPh>
    <phoneticPr fontId="1"/>
  </si>
  <si>
    <t xml:space="preserve">  潜水作業計画・記録 （★空気潜水・空気減圧用）</t>
    <rPh sb="2" eb="3">
      <t>セン</t>
    </rPh>
    <rPh sb="3" eb="4">
      <t>ミズ</t>
    </rPh>
    <rPh sb="4" eb="5">
      <t>サク</t>
    </rPh>
    <rPh sb="5" eb="6">
      <t>ギョウ</t>
    </rPh>
    <rPh sb="6" eb="7">
      <t>ケイ</t>
    </rPh>
    <rPh sb="7" eb="8">
      <t>ガ</t>
    </rPh>
    <rPh sb="9" eb="11">
      <t>キロク</t>
    </rPh>
    <rPh sb="14" eb="16">
      <t>クウキ</t>
    </rPh>
    <rPh sb="16" eb="18">
      <t>センスイ</t>
    </rPh>
    <rPh sb="19" eb="21">
      <t>クウキ</t>
    </rPh>
    <rPh sb="21" eb="23">
      <t>ゲンアツ</t>
    </rPh>
    <rPh sb="23" eb="24">
      <t>ヨウ</t>
    </rPh>
    <phoneticPr fontId="1"/>
  </si>
  <si>
    <t>回覧印</t>
    <rPh sb="0" eb="2">
      <t>カイラン</t>
    </rPh>
    <rPh sb="2" eb="3">
      <t>イン</t>
    </rPh>
    <phoneticPr fontId="1"/>
  </si>
  <si>
    <t>×</t>
    <phoneticPr fontId="1"/>
  </si>
  <si>
    <t>×</t>
    <phoneticPr fontId="1"/>
  </si>
  <si>
    <t>×</t>
    <phoneticPr fontId="1"/>
  </si>
  <si>
    <t>×</t>
    <phoneticPr fontId="1"/>
  </si>
  <si>
    <t>15-04-12_</t>
    <phoneticPr fontId="1"/>
  </si>
  <si>
    <t>　　　年</t>
    <rPh sb="3" eb="4">
      <t>ネン</t>
    </rPh>
    <phoneticPr fontId="1"/>
  </si>
  <si>
    <t>月</t>
    <rPh sb="0" eb="1">
      <t>ゲツ</t>
    </rPh>
    <phoneticPr fontId="1"/>
  </si>
  <si>
    <t>事業者名</t>
    <rPh sb="0" eb="3">
      <t>ジギョウシャ</t>
    </rPh>
    <rPh sb="3" eb="4">
      <t>メイ</t>
    </rPh>
    <phoneticPr fontId="1"/>
  </si>
  <si>
    <t>業務名</t>
    <rPh sb="0" eb="3">
      <t>ギョウムメイ</t>
    </rPh>
    <phoneticPr fontId="1"/>
  </si>
  <si>
    <t>前日</t>
    <rPh sb="0" eb="2">
      <t>ゼンジツ</t>
    </rPh>
    <phoneticPr fontId="1"/>
  </si>
  <si>
    <t>潜水作業</t>
    <rPh sb="0" eb="2">
      <t>センスイ</t>
    </rPh>
    <rPh sb="2" eb="4">
      <t>サギョウ</t>
    </rPh>
    <phoneticPr fontId="1"/>
  </si>
  <si>
    <t>有　・　無</t>
    <rPh sb="0" eb="1">
      <t>ア</t>
    </rPh>
    <rPh sb="4" eb="5">
      <t>ナ</t>
    </rPh>
    <phoneticPr fontId="1"/>
  </si>
  <si>
    <t>天候</t>
    <rPh sb="0" eb="2">
      <t>テンコウ</t>
    </rPh>
    <phoneticPr fontId="1"/>
  </si>
  <si>
    <t>風向</t>
    <rPh sb="0" eb="2">
      <t>フウコウ</t>
    </rPh>
    <phoneticPr fontId="1"/>
  </si>
  <si>
    <t>検認者</t>
    <rPh sb="0" eb="1">
      <t>ケン</t>
    </rPh>
    <rPh sb="1" eb="2">
      <t>ニン</t>
    </rPh>
    <rPh sb="2" eb="3">
      <t>シャ</t>
    </rPh>
    <phoneticPr fontId="1"/>
  </si>
  <si>
    <t>★潜水士名</t>
    <rPh sb="1" eb="3">
      <t>センスイ</t>
    </rPh>
    <rPh sb="3" eb="4">
      <t>シ</t>
    </rPh>
    <rPh sb="4" eb="5">
      <t>メイ</t>
    </rPh>
    <phoneticPr fontId="1"/>
  </si>
  <si>
    <t>　</t>
    <phoneticPr fontId="1"/>
  </si>
  <si>
    <t>発注者名</t>
    <rPh sb="0" eb="3">
      <t>ハッチュウシャ</t>
    </rPh>
    <rPh sb="3" eb="4">
      <t>メイ</t>
    </rPh>
    <phoneticPr fontId="1"/>
  </si>
  <si>
    <t>最終浮上時刻</t>
    <rPh sb="0" eb="2">
      <t>サイシュウ</t>
    </rPh>
    <rPh sb="2" eb="4">
      <t>フジョウ</t>
    </rPh>
    <rPh sb="4" eb="6">
      <t>ジコク</t>
    </rPh>
    <phoneticPr fontId="1"/>
  </si>
  <si>
    <t>風速</t>
    <rPh sb="0" eb="2">
      <t>フウソク</t>
    </rPh>
    <phoneticPr fontId="1"/>
  </si>
  <si>
    <t>ｍ/ｓ位</t>
    <rPh sb="3" eb="4">
      <t>クライ</t>
    </rPh>
    <phoneticPr fontId="1"/>
  </si>
  <si>
    <t>波高</t>
    <rPh sb="0" eb="2">
      <t>ハコウ</t>
    </rPh>
    <phoneticPr fontId="1"/>
  </si>
  <si>
    <t>ｍ位</t>
    <rPh sb="1" eb="2">
      <t>クライ</t>
    </rPh>
    <phoneticPr fontId="1"/>
  </si>
  <si>
    <t>送気員</t>
    <phoneticPr fontId="1"/>
  </si>
  <si>
    <t>作業港・場所</t>
    <rPh sb="0" eb="2">
      <t>サギョウ</t>
    </rPh>
    <rPh sb="2" eb="3">
      <t>コウ</t>
    </rPh>
    <rPh sb="4" eb="6">
      <t>バショ</t>
    </rPh>
    <phoneticPr fontId="1"/>
  </si>
  <si>
    <t>最終繰返潜水記号RG</t>
    <rPh sb="0" eb="2">
      <t>サイシュウ</t>
    </rPh>
    <rPh sb="2" eb="4">
      <t>クリカエ</t>
    </rPh>
    <rPh sb="4" eb="6">
      <t>センスイ</t>
    </rPh>
    <rPh sb="6" eb="8">
      <t>キゴウ</t>
    </rPh>
    <phoneticPr fontId="1"/>
  </si>
  <si>
    <t>　</t>
    <phoneticPr fontId="1"/>
  </si>
  <si>
    <t>視界</t>
    <rPh sb="0" eb="2">
      <t>シカイ</t>
    </rPh>
    <phoneticPr fontId="1"/>
  </si>
  <si>
    <t>透明度</t>
    <rPh sb="0" eb="3">
      <t>トウメイド</t>
    </rPh>
    <phoneticPr fontId="1"/>
  </si>
  <si>
    <t>責任者名</t>
    <rPh sb="0" eb="3">
      <t>セキニンシャ</t>
    </rPh>
    <rPh sb="3" eb="4">
      <t>ナ</t>
    </rPh>
    <phoneticPr fontId="1"/>
  </si>
  <si>
    <t>連絡員</t>
    <phoneticPr fontId="1"/>
  </si>
  <si>
    <t>本日</t>
    <rPh sb="0" eb="2">
      <t>ホンジツ</t>
    </rPh>
    <phoneticPr fontId="1"/>
  </si>
  <si>
    <t>業務開始時刻</t>
    <rPh sb="0" eb="2">
      <t>ギョウム</t>
    </rPh>
    <rPh sb="2" eb="4">
      <t>カイシ</t>
    </rPh>
    <rPh sb="4" eb="6">
      <t>ジコク</t>
    </rPh>
    <phoneticPr fontId="1"/>
  </si>
  <si>
    <t>潮流</t>
    <rPh sb="0" eb="2">
      <t>チョウリュウ</t>
    </rPh>
    <phoneticPr fontId="1"/>
  </si>
  <si>
    <t>普通　・　一時的に早い　・　常時早い</t>
    <rPh sb="0" eb="2">
      <t>フツウ</t>
    </rPh>
    <rPh sb="5" eb="8">
      <t>イチジテキ</t>
    </rPh>
    <rPh sb="9" eb="10">
      <t>ハヤ</t>
    </rPh>
    <rPh sb="14" eb="16">
      <t>ジョウジ</t>
    </rPh>
    <rPh sb="16" eb="17">
      <t>ハヤ</t>
    </rPh>
    <phoneticPr fontId="1"/>
  </si>
  <si>
    <t>記入者名</t>
    <rPh sb="0" eb="3">
      <t>キニュウシャ</t>
    </rPh>
    <rPh sb="3" eb="4">
      <t>メイ</t>
    </rPh>
    <phoneticPr fontId="1"/>
  </si>
  <si>
    <t>新設バイパス管切断、撤去、据付</t>
    <rPh sb="0" eb="2">
      <t>シンセツ</t>
    </rPh>
    <rPh sb="6" eb="7">
      <t>カン</t>
    </rPh>
    <rPh sb="7" eb="9">
      <t>セツダン</t>
    </rPh>
    <rPh sb="10" eb="12">
      <t>テッキョ</t>
    </rPh>
    <rPh sb="13" eb="15">
      <t>スエツケ</t>
    </rPh>
    <phoneticPr fontId="1"/>
  </si>
  <si>
    <t>潜水・通信方式</t>
    <rPh sb="0" eb="2">
      <t>センスイ</t>
    </rPh>
    <rPh sb="3" eb="5">
      <t>ツウシン</t>
    </rPh>
    <rPh sb="5" eb="7">
      <t>ホウシキ</t>
    </rPh>
    <phoneticPr fontId="1"/>
  </si>
  <si>
    <t>ヘルメット　・　フーカー　・　スクーバ―　，　有線　・　無線　・　未使用</t>
    <rPh sb="23" eb="25">
      <t>ユウセン</t>
    </rPh>
    <rPh sb="28" eb="30">
      <t>ムセン</t>
    </rPh>
    <rPh sb="33" eb="36">
      <t>ミシヨウ</t>
    </rPh>
    <phoneticPr fontId="1"/>
  </si>
  <si>
    <t>業務完了時刻</t>
    <rPh sb="0" eb="2">
      <t>ギョウム</t>
    </rPh>
    <rPh sb="2" eb="4">
      <t>カンリョウ</t>
    </rPh>
    <rPh sb="4" eb="6">
      <t>ジコク</t>
    </rPh>
    <phoneticPr fontId="1"/>
  </si>
  <si>
    <t>水温</t>
    <rPh sb="0" eb="2">
      <t>スイオン</t>
    </rPh>
    <phoneticPr fontId="1"/>
  </si>
  <si>
    <t>暖かい　・　普通　・　冷たい</t>
    <rPh sb="0" eb="1">
      <t>アタタ</t>
    </rPh>
    <rPh sb="6" eb="8">
      <t>フツウ</t>
    </rPh>
    <rPh sb="11" eb="12">
      <t>ツメ</t>
    </rPh>
    <phoneticPr fontId="1"/>
  </si>
  <si>
    <t>備考欄</t>
    <rPh sb="0" eb="2">
      <t>ビコウ</t>
    </rPh>
    <rPh sb="2" eb="3">
      <t>ラン</t>
    </rPh>
    <phoneticPr fontId="1"/>
  </si>
  <si>
    <t/>
  </si>
  <si>
    <t>①捨石指示　②本均し　③荒均し　④被覆均し　⑤溶接・溶断　⑥(　　 　　　   　)据付　⑦(　　  　　  　　)敷設　⑧調査・測量　⑨その他（　　　　　　　　　</t>
    <rPh sb="1" eb="3">
      <t>ステイシ</t>
    </rPh>
    <rPh sb="3" eb="5">
      <t>シジ</t>
    </rPh>
    <rPh sb="7" eb="8">
      <t>ホン</t>
    </rPh>
    <rPh sb="8" eb="9">
      <t>ナラ</t>
    </rPh>
    <rPh sb="12" eb="13">
      <t>アラ</t>
    </rPh>
    <rPh sb="13" eb="14">
      <t>ナラ</t>
    </rPh>
    <rPh sb="17" eb="19">
      <t>ヒフク</t>
    </rPh>
    <rPh sb="19" eb="20">
      <t>ナラ</t>
    </rPh>
    <rPh sb="23" eb="25">
      <t>ヨウセツ</t>
    </rPh>
    <rPh sb="26" eb="28">
      <t>ヨウダン</t>
    </rPh>
    <rPh sb="42" eb="44">
      <t>スエツケ</t>
    </rPh>
    <rPh sb="58" eb="60">
      <t>フセツ</t>
    </rPh>
    <rPh sb="62" eb="64">
      <t>チョウサ</t>
    </rPh>
    <rPh sb="65" eb="67">
      <t>ソクリョウ</t>
    </rPh>
    <rPh sb="71" eb="72">
      <t>タ</t>
    </rPh>
    <phoneticPr fontId="1"/>
  </si>
  <si>
    <t>計画・・・黒色</t>
  </si>
  <si>
    <t>特記事項</t>
    <rPh sb="0" eb="2">
      <t>トッキ</t>
    </rPh>
    <rPh sb="2" eb="4">
      <t>ジコウ</t>
    </rPh>
    <phoneticPr fontId="1"/>
  </si>
  <si>
    <t>★減圧表の手引き</t>
    <rPh sb="1" eb="3">
      <t>ゲンアツ</t>
    </rPh>
    <rPh sb="3" eb="4">
      <t>ヒョウ</t>
    </rPh>
    <rPh sb="5" eb="7">
      <t>テビ</t>
    </rPh>
    <phoneticPr fontId="1"/>
  </si>
  <si>
    <t>就業内容</t>
    <rPh sb="0" eb="2">
      <t>シュウギョウ</t>
    </rPh>
    <rPh sb="2" eb="4">
      <t>ナイヨウ</t>
    </rPh>
    <phoneticPr fontId="1"/>
  </si>
  <si>
    <t>イ 運転準備・整備　　ロ 回航　　ハ 潜水準備・解装　　ニ 休憩・待機時間　　ホ 現場待機　　ヘ その他</t>
    <rPh sb="2" eb="4">
      <t>ウンテン</t>
    </rPh>
    <rPh sb="4" eb="6">
      <t>ジュンビ</t>
    </rPh>
    <rPh sb="7" eb="9">
      <t>セイビ</t>
    </rPh>
    <rPh sb="13" eb="15">
      <t>カイコウ</t>
    </rPh>
    <rPh sb="19" eb="21">
      <t>センスイ</t>
    </rPh>
    <rPh sb="21" eb="23">
      <t>ジュンビ</t>
    </rPh>
    <rPh sb="24" eb="25">
      <t>カイ</t>
    </rPh>
    <rPh sb="25" eb="26">
      <t>ソウ</t>
    </rPh>
    <rPh sb="30" eb="32">
      <t>キュウケイ</t>
    </rPh>
    <rPh sb="33" eb="35">
      <t>タイキ</t>
    </rPh>
    <rPh sb="35" eb="37">
      <t>ジカン</t>
    </rPh>
    <rPh sb="41" eb="43">
      <t>ゲンバ</t>
    </rPh>
    <rPh sb="43" eb="45">
      <t>タイキ</t>
    </rPh>
    <rPh sb="51" eb="52">
      <t>タ</t>
    </rPh>
    <phoneticPr fontId="1"/>
  </si>
  <si>
    <t>実施・・・赤色</t>
  </si>
  <si>
    <t>時　刻</t>
    <rPh sb="0" eb="1">
      <t>トキ</t>
    </rPh>
    <rPh sb="2" eb="3">
      <t>コク</t>
    </rPh>
    <phoneticPr fontId="1"/>
  </si>
  <si>
    <t>１．減圧表より次回潜水の可否</t>
    <rPh sb="2" eb="4">
      <t>ゲンアツ</t>
    </rPh>
    <rPh sb="4" eb="5">
      <t>ヒョウ</t>
    </rPh>
    <rPh sb="7" eb="9">
      <t>ジカイ</t>
    </rPh>
    <rPh sb="9" eb="11">
      <t>センスイ</t>
    </rPh>
    <rPh sb="12" eb="14">
      <t>カヒ</t>
    </rPh>
    <phoneticPr fontId="1"/>
  </si>
  <si>
    <t>船　上</t>
    <rPh sb="0" eb="1">
      <t>フネ</t>
    </rPh>
    <rPh sb="2" eb="3">
      <t>ウエ</t>
    </rPh>
    <phoneticPr fontId="1"/>
  </si>
  <si>
    <t>　①．上段：繰返し潜水範囲　（アルファベット記号あり）</t>
    <rPh sb="3" eb="5">
      <t>ジョウダン</t>
    </rPh>
    <rPh sb="6" eb="8">
      <t>クリカエ</t>
    </rPh>
    <rPh sb="9" eb="11">
      <t>センスイ</t>
    </rPh>
    <rPh sb="11" eb="13">
      <t>ハンイ</t>
    </rPh>
    <rPh sb="22" eb="24">
      <t>キゴウ</t>
    </rPh>
    <phoneticPr fontId="1"/>
  </si>
  <si>
    <t>潜　水　深　度　（ｍ）</t>
    <rPh sb="0" eb="1">
      <t>セン</t>
    </rPh>
    <rPh sb="2" eb="3">
      <t>ミズ</t>
    </rPh>
    <rPh sb="4" eb="5">
      <t>ブカ</t>
    </rPh>
    <rPh sb="6" eb="7">
      <t>タビ</t>
    </rPh>
    <phoneticPr fontId="1"/>
  </si>
  <si>
    <t>　　　　繰返し潜水グループ記号（RG）　：　A～O（15段階）</t>
    <rPh sb="4" eb="6">
      <t>クリカエ</t>
    </rPh>
    <rPh sb="7" eb="9">
      <t>センスイ</t>
    </rPh>
    <rPh sb="13" eb="15">
      <t>キゴウ</t>
    </rPh>
    <rPh sb="28" eb="30">
      <t>ダンカイ</t>
    </rPh>
    <phoneticPr fontId="1"/>
  </si>
  <si>
    <t>　②．下段：限界潜水範囲　（網掛け部分）</t>
    <rPh sb="3" eb="5">
      <t>ゲダン</t>
    </rPh>
    <rPh sb="6" eb="8">
      <t>ゲンカイ</t>
    </rPh>
    <rPh sb="8" eb="10">
      <t>センスイ</t>
    </rPh>
    <rPh sb="10" eb="12">
      <t>ハンイ</t>
    </rPh>
    <rPh sb="14" eb="16">
      <t>アミカ</t>
    </rPh>
    <rPh sb="17" eb="19">
      <t>ブブン</t>
    </rPh>
    <phoneticPr fontId="1"/>
  </si>
  <si>
    <t>　　　　限界潜水範囲　：　浮上完了後14時間内潜水禁止</t>
    <rPh sb="4" eb="6">
      <t>ゲンカイ</t>
    </rPh>
    <rPh sb="6" eb="8">
      <t>センスイ</t>
    </rPh>
    <rPh sb="8" eb="10">
      <t>ハンイ</t>
    </rPh>
    <rPh sb="13" eb="15">
      <t>フジョウ</t>
    </rPh>
    <rPh sb="15" eb="17">
      <t>カンリョウ</t>
    </rPh>
    <rPh sb="17" eb="18">
      <t>ゴ</t>
    </rPh>
    <rPh sb="20" eb="22">
      <t>ジカン</t>
    </rPh>
    <rPh sb="22" eb="23">
      <t>ナイ</t>
    </rPh>
    <rPh sb="23" eb="25">
      <t>センスイ</t>
    </rPh>
    <rPh sb="25" eb="27">
      <t>キンシ</t>
    </rPh>
    <phoneticPr fontId="1"/>
  </si>
  <si>
    <t>２．繰返し潜水表より次回潜水の修正潜水時間</t>
    <rPh sb="2" eb="4">
      <t>クリカエ</t>
    </rPh>
    <rPh sb="5" eb="7">
      <t>センスイ</t>
    </rPh>
    <rPh sb="7" eb="8">
      <t>ヒョウ</t>
    </rPh>
    <rPh sb="10" eb="12">
      <t>ジカイ</t>
    </rPh>
    <rPh sb="12" eb="14">
      <t>センスイ</t>
    </rPh>
    <rPh sb="15" eb="17">
      <t>シュウセイ</t>
    </rPh>
    <rPh sb="17" eb="19">
      <t>センスイ</t>
    </rPh>
    <rPh sb="19" eb="21">
      <t>ジカン</t>
    </rPh>
    <phoneticPr fontId="1"/>
  </si>
  <si>
    <t>　①．待機時間14時間後　⇒　ファクター（RF）1.0</t>
    <rPh sb="3" eb="5">
      <t>タイキ</t>
    </rPh>
    <rPh sb="5" eb="7">
      <t>ジカン</t>
    </rPh>
    <rPh sb="9" eb="11">
      <t>ジカン</t>
    </rPh>
    <rPh sb="11" eb="12">
      <t>ゴ</t>
    </rPh>
    <phoneticPr fontId="1"/>
  </si>
  <si>
    <t>　　　　※初期潜水となる</t>
    <rPh sb="5" eb="7">
      <t>ショキ</t>
    </rPh>
    <rPh sb="7" eb="9">
      <t>センスイ</t>
    </rPh>
    <phoneticPr fontId="1"/>
  </si>
  <si>
    <t>　②．繰返し潜水ファクター（RF）　：　2.0～1.1</t>
    <rPh sb="3" eb="5">
      <t>クリカエ</t>
    </rPh>
    <rPh sb="6" eb="8">
      <t>センスイ</t>
    </rPh>
    <phoneticPr fontId="1"/>
  </si>
  <si>
    <t>　　　　※繰返し潜水ファクター（RF）×潜水時間(BT)</t>
    <rPh sb="5" eb="7">
      <t>クリカエ</t>
    </rPh>
    <rPh sb="8" eb="10">
      <t>センスイ</t>
    </rPh>
    <rPh sb="20" eb="22">
      <t>センスイ</t>
    </rPh>
    <rPh sb="22" eb="24">
      <t>ジカン</t>
    </rPh>
    <phoneticPr fontId="1"/>
  </si>
  <si>
    <t>　③．連続潜水範囲　⇒　網かけ範囲＞2.0</t>
    <rPh sb="3" eb="5">
      <t>レンゾク</t>
    </rPh>
    <rPh sb="5" eb="7">
      <t>センスイ</t>
    </rPh>
    <rPh sb="7" eb="9">
      <t>ハンイ</t>
    </rPh>
    <rPh sb="12" eb="13">
      <t>アミ</t>
    </rPh>
    <rPh sb="15" eb="17">
      <t>ハンイ</t>
    </rPh>
    <phoneticPr fontId="1"/>
  </si>
  <si>
    <t>　　　　※修正潜水時間＝前回潜水時間+今回潜水時間</t>
    <rPh sb="5" eb="7">
      <t>シュウセイ</t>
    </rPh>
    <rPh sb="7" eb="9">
      <t>センスイ</t>
    </rPh>
    <rPh sb="9" eb="11">
      <t>ジカン</t>
    </rPh>
    <rPh sb="12" eb="14">
      <t>ゼンカイ</t>
    </rPh>
    <rPh sb="14" eb="16">
      <t>センスイ</t>
    </rPh>
    <rPh sb="16" eb="18">
      <t>ジカン</t>
    </rPh>
    <rPh sb="19" eb="21">
      <t>コンカイ</t>
    </rPh>
    <rPh sb="21" eb="23">
      <t>センスイ</t>
    </rPh>
    <rPh sb="23" eb="25">
      <t>ジカン</t>
    </rPh>
    <phoneticPr fontId="1"/>
  </si>
  <si>
    <t>　　　深度が異なる場合はRGを使用して前回潜水時間を換算</t>
    <rPh sb="3" eb="5">
      <t>シンド</t>
    </rPh>
    <rPh sb="6" eb="7">
      <t>コト</t>
    </rPh>
    <rPh sb="9" eb="11">
      <t>バアイ</t>
    </rPh>
    <rPh sb="15" eb="17">
      <t>シヨウ</t>
    </rPh>
    <rPh sb="19" eb="21">
      <t>ゼンカイ</t>
    </rPh>
    <rPh sb="21" eb="23">
      <t>センスイ</t>
    </rPh>
    <rPh sb="23" eb="25">
      <t>ジカン</t>
    </rPh>
    <rPh sb="26" eb="28">
      <t>カンザン</t>
    </rPh>
    <phoneticPr fontId="1"/>
  </si>
  <si>
    <t>３．繰返し潜水グループ記号の調整</t>
    <rPh sb="2" eb="4">
      <t>クリカエ</t>
    </rPh>
    <rPh sb="5" eb="7">
      <t>センスイ</t>
    </rPh>
    <rPh sb="11" eb="13">
      <t>キゴウ</t>
    </rPh>
    <rPh sb="14" eb="16">
      <t>チョウセイ</t>
    </rPh>
    <phoneticPr fontId="1"/>
  </si>
  <si>
    <t>　①．繰返し潜水ファクターが与えられる場合</t>
    <rPh sb="3" eb="5">
      <t>クリカエ</t>
    </rPh>
    <rPh sb="6" eb="8">
      <t>センスイ</t>
    </rPh>
    <rPh sb="14" eb="15">
      <t>アタ</t>
    </rPh>
    <rPh sb="19" eb="21">
      <t>バアイ</t>
    </rPh>
    <phoneticPr fontId="1"/>
  </si>
  <si>
    <t>　　　★例：前回D＞今回C　⇒　小さいワンランクアップ　⇒　E</t>
    <rPh sb="4" eb="5">
      <t>レイ</t>
    </rPh>
    <rPh sb="6" eb="8">
      <t>ゼンカイ</t>
    </rPh>
    <rPh sb="10" eb="12">
      <t>コンカイ</t>
    </rPh>
    <rPh sb="16" eb="17">
      <t>チイ</t>
    </rPh>
    <phoneticPr fontId="1"/>
  </si>
  <si>
    <t>記入</t>
    <rPh sb="0" eb="2">
      <t>キニュウ</t>
    </rPh>
    <phoneticPr fontId="1"/>
  </si>
  <si>
    <t>回数</t>
    <rPh sb="0" eb="1">
      <t>カイ</t>
    </rPh>
    <rPh sb="1" eb="2">
      <t>カズ</t>
    </rPh>
    <phoneticPr fontId="1"/>
  </si>
  <si>
    <t>繰返潜水
グループ　　　　　　　記号　　　　　　　　　（RG）</t>
    <rPh sb="0" eb="1">
      <t>ク</t>
    </rPh>
    <rPh sb="1" eb="2">
      <t>カエ</t>
    </rPh>
    <rPh sb="2" eb="4">
      <t>センスイ</t>
    </rPh>
    <rPh sb="16" eb="18">
      <t>キゴウ</t>
    </rPh>
    <phoneticPr fontId="1"/>
  </si>
  <si>
    <t>★
待機時間　　　　　　　（SI）</t>
    <rPh sb="2" eb="4">
      <t>タイキ</t>
    </rPh>
    <rPh sb="4" eb="6">
      <t>ジカン</t>
    </rPh>
    <phoneticPr fontId="1"/>
  </si>
  <si>
    <r>
      <t xml:space="preserve">繰返潜水
ファクター
（RF）
</t>
    </r>
    <r>
      <rPr>
        <sz val="9"/>
        <rFont val="ＭＳ Ｐゴシック"/>
        <family val="3"/>
        <charset val="128"/>
      </rPr>
      <t>(連続潜水)</t>
    </r>
    <rPh sb="0" eb="1">
      <t>ク</t>
    </rPh>
    <rPh sb="1" eb="2">
      <t>カエ</t>
    </rPh>
    <rPh sb="2" eb="4">
      <t>センスイ</t>
    </rPh>
    <rPh sb="17" eb="19">
      <t>レンゾク</t>
    </rPh>
    <rPh sb="19" eb="21">
      <t>センスイ</t>
    </rPh>
    <phoneticPr fontId="1"/>
  </si>
  <si>
    <t>○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深度</t>
    <rPh sb="138" eb="140">
      <t>シンド</t>
    </rPh>
    <phoneticPr fontId="1"/>
  </si>
  <si>
    <t>○潜水時間</t>
    <rPh sb="1" eb="3">
      <t>センスイ</t>
    </rPh>
    <rPh sb="3" eb="5">
      <t>ジカン</t>
    </rPh>
    <phoneticPr fontId="1"/>
  </si>
  <si>
    <t>★
修正潜水時間
(EBT)</t>
    <rPh sb="2" eb="4">
      <t>シュウセイ</t>
    </rPh>
    <rPh sb="4" eb="6">
      <t>センスイ</t>
    </rPh>
    <rPh sb="6" eb="8">
      <t>ジカン</t>
    </rPh>
    <phoneticPr fontId="1"/>
  </si>
  <si>
    <t>★適用減圧表</t>
    <rPh sb="1" eb="3">
      <t>テキヨウ</t>
    </rPh>
    <rPh sb="3" eb="5">
      <t>ゲンアツ</t>
    </rPh>
    <rPh sb="5" eb="6">
      <t>ヒョウ</t>
    </rPh>
    <phoneticPr fontId="1"/>
  </si>
  <si>
    <t>繰返潜水　　　　　　　　　グループ
記号　　　　　　　　　（RG）</t>
    <rPh sb="0" eb="1">
      <t>ク</t>
    </rPh>
    <rPh sb="1" eb="2">
      <t>カエ</t>
    </rPh>
    <rPh sb="2" eb="4">
      <t>センスイ</t>
    </rPh>
    <rPh sb="18" eb="20">
      <t>キゴウ</t>
    </rPh>
    <phoneticPr fontId="1"/>
  </si>
  <si>
    <t>○浮　上　時　間</t>
    <rPh sb="1" eb="2">
      <t>ウキ</t>
    </rPh>
    <rPh sb="3" eb="4">
      <t>ウエ</t>
    </rPh>
    <rPh sb="5" eb="6">
      <t>トキ</t>
    </rPh>
    <rPh sb="7" eb="8">
      <t>アイダ</t>
    </rPh>
    <phoneticPr fontId="1"/>
  </si>
  <si>
    <t>潜水業務時間</t>
    <phoneticPr fontId="1"/>
  </si>
  <si>
    <t>　　　★例：前回B＝今回B　⇒　同等ワンランクアップ　⇒　C</t>
    <rPh sb="4" eb="5">
      <t>レイ</t>
    </rPh>
    <rPh sb="6" eb="8">
      <t>ゼンカイ</t>
    </rPh>
    <rPh sb="10" eb="12">
      <t>コンカイ</t>
    </rPh>
    <rPh sb="16" eb="18">
      <t>ドウトウ</t>
    </rPh>
    <phoneticPr fontId="1"/>
  </si>
  <si>
    <t>潜降開始</t>
    <rPh sb="0" eb="1">
      <t>セン</t>
    </rPh>
    <rPh sb="1" eb="2">
      <t>フ</t>
    </rPh>
    <rPh sb="2" eb="4">
      <t>カイシ</t>
    </rPh>
    <phoneticPr fontId="1"/>
  </si>
  <si>
    <t>潜降時間</t>
    <rPh sb="0" eb="1">
      <t>セン</t>
    </rPh>
    <rPh sb="1" eb="2">
      <t>フ</t>
    </rPh>
    <rPh sb="2" eb="4">
      <t>ジカン</t>
    </rPh>
    <phoneticPr fontId="1"/>
  </si>
  <si>
    <t>潜水時間
(BT)</t>
    <rPh sb="0" eb="2">
      <t>センスイ</t>
    </rPh>
    <rPh sb="2" eb="4">
      <t>ジカン</t>
    </rPh>
    <phoneticPr fontId="1"/>
  </si>
  <si>
    <t>深度</t>
    <rPh sb="0" eb="2">
      <t>シンド</t>
    </rPh>
    <phoneticPr fontId="1"/>
  </si>
  <si>
    <t>浮上　　　　時間</t>
    <rPh sb="0" eb="2">
      <t>フジョウ</t>
    </rPh>
    <rPh sb="6" eb="7">
      <t>ジ</t>
    </rPh>
    <rPh sb="7" eb="8">
      <t>カン</t>
    </rPh>
    <phoneticPr fontId="1"/>
  </si>
  <si>
    <t>○深度ごとの浮上停止時間</t>
    <rPh sb="1" eb="3">
      <t>シンド</t>
    </rPh>
    <rPh sb="6" eb="8">
      <t>フジョウ</t>
    </rPh>
    <rPh sb="8" eb="10">
      <t>テイシ</t>
    </rPh>
    <phoneticPr fontId="1"/>
  </si>
  <si>
    <t>合計</t>
    <rPh sb="0" eb="2">
      <t>ゴウケイ</t>
    </rPh>
    <phoneticPr fontId="1"/>
  </si>
  <si>
    <t>浮上完了</t>
    <rPh sb="0" eb="2">
      <t>フジョウ</t>
    </rPh>
    <rPh sb="2" eb="4">
      <t>カンリョウ</t>
    </rPh>
    <phoneticPr fontId="1"/>
  </si>
  <si>
    <t>累計</t>
    <rPh sb="0" eb="2">
      <t>ルイケイ</t>
    </rPh>
    <phoneticPr fontId="1"/>
  </si>
  <si>
    <t>　②．繰返し潜水ファクターが与えられず連続潜水の場合</t>
    <rPh sb="3" eb="5">
      <t>クリカエ</t>
    </rPh>
    <rPh sb="6" eb="8">
      <t>センスイ</t>
    </rPh>
    <rPh sb="14" eb="15">
      <t>アタ</t>
    </rPh>
    <rPh sb="19" eb="21">
      <t>レンゾク</t>
    </rPh>
    <rPh sb="21" eb="23">
      <t>センスイ</t>
    </rPh>
    <rPh sb="24" eb="26">
      <t>バアイ</t>
    </rPh>
    <phoneticPr fontId="1"/>
  </si>
  <si>
    <t>潜降完了時刻記入可</t>
    <rPh sb="0" eb="2">
      <t>センコウ</t>
    </rPh>
    <rPh sb="2" eb="4">
      <t>カンリョウ</t>
    </rPh>
    <rPh sb="4" eb="6">
      <t>ジコク</t>
    </rPh>
    <rPh sb="6" eb="8">
      <t>キニュウ</t>
    </rPh>
    <rPh sb="8" eb="9">
      <t>カ</t>
    </rPh>
    <phoneticPr fontId="1"/>
  </si>
  <si>
    <t>指定</t>
    <rPh sb="0" eb="2">
      <t>シテイ</t>
    </rPh>
    <phoneticPr fontId="1"/>
  </si>
  <si>
    <t>調整</t>
    <rPh sb="0" eb="2">
      <t>チョウセイ</t>
    </rPh>
    <phoneticPr fontId="1"/>
  </si>
  <si>
    <t>18m</t>
    <phoneticPr fontId="1"/>
  </si>
  <si>
    <t>15m</t>
    <phoneticPr fontId="1"/>
  </si>
  <si>
    <t>12m</t>
    <phoneticPr fontId="1"/>
  </si>
  <si>
    <t>9m</t>
    <phoneticPr fontId="1"/>
  </si>
  <si>
    <t>6m</t>
    <phoneticPr fontId="1"/>
  </si>
  <si>
    <t>3m</t>
    <phoneticPr fontId="1"/>
  </si>
  <si>
    <t>　　　★例：前回D＞今回B　⇒前回と同一ランクにアップ⇒ D</t>
    <rPh sb="4" eb="5">
      <t>レイ</t>
    </rPh>
    <rPh sb="6" eb="8">
      <t>ゼンカイ</t>
    </rPh>
    <rPh sb="10" eb="12">
      <t>コンカイ</t>
    </rPh>
    <rPh sb="15" eb="17">
      <t>ゼンカイ</t>
    </rPh>
    <rPh sb="18" eb="20">
      <t>ドウイツ</t>
    </rPh>
    <phoneticPr fontId="1"/>
  </si>
  <si>
    <t>前回⑫又は⑬＝①</t>
    <rPh sb="0" eb="2">
      <t>ゼンカイ</t>
    </rPh>
    <rPh sb="3" eb="4">
      <t>マタ</t>
    </rPh>
    <phoneticPr fontId="1"/>
  </si>
  <si>
    <t>②</t>
    <phoneticPr fontId="1"/>
  </si>
  <si>
    <t>③</t>
    <phoneticPr fontId="1"/>
  </si>
  <si>
    <t>④</t>
    <phoneticPr fontId="1"/>
  </si>
  <si>
    <t>⑤</t>
    <phoneticPr fontId="1"/>
  </si>
  <si>
    <t>⑥</t>
    <phoneticPr fontId="1"/>
  </si>
  <si>
    <t>⑧-⑤=
⑦</t>
    <phoneticPr fontId="1"/>
  </si>
  <si>
    <t>⑤+⑦＝
⑧</t>
    <phoneticPr fontId="1"/>
  </si>
  <si>
    <t>修正潜水時間
の計算
⑨</t>
    <rPh sb="0" eb="2">
      <t>シュウセイ</t>
    </rPh>
    <rPh sb="2" eb="4">
      <t>センスイ</t>
    </rPh>
    <rPh sb="4" eb="6">
      <t>ジカン</t>
    </rPh>
    <rPh sb="8" eb="10">
      <t>ケイサン</t>
    </rPh>
    <phoneticPr fontId="1"/>
  </si>
  <si>
    <t>⑩</t>
    <phoneticPr fontId="1"/>
  </si>
  <si>
    <t>⑪</t>
    <phoneticPr fontId="1"/>
  </si>
  <si>
    <t>⑫</t>
    <phoneticPr fontId="1"/>
  </si>
  <si>
    <t>⑬</t>
    <phoneticPr fontId="1"/>
  </si>
  <si>
    <t>⑭</t>
    <phoneticPr fontId="1"/>
  </si>
  <si>
    <t>⑮</t>
    <phoneticPr fontId="1"/>
  </si>
  <si>
    <t>⑯</t>
  </si>
  <si>
    <t>⑰</t>
  </si>
  <si>
    <t>⑱</t>
  </si>
  <si>
    <t>⑲</t>
  </si>
  <si>
    <t>⑳</t>
    <phoneticPr fontId="1"/>
  </si>
  <si>
    <t>⑭～⑳=
㉑</t>
    <phoneticPr fontId="1"/>
  </si>
  <si>
    <t>⑧＋㉑=　　　　　　㉒</t>
    <phoneticPr fontId="1"/>
  </si>
  <si>
    <t>⑦+㉑=
㉓</t>
    <phoneticPr fontId="1"/>
  </si>
  <si>
    <t>㉔</t>
    <phoneticPr fontId="1"/>
  </si>
  <si>
    <t>４．繰返し潜水において無減圧となった場合の調整</t>
    <rPh sb="2" eb="4">
      <t>クリカエ</t>
    </rPh>
    <rPh sb="5" eb="7">
      <t>センスイ</t>
    </rPh>
    <rPh sb="11" eb="12">
      <t>ム</t>
    </rPh>
    <rPh sb="12" eb="14">
      <t>ゲンアツ</t>
    </rPh>
    <rPh sb="18" eb="20">
      <t>バアイ</t>
    </rPh>
    <rPh sb="21" eb="23">
      <t>チョウセイ</t>
    </rPh>
    <phoneticPr fontId="1"/>
  </si>
  <si>
    <t>　①．無減圧繰返し潜水表の許容無減圧時間と照合</t>
    <rPh sb="13" eb="15">
      <t>キョヨウ</t>
    </rPh>
    <rPh sb="15" eb="16">
      <t>ム</t>
    </rPh>
    <rPh sb="16" eb="18">
      <t>ゲンアツ</t>
    </rPh>
    <rPh sb="18" eb="20">
      <t>ジカン</t>
    </rPh>
    <rPh sb="21" eb="23">
      <t>ショウゴウ</t>
    </rPh>
    <phoneticPr fontId="1"/>
  </si>
  <si>
    <t>潜降開始</t>
  </si>
  <si>
    <t>潜降時間</t>
    <phoneticPr fontId="1"/>
  </si>
  <si>
    <t>浮上開始</t>
    <phoneticPr fontId="1"/>
  </si>
  <si>
    <t>18m</t>
    <phoneticPr fontId="1"/>
  </si>
  <si>
    <t>15m</t>
    <phoneticPr fontId="1"/>
  </si>
  <si>
    <t>12m</t>
    <phoneticPr fontId="1"/>
  </si>
  <si>
    <t>9m</t>
    <phoneticPr fontId="1"/>
  </si>
  <si>
    <t>6m</t>
    <phoneticPr fontId="1"/>
  </si>
  <si>
    <t>6m</t>
    <phoneticPr fontId="1"/>
  </si>
  <si>
    <t>0m</t>
    <phoneticPr fontId="1"/>
  </si>
  <si>
    <t>計画</t>
    <rPh sb="0" eb="2">
      <t>ケイカク</t>
    </rPh>
    <phoneticPr fontId="1"/>
  </si>
  <si>
    <t>ｍ</t>
    <phoneticPr fontId="1"/>
  </si>
  <si>
    <t>ｍ</t>
    <phoneticPr fontId="1"/>
  </si>
  <si>
    <t>　　　　許容無減圧時間超え　⇒　3m減圧</t>
    <rPh sb="4" eb="6">
      <t>キョヨウ</t>
    </rPh>
    <rPh sb="6" eb="7">
      <t>ム</t>
    </rPh>
    <rPh sb="7" eb="9">
      <t>ゲンアツ</t>
    </rPh>
    <rPh sb="9" eb="11">
      <t>ジカン</t>
    </rPh>
    <rPh sb="11" eb="12">
      <t>コ</t>
    </rPh>
    <rPh sb="18" eb="20">
      <t>ゲンアツ</t>
    </rPh>
    <phoneticPr fontId="1"/>
  </si>
  <si>
    <t>ｍ</t>
    <phoneticPr fontId="1"/>
  </si>
  <si>
    <t>　　　★例：深度15m、ファクター（RF）1.5　⇒　許容時間41分</t>
    <rPh sb="4" eb="5">
      <t>レイ</t>
    </rPh>
    <rPh sb="6" eb="8">
      <t>シンド</t>
    </rPh>
    <rPh sb="27" eb="29">
      <t>キョヨウ</t>
    </rPh>
    <rPh sb="29" eb="31">
      <t>ジカン</t>
    </rPh>
    <rPh sb="33" eb="34">
      <t>フン</t>
    </rPh>
    <phoneticPr fontId="1"/>
  </si>
  <si>
    <t>設備等の点検表</t>
    <rPh sb="0" eb="2">
      <t>セツビ</t>
    </rPh>
    <rPh sb="2" eb="3">
      <t>トウ</t>
    </rPh>
    <rPh sb="4" eb="7">
      <t>テンケンヒョウ</t>
    </rPh>
    <phoneticPr fontId="1"/>
  </si>
  <si>
    <t>始
業
前</t>
    <rPh sb="0" eb="1">
      <t>ハジメ</t>
    </rPh>
    <rPh sb="2" eb="3">
      <t>ギョウ</t>
    </rPh>
    <rPh sb="4" eb="5">
      <t>マエ</t>
    </rPh>
    <phoneticPr fontId="1"/>
  </si>
  <si>
    <t>潜水器</t>
    <rPh sb="0" eb="3">
      <t>センスイキ</t>
    </rPh>
    <phoneticPr fontId="1"/>
  </si>
  <si>
    <t>小型船舶操縦士免許</t>
    <rPh sb="0" eb="2">
      <t>コガタ</t>
    </rPh>
    <rPh sb="2" eb="4">
      <t>センパク</t>
    </rPh>
    <rPh sb="4" eb="7">
      <t>ソウジュウシ</t>
    </rPh>
    <rPh sb="7" eb="9">
      <t>メンキョ</t>
    </rPh>
    <phoneticPr fontId="1"/>
  </si>
  <si>
    <t>計画変更時</t>
    <rPh sb="0" eb="2">
      <t>ケイカク</t>
    </rPh>
    <rPh sb="2" eb="5">
      <t>ヘンコウジ</t>
    </rPh>
    <phoneticPr fontId="1"/>
  </si>
  <si>
    <t>送気管</t>
    <rPh sb="0" eb="2">
      <t>ソウキ</t>
    </rPh>
    <rPh sb="2" eb="3">
      <t>カン</t>
    </rPh>
    <phoneticPr fontId="1"/>
  </si>
  <si>
    <t>潜水士免許</t>
    <rPh sb="0" eb="3">
      <t>センスイシ</t>
    </rPh>
    <rPh sb="3" eb="5">
      <t>メンキョ</t>
    </rPh>
    <phoneticPr fontId="1"/>
  </si>
  <si>
    <t>さがり綱</t>
    <rPh sb="3" eb="4">
      <t>ツナ</t>
    </rPh>
    <phoneticPr fontId="1"/>
  </si>
  <si>
    <t>送気員教育修了証</t>
    <rPh sb="0" eb="2">
      <t>ソウキ</t>
    </rPh>
    <rPh sb="2" eb="3">
      <t>イン</t>
    </rPh>
    <rPh sb="3" eb="5">
      <t>キョウイク</t>
    </rPh>
    <rPh sb="5" eb="7">
      <t>シュウリョウ</t>
    </rPh>
    <rPh sb="7" eb="8">
      <t>ショウ</t>
    </rPh>
    <phoneticPr fontId="1"/>
  </si>
  <si>
    <t>圧力調整器</t>
    <rPh sb="0" eb="2">
      <t>アツリョク</t>
    </rPh>
    <rPh sb="2" eb="5">
      <t>チョウセイキ</t>
    </rPh>
    <phoneticPr fontId="1"/>
  </si>
  <si>
    <t>巻上げ機教育修了証</t>
    <rPh sb="0" eb="2">
      <t>マキア</t>
    </rPh>
    <rPh sb="3" eb="4">
      <t>キ</t>
    </rPh>
    <rPh sb="4" eb="6">
      <t>キョウイク</t>
    </rPh>
    <rPh sb="6" eb="9">
      <t>シュウリョウショウ</t>
    </rPh>
    <phoneticPr fontId="1"/>
  </si>
  <si>
    <t>一週</t>
    <rPh sb="0" eb="1">
      <t>1</t>
    </rPh>
    <rPh sb="1" eb="2">
      <t>シュウ</t>
    </rPh>
    <phoneticPr fontId="1"/>
  </si>
  <si>
    <t>空気圧縮機</t>
    <rPh sb="0" eb="2">
      <t>クウキ</t>
    </rPh>
    <rPh sb="2" eb="5">
      <t>アッシュクキ</t>
    </rPh>
    <phoneticPr fontId="1"/>
  </si>
  <si>
    <t>国際信号旗A</t>
    <rPh sb="0" eb="2">
      <t>コクサイ</t>
    </rPh>
    <rPh sb="2" eb="4">
      <t>シンゴウ</t>
    </rPh>
    <rPh sb="4" eb="5">
      <t>ハタ</t>
    </rPh>
    <phoneticPr fontId="1"/>
  </si>
  <si>
    <t>実施</t>
    <rPh sb="0" eb="2">
      <t>ジッシ</t>
    </rPh>
    <phoneticPr fontId="1"/>
  </si>
  <si>
    <t>一月</t>
    <rPh sb="0" eb="1">
      <t>ヒト</t>
    </rPh>
    <rPh sb="1" eb="2">
      <t>ツキ</t>
    </rPh>
    <phoneticPr fontId="1"/>
  </si>
  <si>
    <t>三月</t>
    <rPh sb="0" eb="2">
      <t>ミツキ</t>
    </rPh>
    <phoneticPr fontId="1"/>
  </si>
  <si>
    <t>水中時計</t>
    <rPh sb="0" eb="2">
      <t>スイチュウ</t>
    </rPh>
    <rPh sb="2" eb="4">
      <t>ドケイ</t>
    </rPh>
    <phoneticPr fontId="1"/>
  </si>
  <si>
    <t>六月</t>
    <rPh sb="0" eb="2">
      <t>ムツキ</t>
    </rPh>
    <phoneticPr fontId="1"/>
  </si>
  <si>
    <t>流量計</t>
    <rPh sb="0" eb="3">
      <t>リュウリョウケイ</t>
    </rPh>
    <phoneticPr fontId="1"/>
  </si>
  <si>
    <t>通話装置の感度</t>
    <rPh sb="0" eb="2">
      <t>ツウワ</t>
    </rPh>
    <rPh sb="2" eb="4">
      <t>ソウチ</t>
    </rPh>
    <rPh sb="5" eb="7">
      <t>カンド</t>
    </rPh>
    <phoneticPr fontId="1"/>
  </si>
  <si>
    <t>○潜降及び浮上の速度は10m/分とする。</t>
  </si>
  <si>
    <t>注意：★印は確認すること。○印は厳守すること。</t>
  </si>
  <si>
    <t>携行物</t>
    <rPh sb="0" eb="3">
      <t>ケイコウブツ</t>
    </rPh>
    <phoneticPr fontId="1"/>
  </si>
  <si>
    <t>※着色部分入力不可(不要)</t>
    <rPh sb="1" eb="3">
      <t>チャクショク</t>
    </rPh>
    <rPh sb="3" eb="5">
      <t>ブブン</t>
    </rPh>
    <rPh sb="5" eb="7">
      <t>ニュウリョク</t>
    </rPh>
    <rPh sb="7" eb="9">
      <t>フカ</t>
    </rPh>
    <rPh sb="10" eb="12">
      <t>フヨウ</t>
    </rPh>
    <phoneticPr fontId="1"/>
  </si>
  <si>
    <t>業務名</t>
    <phoneticPr fontId="1"/>
  </si>
  <si>
    <t>減圧水深ライン作成</t>
    <rPh sb="0" eb="2">
      <t>ゲンアツ</t>
    </rPh>
    <rPh sb="2" eb="4">
      <t>スイシン</t>
    </rPh>
    <rPh sb="7" eb="9">
      <t>サクセイ</t>
    </rPh>
    <phoneticPr fontId="1"/>
  </si>
  <si>
    <t>発注者名</t>
    <phoneticPr fontId="1"/>
  </si>
  <si>
    <t>天候</t>
    <phoneticPr fontId="1"/>
  </si>
  <si>
    <t>風向</t>
    <phoneticPr fontId="1"/>
  </si>
  <si>
    <t>チェック</t>
    <phoneticPr fontId="1"/>
  </si>
  <si>
    <t>RG</t>
    <phoneticPr fontId="1"/>
  </si>
  <si>
    <t>15～29</t>
    <phoneticPr fontId="1"/>
  </si>
  <si>
    <t>30～59</t>
    <phoneticPr fontId="1"/>
  </si>
  <si>
    <t>60～89</t>
    <phoneticPr fontId="1"/>
  </si>
  <si>
    <t>90～119</t>
    <phoneticPr fontId="1"/>
  </si>
  <si>
    <t>120～179</t>
    <phoneticPr fontId="1"/>
  </si>
  <si>
    <t>180～239</t>
    <phoneticPr fontId="1"/>
  </si>
  <si>
    <t>240～359</t>
    <phoneticPr fontId="1"/>
  </si>
  <si>
    <t>360～539</t>
    <phoneticPr fontId="1"/>
  </si>
  <si>
    <t>540～719</t>
    <phoneticPr fontId="1"/>
  </si>
  <si>
    <t>720～839</t>
    <phoneticPr fontId="1"/>
  </si>
  <si>
    <t>840～</t>
    <phoneticPr fontId="1"/>
  </si>
  <si>
    <t>網走港外３港水中部施工状況確認業務</t>
    <phoneticPr fontId="1"/>
  </si>
  <si>
    <t>網走開発建設部</t>
    <phoneticPr fontId="1"/>
  </si>
  <si>
    <t>晴れ</t>
    <phoneticPr fontId="1"/>
  </si>
  <si>
    <t>東</t>
    <phoneticPr fontId="1"/>
  </si>
  <si>
    <t>✔</t>
    <phoneticPr fontId="1"/>
  </si>
  <si>
    <t>Ａ</t>
    <phoneticPr fontId="1"/>
  </si>
  <si>
    <t>釧路港外５港水中部施工状況確認業務</t>
    <phoneticPr fontId="1"/>
  </si>
  <si>
    <t>釧路開発建設部</t>
    <phoneticPr fontId="1"/>
  </si>
  <si>
    <t>曇り</t>
    <phoneticPr fontId="1"/>
  </si>
  <si>
    <t>西</t>
    <phoneticPr fontId="1"/>
  </si>
  <si>
    <t>Ｂ</t>
    <phoneticPr fontId="1"/>
  </si>
  <si>
    <t>稚内港外水中部施工状況確認業務</t>
    <phoneticPr fontId="1"/>
  </si>
  <si>
    <t>稚内開発建設部</t>
    <phoneticPr fontId="1"/>
  </si>
  <si>
    <t>雨</t>
    <phoneticPr fontId="1"/>
  </si>
  <si>
    <t>南</t>
    <phoneticPr fontId="1"/>
  </si>
  <si>
    <t>Ｃ</t>
    <phoneticPr fontId="1"/>
  </si>
  <si>
    <t>小樽港外５港水中部施工状況確認業務</t>
    <phoneticPr fontId="1"/>
  </si>
  <si>
    <t>小樽開発建設部</t>
    <phoneticPr fontId="1"/>
  </si>
  <si>
    <t>雪</t>
    <phoneticPr fontId="1"/>
  </si>
  <si>
    <t>北</t>
    <phoneticPr fontId="1"/>
  </si>
  <si>
    <t>Ｄ</t>
    <phoneticPr fontId="1"/>
  </si>
  <si>
    <t>留萌川水中部施工状況確認業務</t>
    <phoneticPr fontId="1"/>
  </si>
  <si>
    <t>留萌開発建設部</t>
    <phoneticPr fontId="1"/>
  </si>
  <si>
    <t>みぞれ</t>
    <phoneticPr fontId="1"/>
  </si>
  <si>
    <t>北東</t>
    <phoneticPr fontId="1"/>
  </si>
  <si>
    <t>Ｅ</t>
    <phoneticPr fontId="1"/>
  </si>
  <si>
    <t>室蘭開発建設部管内水中部施工状況確認業務</t>
    <phoneticPr fontId="1"/>
  </si>
  <si>
    <t>室蘭開発建設部</t>
    <phoneticPr fontId="1"/>
  </si>
  <si>
    <t>南東</t>
    <phoneticPr fontId="1"/>
  </si>
  <si>
    <t>Ｆ</t>
    <phoneticPr fontId="1"/>
  </si>
  <si>
    <t>羽幌港水中部施工状況確認業務</t>
    <phoneticPr fontId="1"/>
  </si>
  <si>
    <t>函館開発建設部</t>
    <phoneticPr fontId="1"/>
  </si>
  <si>
    <t>北西</t>
    <phoneticPr fontId="1"/>
  </si>
  <si>
    <t>Ｇ</t>
    <phoneticPr fontId="1"/>
  </si>
  <si>
    <t>不可</t>
    <rPh sb="0" eb="2">
      <t>フカ</t>
    </rPh>
    <phoneticPr fontId="1"/>
  </si>
  <si>
    <t>南西</t>
    <phoneticPr fontId="1"/>
  </si>
  <si>
    <t>Ｈ</t>
    <phoneticPr fontId="1"/>
  </si>
  <si>
    <t>Ｉ</t>
    <phoneticPr fontId="1"/>
  </si>
  <si>
    <t>Ｊ</t>
    <phoneticPr fontId="1"/>
  </si>
  <si>
    <t>Ｋ</t>
    <phoneticPr fontId="1"/>
  </si>
  <si>
    <t>Ｌ</t>
    <phoneticPr fontId="1"/>
  </si>
  <si>
    <t>Ｍ</t>
    <phoneticPr fontId="1"/>
  </si>
  <si>
    <t>Ｎ</t>
    <phoneticPr fontId="1"/>
  </si>
  <si>
    <t>Ｏ</t>
    <phoneticPr fontId="1"/>
  </si>
  <si>
    <t>重線変異</t>
    <rPh sb="0" eb="1">
      <t>ジュウ</t>
    </rPh>
    <rPh sb="1" eb="2">
      <t>セン</t>
    </rPh>
    <rPh sb="2" eb="4">
      <t>ヘンイ</t>
    </rPh>
    <phoneticPr fontId="1"/>
  </si>
  <si>
    <t>変更</t>
    <rPh sb="0" eb="2">
      <t>ヘンコウ</t>
    </rPh>
    <phoneticPr fontId="1"/>
  </si>
  <si>
    <t xml:space="preserve">組織数 </t>
    <phoneticPr fontId="24"/>
  </si>
  <si>
    <t>№1</t>
    <phoneticPr fontId="24"/>
  </si>
  <si>
    <t>№2</t>
  </si>
  <si>
    <t>№3</t>
  </si>
  <si>
    <t>№4</t>
  </si>
  <si>
    <t>№5</t>
  </si>
  <si>
    <t>№6</t>
  </si>
  <si>
    <t>№7</t>
  </si>
  <si>
    <t>№8</t>
  </si>
  <si>
    <t>№9</t>
  </si>
  <si>
    <t>№10</t>
  </si>
  <si>
    <t>№11</t>
  </si>
  <si>
    <t>№12</t>
  </si>
  <si>
    <t>№13</t>
  </si>
  <si>
    <t>№14</t>
  </si>
  <si>
    <t>№15</t>
  </si>
  <si>
    <t>№16</t>
  </si>
  <si>
    <t>半飽和時間</t>
  </si>
  <si>
    <t>1回目潜水</t>
    <rPh sb="1" eb="3">
      <t>カイメ</t>
    </rPh>
    <rPh sb="3" eb="5">
      <t>センスイ</t>
    </rPh>
    <phoneticPr fontId="1"/>
  </si>
  <si>
    <t>a値</t>
    <rPh sb="1" eb="2">
      <t>チ</t>
    </rPh>
    <phoneticPr fontId="24"/>
  </si>
  <si>
    <t>作業開始</t>
    <rPh sb="0" eb="2">
      <t>サギョウ</t>
    </rPh>
    <rPh sb="2" eb="4">
      <t>カイシ</t>
    </rPh>
    <phoneticPr fontId="1"/>
  </si>
  <si>
    <t>b値</t>
    <rPh sb="1" eb="2">
      <t>チ</t>
    </rPh>
    <phoneticPr fontId="24"/>
  </si>
  <si>
    <t>18停開始</t>
    <rPh sb="2" eb="3">
      <t>テイ</t>
    </rPh>
    <rPh sb="3" eb="5">
      <t>カイシ</t>
    </rPh>
    <phoneticPr fontId="1"/>
  </si>
  <si>
    <t>海水の濃度ρ</t>
    <rPh sb="0" eb="2">
      <t>カイスイ</t>
    </rPh>
    <rPh sb="3" eb="5">
      <t>ノウド</t>
    </rPh>
    <phoneticPr fontId="1"/>
  </si>
  <si>
    <t>kg/m3</t>
    <phoneticPr fontId="1"/>
  </si>
  <si>
    <t>18停終了</t>
    <rPh sb="2" eb="3">
      <t>テイ</t>
    </rPh>
    <rPh sb="3" eb="5">
      <t>シュウリョウ</t>
    </rPh>
    <phoneticPr fontId="1"/>
  </si>
  <si>
    <t>体内飽和水蒸気圧</t>
    <rPh sb="0" eb="2">
      <t>タイナイ</t>
    </rPh>
    <rPh sb="2" eb="4">
      <t>ホウワ</t>
    </rPh>
    <rPh sb="4" eb="7">
      <t>スイジョウキ</t>
    </rPh>
    <rPh sb="7" eb="8">
      <t>アツ</t>
    </rPh>
    <phoneticPr fontId="1"/>
  </si>
  <si>
    <t>kPa</t>
    <phoneticPr fontId="1"/>
  </si>
  <si>
    <t>15停開始</t>
    <rPh sb="2" eb="3">
      <t>テイ</t>
    </rPh>
    <rPh sb="3" eb="5">
      <t>カイシ</t>
    </rPh>
    <phoneticPr fontId="1"/>
  </si>
  <si>
    <t>15停終了</t>
    <rPh sb="2" eb="3">
      <t>テイ</t>
    </rPh>
    <rPh sb="3" eb="5">
      <t>シュウリョウ</t>
    </rPh>
    <phoneticPr fontId="1"/>
  </si>
  <si>
    <t>※潜降は＋浮上は－</t>
    <rPh sb="1" eb="3">
      <t>センコウ</t>
    </rPh>
    <rPh sb="5" eb="7">
      <t>フジョウ</t>
    </rPh>
    <phoneticPr fontId="1"/>
  </si>
  <si>
    <t>①</t>
    <phoneticPr fontId="1"/>
  </si>
  <si>
    <t>1回目潜降</t>
    <rPh sb="1" eb="3">
      <t>カイメ</t>
    </rPh>
    <rPh sb="3" eb="5">
      <t>センコウ</t>
    </rPh>
    <phoneticPr fontId="1"/>
  </si>
  <si>
    <t>12停開始</t>
    <rPh sb="2" eb="3">
      <t>テイ</t>
    </rPh>
    <rPh sb="3" eb="5">
      <t>カイシ</t>
    </rPh>
    <phoneticPr fontId="1"/>
  </si>
  <si>
    <t>12停終了</t>
    <rPh sb="2" eb="3">
      <t>テイ</t>
    </rPh>
    <rPh sb="3" eb="5">
      <t>シュウリョウ</t>
    </rPh>
    <phoneticPr fontId="1"/>
  </si>
  <si>
    <t>作業前初期窒素分圧</t>
    <rPh sb="0" eb="2">
      <t>サギョウ</t>
    </rPh>
    <rPh sb="2" eb="3">
      <t>マエ</t>
    </rPh>
    <rPh sb="3" eb="5">
      <t>ショキ</t>
    </rPh>
    <rPh sb="5" eb="7">
      <t>チッソ</t>
    </rPh>
    <rPh sb="7" eb="9">
      <t>ブンアツ</t>
    </rPh>
    <phoneticPr fontId="1"/>
  </si>
  <si>
    <r>
      <t>P</t>
    </r>
    <r>
      <rPr>
        <sz val="8"/>
        <rFont val="ＭＳ Ｐゴシック"/>
        <family val="3"/>
        <charset val="128"/>
      </rPr>
      <t>1,m,n-1</t>
    </r>
    <r>
      <rPr>
        <sz val="11"/>
        <rFont val="ＭＳ Ｐゴシック"/>
        <family val="3"/>
        <charset val="128"/>
      </rPr>
      <t>=</t>
    </r>
    <phoneticPr fontId="24"/>
  </si>
  <si>
    <t>9停開始</t>
    <rPh sb="1" eb="2">
      <t>テイ</t>
    </rPh>
    <rPh sb="2" eb="4">
      <t>カイシ</t>
    </rPh>
    <phoneticPr fontId="1"/>
  </si>
  <si>
    <t>開始時間</t>
    <rPh sb="0" eb="2">
      <t>カイシ</t>
    </rPh>
    <rPh sb="2" eb="4">
      <t>ジカン</t>
    </rPh>
    <phoneticPr fontId="1"/>
  </si>
  <si>
    <t>Pa=</t>
    <phoneticPr fontId="24"/>
  </si>
  <si>
    <t>9停終了</t>
    <rPh sb="1" eb="2">
      <t>テイ</t>
    </rPh>
    <rPh sb="2" eb="4">
      <t>シュウリョウ</t>
    </rPh>
    <phoneticPr fontId="1"/>
  </si>
  <si>
    <t>潜降速度</t>
    <rPh sb="0" eb="2">
      <t>センコウ</t>
    </rPh>
    <rPh sb="2" eb="4">
      <t>ソクド</t>
    </rPh>
    <phoneticPr fontId="1"/>
  </si>
  <si>
    <t>ｍ/min</t>
    <phoneticPr fontId="1"/>
  </si>
  <si>
    <t>Pb=</t>
    <phoneticPr fontId="24"/>
  </si>
  <si>
    <t>6停開始</t>
    <rPh sb="1" eb="2">
      <t>テイ</t>
    </rPh>
    <rPh sb="2" eb="4">
      <t>カイシ</t>
    </rPh>
    <phoneticPr fontId="1"/>
  </si>
  <si>
    <t>開始水深</t>
    <rPh sb="0" eb="2">
      <t>カイシ</t>
    </rPh>
    <rPh sb="2" eb="4">
      <t>スイシン</t>
    </rPh>
    <phoneticPr fontId="1"/>
  </si>
  <si>
    <t>-ｍ</t>
    <phoneticPr fontId="1"/>
  </si>
  <si>
    <t>Nm=</t>
    <phoneticPr fontId="24"/>
  </si>
  <si>
    <t>6停終了</t>
    <rPh sb="1" eb="2">
      <t>テイ</t>
    </rPh>
    <rPh sb="2" eb="4">
      <t>シュウリョウ</t>
    </rPh>
    <phoneticPr fontId="1"/>
  </si>
  <si>
    <t>終了水深</t>
    <rPh sb="0" eb="2">
      <t>シュウリョウ</t>
    </rPh>
    <rPh sb="2" eb="4">
      <t>スイシン</t>
    </rPh>
    <phoneticPr fontId="1"/>
  </si>
  <si>
    <t>-ｍ</t>
    <phoneticPr fontId="1"/>
  </si>
  <si>
    <t>R=</t>
    <phoneticPr fontId="24"/>
  </si>
  <si>
    <t>3停開始</t>
    <rPh sb="1" eb="2">
      <t>テイ</t>
    </rPh>
    <rPh sb="2" eb="4">
      <t>カイシ</t>
    </rPh>
    <phoneticPr fontId="1"/>
  </si>
  <si>
    <t>潜水停止</t>
    <rPh sb="0" eb="2">
      <t>センスイ</t>
    </rPh>
    <rPh sb="2" eb="4">
      <t>テイシ</t>
    </rPh>
    <phoneticPr fontId="1"/>
  </si>
  <si>
    <t>t=</t>
    <phoneticPr fontId="24"/>
  </si>
  <si>
    <t>3停終了</t>
    <rPh sb="1" eb="2">
      <t>テイ</t>
    </rPh>
    <rPh sb="2" eb="4">
      <t>シュウリョウ</t>
    </rPh>
    <phoneticPr fontId="1"/>
  </si>
  <si>
    <r>
      <t>k</t>
    </r>
    <r>
      <rPr>
        <sz val="8"/>
        <rFont val="ＭＳ Ｐゴシック"/>
        <family val="3"/>
        <charset val="128"/>
      </rPr>
      <t>1</t>
    </r>
    <r>
      <rPr>
        <sz val="11"/>
        <rFont val="ＭＳ Ｐゴシック"/>
        <family val="3"/>
        <charset val="128"/>
      </rPr>
      <t>=</t>
    </r>
    <phoneticPr fontId="24"/>
  </si>
  <si>
    <t>終了</t>
    <rPh sb="0" eb="2">
      <t>シュウリョウ</t>
    </rPh>
    <phoneticPr fontId="1"/>
  </si>
  <si>
    <t>2回目潜水</t>
    <rPh sb="1" eb="3">
      <t>カイメ</t>
    </rPh>
    <rPh sb="3" eb="5">
      <t>センスイ</t>
    </rPh>
    <phoneticPr fontId="1"/>
  </si>
  <si>
    <t>№1</t>
  </si>
  <si>
    <t>窒素分圧</t>
    <rPh sb="0" eb="2">
      <t>チッソ</t>
    </rPh>
    <rPh sb="2" eb="4">
      <t>ブンアツ</t>
    </rPh>
    <phoneticPr fontId="24"/>
  </si>
  <si>
    <t>②</t>
    <phoneticPr fontId="1"/>
  </si>
  <si>
    <t>1回目潜水作業</t>
    <rPh sb="1" eb="3">
      <t>カイメ</t>
    </rPh>
    <rPh sb="3" eb="5">
      <t>センスイ</t>
    </rPh>
    <rPh sb="5" eb="7">
      <t>サギョウ</t>
    </rPh>
    <phoneticPr fontId="1"/>
  </si>
  <si>
    <r>
      <t>P</t>
    </r>
    <r>
      <rPr>
        <sz val="8"/>
        <rFont val="ＭＳ Ｐゴシック"/>
        <family val="3"/>
        <charset val="128"/>
      </rPr>
      <t>1,m,n-1</t>
    </r>
    <r>
      <rPr>
        <sz val="11"/>
        <rFont val="ＭＳ Ｐゴシック"/>
        <family val="3"/>
        <charset val="128"/>
      </rPr>
      <t>=</t>
    </r>
    <phoneticPr fontId="24"/>
  </si>
  <si>
    <t>Pa=</t>
    <phoneticPr fontId="24"/>
  </si>
  <si>
    <t>Nm=</t>
    <phoneticPr fontId="24"/>
  </si>
  <si>
    <r>
      <t>k</t>
    </r>
    <r>
      <rPr>
        <sz val="8"/>
        <rFont val="ＭＳ Ｐゴシック"/>
        <family val="3"/>
        <charset val="128"/>
      </rPr>
      <t>1</t>
    </r>
    <r>
      <rPr>
        <sz val="11"/>
        <rFont val="ＭＳ Ｐゴシック"/>
        <family val="3"/>
        <charset val="128"/>
      </rPr>
      <t>=</t>
    </r>
    <phoneticPr fontId="24"/>
  </si>
  <si>
    <t>3回目潜水</t>
    <rPh sb="1" eb="3">
      <t>カイメ</t>
    </rPh>
    <rPh sb="3" eb="5">
      <t>センスイ</t>
    </rPh>
    <phoneticPr fontId="1"/>
  </si>
  <si>
    <t>③</t>
    <phoneticPr fontId="1"/>
  </si>
  <si>
    <t>1回目浮上(⇒18)</t>
    <rPh sb="1" eb="3">
      <t>カイメ</t>
    </rPh>
    <rPh sb="3" eb="5">
      <t>フジョウ</t>
    </rPh>
    <phoneticPr fontId="1"/>
  </si>
  <si>
    <r>
      <t>P</t>
    </r>
    <r>
      <rPr>
        <sz val="8"/>
        <rFont val="ＭＳ Ｐゴシック"/>
        <family val="3"/>
        <charset val="128"/>
      </rPr>
      <t>1,m,n-1</t>
    </r>
    <r>
      <rPr>
        <sz val="11"/>
        <rFont val="ＭＳ Ｐゴシック"/>
        <family val="3"/>
        <charset val="128"/>
      </rPr>
      <t>=</t>
    </r>
    <phoneticPr fontId="24"/>
  </si>
  <si>
    <t>このときのM値は</t>
    <phoneticPr fontId="24"/>
  </si>
  <si>
    <t>ｍ/min</t>
    <phoneticPr fontId="1"/>
  </si>
  <si>
    <t>a1,N2,n=</t>
    <phoneticPr fontId="24"/>
  </si>
  <si>
    <t>b1,N2,n=</t>
    <phoneticPr fontId="24"/>
  </si>
  <si>
    <t>t=</t>
    <phoneticPr fontId="24"/>
  </si>
  <si>
    <t>P'a=</t>
    <phoneticPr fontId="24"/>
  </si>
  <si>
    <r>
      <t>k</t>
    </r>
    <r>
      <rPr>
        <sz val="8"/>
        <rFont val="ＭＳ Ｐゴシック"/>
        <family val="3"/>
        <charset val="128"/>
      </rPr>
      <t>1</t>
    </r>
    <r>
      <rPr>
        <sz val="11"/>
        <rFont val="ＭＳ Ｐゴシック"/>
        <family val="3"/>
        <charset val="128"/>
      </rPr>
      <t>=</t>
    </r>
    <phoneticPr fontId="24"/>
  </si>
  <si>
    <t>Pc=</t>
    <phoneticPr fontId="24"/>
  </si>
  <si>
    <t>4回目潜水</t>
    <rPh sb="1" eb="3">
      <t>カイメ</t>
    </rPh>
    <rPh sb="3" eb="5">
      <t>センスイ</t>
    </rPh>
    <phoneticPr fontId="1"/>
  </si>
  <si>
    <t>シグナル1</t>
    <phoneticPr fontId="1"/>
  </si>
  <si>
    <t>M値</t>
  </si>
  <si>
    <t>④</t>
    <phoneticPr fontId="1"/>
  </si>
  <si>
    <t>1回目浮上停止(18)</t>
    <rPh sb="1" eb="3">
      <t>カイメ</t>
    </rPh>
    <rPh sb="3" eb="5">
      <t>フジョウ</t>
    </rPh>
    <rPh sb="5" eb="7">
      <t>テイシ</t>
    </rPh>
    <phoneticPr fontId="1"/>
  </si>
  <si>
    <t>P'a=</t>
    <phoneticPr fontId="24"/>
  </si>
  <si>
    <t>⑤</t>
    <phoneticPr fontId="1"/>
  </si>
  <si>
    <t>1回目浮上(18⇒15)</t>
    <rPh sb="1" eb="3">
      <t>カイメ</t>
    </rPh>
    <rPh sb="3" eb="5">
      <t>フジョウ</t>
    </rPh>
    <phoneticPr fontId="1"/>
  </si>
  <si>
    <t>b1,N2,n=</t>
    <phoneticPr fontId="24"/>
  </si>
  <si>
    <t>t=</t>
    <phoneticPr fontId="24"/>
  </si>
  <si>
    <t>⑥</t>
    <phoneticPr fontId="1"/>
  </si>
  <si>
    <t>1回目浮上停止(15)</t>
    <rPh sb="1" eb="3">
      <t>カイメ</t>
    </rPh>
    <rPh sb="3" eb="5">
      <t>フジョウ</t>
    </rPh>
    <rPh sb="5" eb="7">
      <t>テイシ</t>
    </rPh>
    <phoneticPr fontId="1"/>
  </si>
  <si>
    <t>⑦</t>
    <phoneticPr fontId="1"/>
  </si>
  <si>
    <t>1回目浮上(15⇒12)</t>
    <rPh sb="1" eb="3">
      <t>カイメ</t>
    </rPh>
    <rPh sb="3" eb="5">
      <t>フジョウ</t>
    </rPh>
    <phoneticPr fontId="1"/>
  </si>
  <si>
    <t>⑧</t>
    <phoneticPr fontId="1"/>
  </si>
  <si>
    <t>1回目浮上停止(12)</t>
    <rPh sb="1" eb="3">
      <t>カイメ</t>
    </rPh>
    <rPh sb="3" eb="5">
      <t>フジョウ</t>
    </rPh>
    <rPh sb="5" eb="7">
      <t>テイシ</t>
    </rPh>
    <phoneticPr fontId="1"/>
  </si>
  <si>
    <t>Pc=</t>
    <phoneticPr fontId="24"/>
  </si>
  <si>
    <t>⑨</t>
    <phoneticPr fontId="1"/>
  </si>
  <si>
    <t>1回目浮上(12⇒9)</t>
    <rPh sb="1" eb="3">
      <t>カイメ</t>
    </rPh>
    <rPh sb="3" eb="5">
      <t>フジョウ</t>
    </rPh>
    <phoneticPr fontId="1"/>
  </si>
  <si>
    <t>⑩</t>
    <phoneticPr fontId="1"/>
  </si>
  <si>
    <t>1回目浮上停止(9)</t>
    <rPh sb="1" eb="3">
      <t>カイメ</t>
    </rPh>
    <rPh sb="3" eb="5">
      <t>フジョウ</t>
    </rPh>
    <rPh sb="5" eb="7">
      <t>テイシ</t>
    </rPh>
    <phoneticPr fontId="1"/>
  </si>
  <si>
    <t>⑪</t>
    <phoneticPr fontId="1"/>
  </si>
  <si>
    <t>1回目浮上(9⇒６)</t>
    <rPh sb="1" eb="3">
      <t>カイメ</t>
    </rPh>
    <rPh sb="3" eb="5">
      <t>フジョウ</t>
    </rPh>
    <phoneticPr fontId="1"/>
  </si>
  <si>
    <t>⑫</t>
    <phoneticPr fontId="1"/>
  </si>
  <si>
    <t>1回目浮上停止(6)</t>
    <rPh sb="1" eb="3">
      <t>カイメ</t>
    </rPh>
    <rPh sb="3" eb="5">
      <t>フジョウ</t>
    </rPh>
    <rPh sb="5" eb="7">
      <t>テイシ</t>
    </rPh>
    <phoneticPr fontId="1"/>
  </si>
  <si>
    <t>⑬</t>
    <phoneticPr fontId="1"/>
  </si>
  <si>
    <t>1回目浮上(6⇒3)</t>
    <rPh sb="1" eb="3">
      <t>カイメ</t>
    </rPh>
    <rPh sb="3" eb="5">
      <t>フジョウ</t>
    </rPh>
    <phoneticPr fontId="1"/>
  </si>
  <si>
    <t>⑭</t>
    <phoneticPr fontId="1"/>
  </si>
  <si>
    <t>1回目浮上停止(3)</t>
    <rPh sb="1" eb="3">
      <t>カイメ</t>
    </rPh>
    <rPh sb="3" eb="5">
      <t>フジョウ</t>
    </rPh>
    <rPh sb="5" eb="7">
      <t>テイシ</t>
    </rPh>
    <phoneticPr fontId="1"/>
  </si>
  <si>
    <t>R=</t>
    <phoneticPr fontId="24"/>
  </si>
  <si>
    <t>b1,N2,n=</t>
    <phoneticPr fontId="24"/>
  </si>
  <si>
    <t>t=</t>
    <phoneticPr fontId="24"/>
  </si>
  <si>
    <t>⑮</t>
    <phoneticPr fontId="1"/>
  </si>
  <si>
    <t>1回目浮上完了(3⇒0)</t>
    <rPh sb="1" eb="3">
      <t>カイメ</t>
    </rPh>
    <rPh sb="3" eb="5">
      <t>フジョウ</t>
    </rPh>
    <rPh sb="5" eb="7">
      <t>カンリョウ</t>
    </rPh>
    <phoneticPr fontId="1"/>
  </si>
  <si>
    <t>⑯</t>
    <phoneticPr fontId="1"/>
  </si>
  <si>
    <t>1回目休憩</t>
    <rPh sb="1" eb="3">
      <t>カイメ</t>
    </rPh>
    <rPh sb="3" eb="5">
      <t>キュウケイ</t>
    </rPh>
    <phoneticPr fontId="1"/>
  </si>
  <si>
    <t>シグナル2</t>
    <phoneticPr fontId="1"/>
  </si>
  <si>
    <t>⑰</t>
    <phoneticPr fontId="1"/>
  </si>
  <si>
    <t>2回目潜降</t>
    <phoneticPr fontId="1"/>
  </si>
  <si>
    <t>⑱</t>
    <phoneticPr fontId="1"/>
  </si>
  <si>
    <t>2回目潜水作業</t>
    <phoneticPr fontId="1"/>
  </si>
  <si>
    <r>
      <t>P</t>
    </r>
    <r>
      <rPr>
        <sz val="8"/>
        <rFont val="ＭＳ Ｐゴシック"/>
        <family val="3"/>
        <charset val="128"/>
      </rPr>
      <t>1,m,n-1</t>
    </r>
    <r>
      <rPr>
        <sz val="11"/>
        <rFont val="ＭＳ Ｐゴシック"/>
        <family val="3"/>
        <charset val="128"/>
      </rPr>
      <t>=</t>
    </r>
    <phoneticPr fontId="24"/>
  </si>
  <si>
    <t>R=</t>
    <phoneticPr fontId="24"/>
  </si>
  <si>
    <t>⑲</t>
    <phoneticPr fontId="1"/>
  </si>
  <si>
    <t>2回目浮上(⇒18)</t>
    <phoneticPr fontId="1"/>
  </si>
  <si>
    <t>-ｍ</t>
    <phoneticPr fontId="1"/>
  </si>
  <si>
    <t>-ｍ</t>
    <phoneticPr fontId="1"/>
  </si>
  <si>
    <t>b1,N2,n=</t>
    <phoneticPr fontId="24"/>
  </si>
  <si>
    <t>⑳</t>
    <phoneticPr fontId="1"/>
  </si>
  <si>
    <t>2回目浮上停止(18)</t>
    <phoneticPr fontId="1"/>
  </si>
  <si>
    <t>ｍ/min</t>
    <phoneticPr fontId="1"/>
  </si>
  <si>
    <t>㉑</t>
    <phoneticPr fontId="1"/>
  </si>
  <si>
    <t>2回目浮上(18⇒15)</t>
    <phoneticPr fontId="1"/>
  </si>
  <si>
    <t>このときのM値は</t>
    <phoneticPr fontId="24"/>
  </si>
  <si>
    <t>Pb=</t>
    <phoneticPr fontId="24"/>
  </si>
  <si>
    <r>
      <t>k</t>
    </r>
    <r>
      <rPr>
        <sz val="8"/>
        <rFont val="ＭＳ Ｐゴシック"/>
        <family val="3"/>
        <charset val="128"/>
      </rPr>
      <t>1</t>
    </r>
    <r>
      <rPr>
        <sz val="11"/>
        <rFont val="ＭＳ Ｐゴシック"/>
        <family val="3"/>
        <charset val="128"/>
      </rPr>
      <t>=</t>
    </r>
    <phoneticPr fontId="24"/>
  </si>
  <si>
    <t>㉒</t>
    <phoneticPr fontId="1"/>
  </si>
  <si>
    <t>2回目浮上停止(15)</t>
    <phoneticPr fontId="1"/>
  </si>
  <si>
    <t>㉓</t>
    <phoneticPr fontId="1"/>
  </si>
  <si>
    <t>2回目浮上(15⇒12)</t>
    <phoneticPr fontId="1"/>
  </si>
  <si>
    <t>㉔</t>
    <phoneticPr fontId="1"/>
  </si>
  <si>
    <t>2回目浮上停止(12)</t>
    <phoneticPr fontId="1"/>
  </si>
  <si>
    <t>a1,N2,n=</t>
    <phoneticPr fontId="24"/>
  </si>
  <si>
    <t>b1,N2,n=</t>
    <phoneticPr fontId="24"/>
  </si>
  <si>
    <t>㉕</t>
    <phoneticPr fontId="1"/>
  </si>
  <si>
    <t>2回目浮上(12⇒9)</t>
    <phoneticPr fontId="1"/>
  </si>
  <si>
    <t>このときのM値は</t>
    <phoneticPr fontId="24"/>
  </si>
  <si>
    <t>ｍ/min</t>
    <phoneticPr fontId="1"/>
  </si>
  <si>
    <t>Pb=</t>
    <phoneticPr fontId="24"/>
  </si>
  <si>
    <t>-ｍ</t>
    <phoneticPr fontId="1"/>
  </si>
  <si>
    <t>Nm=</t>
    <phoneticPr fontId="24"/>
  </si>
  <si>
    <t>R=</t>
    <phoneticPr fontId="24"/>
  </si>
  <si>
    <t>b1,N2,n=</t>
    <phoneticPr fontId="24"/>
  </si>
  <si>
    <t>P'a=</t>
    <phoneticPr fontId="24"/>
  </si>
  <si>
    <t>Pc=</t>
    <phoneticPr fontId="24"/>
  </si>
  <si>
    <t>㉖</t>
    <phoneticPr fontId="1"/>
  </si>
  <si>
    <t>2回目浮上停止(9)</t>
    <phoneticPr fontId="1"/>
  </si>
  <si>
    <r>
      <t>P</t>
    </r>
    <r>
      <rPr>
        <sz val="8"/>
        <rFont val="ＭＳ Ｐゴシック"/>
        <family val="3"/>
        <charset val="128"/>
      </rPr>
      <t>1,m,n-1</t>
    </r>
    <r>
      <rPr>
        <sz val="11"/>
        <rFont val="ＭＳ Ｐゴシック"/>
        <family val="3"/>
        <charset val="128"/>
      </rPr>
      <t>=</t>
    </r>
    <phoneticPr fontId="24"/>
  </si>
  <si>
    <t>㉗</t>
    <phoneticPr fontId="1"/>
  </si>
  <si>
    <t>2回目浮上(9⇒６)</t>
    <phoneticPr fontId="1"/>
  </si>
  <si>
    <t>このときのM値は</t>
    <phoneticPr fontId="24"/>
  </si>
  <si>
    <t>ｍ/min</t>
    <phoneticPr fontId="1"/>
  </si>
  <si>
    <t>Pb=</t>
    <phoneticPr fontId="24"/>
  </si>
  <si>
    <t>R=</t>
    <phoneticPr fontId="24"/>
  </si>
  <si>
    <t>㉘</t>
    <phoneticPr fontId="1"/>
  </si>
  <si>
    <t>2回目浮上停止(6)</t>
    <phoneticPr fontId="1"/>
  </si>
  <si>
    <t>㉙</t>
    <phoneticPr fontId="1"/>
  </si>
  <si>
    <t>2回目浮上(6⇒3)</t>
    <phoneticPr fontId="1"/>
  </si>
  <si>
    <t>㉚</t>
    <phoneticPr fontId="1"/>
  </si>
  <si>
    <t>2回目浮上停止(3)</t>
    <phoneticPr fontId="1"/>
  </si>
  <si>
    <t>㉛</t>
    <phoneticPr fontId="1"/>
  </si>
  <si>
    <t>2回目浮上完了(3⇒0)</t>
    <phoneticPr fontId="1"/>
  </si>
  <si>
    <t>Pa=</t>
    <phoneticPr fontId="24"/>
  </si>
  <si>
    <t>ｍ/min</t>
    <phoneticPr fontId="1"/>
  </si>
  <si>
    <t>Pb=</t>
    <phoneticPr fontId="24"/>
  </si>
  <si>
    <t>-ｍ</t>
    <phoneticPr fontId="1"/>
  </si>
  <si>
    <t>Nm=</t>
    <phoneticPr fontId="24"/>
  </si>
  <si>
    <t>a1,N2,n=</t>
    <phoneticPr fontId="24"/>
  </si>
  <si>
    <t>-ｍ</t>
    <phoneticPr fontId="1"/>
  </si>
  <si>
    <t>t=</t>
    <phoneticPr fontId="24"/>
  </si>
  <si>
    <t>P'a=</t>
    <phoneticPr fontId="24"/>
  </si>
  <si>
    <t>㉜</t>
    <phoneticPr fontId="1"/>
  </si>
  <si>
    <t>2回目休憩</t>
    <phoneticPr fontId="1"/>
  </si>
  <si>
    <t>このときのM値は</t>
    <phoneticPr fontId="24"/>
  </si>
  <si>
    <t>Pb=</t>
    <phoneticPr fontId="24"/>
  </si>
  <si>
    <t>-ｍ</t>
    <phoneticPr fontId="1"/>
  </si>
  <si>
    <t>b1,N2,n=</t>
    <phoneticPr fontId="24"/>
  </si>
  <si>
    <t>㉝</t>
    <phoneticPr fontId="1"/>
  </si>
  <si>
    <t>3回目潜降</t>
    <phoneticPr fontId="1"/>
  </si>
  <si>
    <t>ｍ/min</t>
    <phoneticPr fontId="1"/>
  </si>
  <si>
    <t>Nm=</t>
    <phoneticPr fontId="24"/>
  </si>
  <si>
    <t>a1,N2,n=</t>
    <phoneticPr fontId="24"/>
  </si>
  <si>
    <t>-ｍ</t>
    <phoneticPr fontId="1"/>
  </si>
  <si>
    <t>R=</t>
    <phoneticPr fontId="24"/>
  </si>
  <si>
    <t>P'a=</t>
    <phoneticPr fontId="24"/>
  </si>
  <si>
    <t>シグナル3</t>
    <phoneticPr fontId="1"/>
  </si>
  <si>
    <t>㉞</t>
    <phoneticPr fontId="1"/>
  </si>
  <si>
    <t>3回目潜水作業</t>
    <phoneticPr fontId="1"/>
  </si>
  <si>
    <r>
      <t>P</t>
    </r>
    <r>
      <rPr>
        <sz val="8"/>
        <rFont val="ＭＳ Ｐゴシック"/>
        <family val="3"/>
        <charset val="128"/>
      </rPr>
      <t>1,m,n-1</t>
    </r>
    <r>
      <rPr>
        <sz val="11"/>
        <rFont val="ＭＳ Ｐゴシック"/>
        <family val="3"/>
        <charset val="128"/>
      </rPr>
      <t>=</t>
    </r>
    <phoneticPr fontId="24"/>
  </si>
  <si>
    <t>Pa=</t>
    <phoneticPr fontId="24"/>
  </si>
  <si>
    <t>-ｍ</t>
    <phoneticPr fontId="1"/>
  </si>
  <si>
    <t>Nm=</t>
    <phoneticPr fontId="24"/>
  </si>
  <si>
    <t>㉟</t>
    <phoneticPr fontId="1"/>
  </si>
  <si>
    <t>3回目浮上(⇒18)</t>
    <phoneticPr fontId="1"/>
  </si>
  <si>
    <r>
      <t>P</t>
    </r>
    <r>
      <rPr>
        <sz val="8"/>
        <rFont val="ＭＳ Ｐゴシック"/>
        <family val="3"/>
        <charset val="128"/>
      </rPr>
      <t>1,m,n-1</t>
    </r>
    <r>
      <rPr>
        <sz val="11"/>
        <rFont val="ＭＳ Ｐゴシック"/>
        <family val="3"/>
        <charset val="128"/>
      </rPr>
      <t>=</t>
    </r>
    <phoneticPr fontId="24"/>
  </si>
  <si>
    <t>a1,N2,n=</t>
    <phoneticPr fontId="24"/>
  </si>
  <si>
    <t>R=</t>
    <phoneticPr fontId="24"/>
  </si>
  <si>
    <t>t=</t>
    <phoneticPr fontId="24"/>
  </si>
  <si>
    <r>
      <t>k</t>
    </r>
    <r>
      <rPr>
        <sz val="8"/>
        <rFont val="ＭＳ Ｐゴシック"/>
        <family val="3"/>
        <charset val="128"/>
      </rPr>
      <t>1</t>
    </r>
    <r>
      <rPr>
        <sz val="11"/>
        <rFont val="ＭＳ Ｐゴシック"/>
        <family val="3"/>
        <charset val="128"/>
      </rPr>
      <t>=</t>
    </r>
    <phoneticPr fontId="24"/>
  </si>
  <si>
    <t>Pc=</t>
    <phoneticPr fontId="24"/>
  </si>
  <si>
    <t>㊱</t>
    <phoneticPr fontId="1"/>
  </si>
  <si>
    <t>3回目浮上停止(18)</t>
    <phoneticPr fontId="1"/>
  </si>
  <si>
    <t>Pa=</t>
    <phoneticPr fontId="24"/>
  </si>
  <si>
    <t>このときのM値は</t>
    <phoneticPr fontId="24"/>
  </si>
  <si>
    <t>㊲</t>
    <phoneticPr fontId="1"/>
  </si>
  <si>
    <t>3回目浮上(18⇒15)</t>
    <phoneticPr fontId="1"/>
  </si>
  <si>
    <t>a1,N2,n=</t>
    <phoneticPr fontId="24"/>
  </si>
  <si>
    <t>㊴</t>
    <phoneticPr fontId="1"/>
  </si>
  <si>
    <t>3回目浮上停止(15)</t>
    <phoneticPr fontId="1"/>
  </si>
  <si>
    <t>このときのM値は</t>
    <phoneticPr fontId="24"/>
  </si>
  <si>
    <t>b1,N2,n=</t>
    <phoneticPr fontId="24"/>
  </si>
  <si>
    <t>P'a=</t>
    <phoneticPr fontId="24"/>
  </si>
  <si>
    <r>
      <t>k</t>
    </r>
    <r>
      <rPr>
        <sz val="8"/>
        <rFont val="ＭＳ Ｐゴシック"/>
        <family val="3"/>
        <charset val="128"/>
      </rPr>
      <t>1</t>
    </r>
    <r>
      <rPr>
        <sz val="11"/>
        <rFont val="ＭＳ Ｐゴシック"/>
        <family val="3"/>
        <charset val="128"/>
      </rPr>
      <t>=</t>
    </r>
    <phoneticPr fontId="24"/>
  </si>
  <si>
    <t>Pc=</t>
    <phoneticPr fontId="24"/>
  </si>
  <si>
    <t>㊵</t>
    <phoneticPr fontId="1"/>
  </si>
  <si>
    <t>3回目浮上(15⇒12)</t>
    <phoneticPr fontId="1"/>
  </si>
  <si>
    <t>Pa=</t>
    <phoneticPr fontId="24"/>
  </si>
  <si>
    <t>㊶</t>
    <phoneticPr fontId="1"/>
  </si>
  <si>
    <t>3回目浮上停止(12)</t>
    <phoneticPr fontId="1"/>
  </si>
  <si>
    <t>-ｍ</t>
    <phoneticPr fontId="1"/>
  </si>
  <si>
    <t>R=</t>
    <phoneticPr fontId="24"/>
  </si>
  <si>
    <t>P'a=</t>
    <phoneticPr fontId="24"/>
  </si>
  <si>
    <t>㊷</t>
    <phoneticPr fontId="1"/>
  </si>
  <si>
    <t>3回目浮上(12⇒9)</t>
    <phoneticPr fontId="1"/>
  </si>
  <si>
    <t>Pb=</t>
    <phoneticPr fontId="24"/>
  </si>
  <si>
    <t>Nm=</t>
    <phoneticPr fontId="24"/>
  </si>
  <si>
    <t>R=</t>
    <phoneticPr fontId="24"/>
  </si>
  <si>
    <t>㊸</t>
    <phoneticPr fontId="1"/>
  </si>
  <si>
    <t>3回目浮上停止(9)</t>
    <phoneticPr fontId="1"/>
  </si>
  <si>
    <t>このときのM値は</t>
    <phoneticPr fontId="24"/>
  </si>
  <si>
    <t>Pc=</t>
    <phoneticPr fontId="24"/>
  </si>
  <si>
    <t>3回目浮上(9⇒６)</t>
    <phoneticPr fontId="1"/>
  </si>
  <si>
    <t>Pb=</t>
    <phoneticPr fontId="24"/>
  </si>
  <si>
    <t>3回目浮上停止(6)</t>
    <phoneticPr fontId="1"/>
  </si>
  <si>
    <t>3回目浮上(6⇒3)</t>
    <phoneticPr fontId="1"/>
  </si>
  <si>
    <t>3回目浮上停止(3)</t>
    <phoneticPr fontId="1"/>
  </si>
  <si>
    <t>a1,N2,n=</t>
    <phoneticPr fontId="24"/>
  </si>
  <si>
    <t>3回目浮上完了(3⇒0)</t>
    <phoneticPr fontId="1"/>
  </si>
  <si>
    <t>R=</t>
    <phoneticPr fontId="24"/>
  </si>
  <si>
    <t>b1,N2,n=</t>
    <phoneticPr fontId="24"/>
  </si>
  <si>
    <t>3回目休憩</t>
    <phoneticPr fontId="1"/>
  </si>
  <si>
    <t>P'a=</t>
    <phoneticPr fontId="24"/>
  </si>
  <si>
    <t>4回目潜降</t>
    <phoneticPr fontId="1"/>
  </si>
  <si>
    <t>Pa=</t>
    <phoneticPr fontId="24"/>
  </si>
  <si>
    <t>シグナル4</t>
    <phoneticPr fontId="1"/>
  </si>
  <si>
    <t>4回目潜水作業</t>
    <phoneticPr fontId="1"/>
  </si>
  <si>
    <t>4回目浮上(⇒18)</t>
    <phoneticPr fontId="1"/>
  </si>
  <si>
    <t>4回目浮上停止(18)</t>
    <phoneticPr fontId="1"/>
  </si>
  <si>
    <t>Pa=</t>
    <phoneticPr fontId="24"/>
  </si>
  <si>
    <t>Pb=</t>
    <phoneticPr fontId="24"/>
  </si>
  <si>
    <t>4回目浮上(18⇒15)</t>
    <phoneticPr fontId="1"/>
  </si>
  <si>
    <t>4回目浮上停止(15)</t>
    <phoneticPr fontId="1"/>
  </si>
  <si>
    <t>このときのM値は</t>
    <phoneticPr fontId="24"/>
  </si>
  <si>
    <r>
      <t>k</t>
    </r>
    <r>
      <rPr>
        <sz val="8"/>
        <rFont val="ＭＳ Ｐゴシック"/>
        <family val="3"/>
        <charset val="128"/>
      </rPr>
      <t>1</t>
    </r>
    <r>
      <rPr>
        <sz val="11"/>
        <rFont val="ＭＳ Ｐゴシック"/>
        <family val="3"/>
        <charset val="128"/>
      </rPr>
      <t>=</t>
    </r>
    <phoneticPr fontId="24"/>
  </si>
  <si>
    <t>4回目浮上(15⇒12)</t>
    <phoneticPr fontId="1"/>
  </si>
  <si>
    <t>Pb=</t>
    <phoneticPr fontId="24"/>
  </si>
  <si>
    <t>-ｍ</t>
    <phoneticPr fontId="1"/>
  </si>
  <si>
    <t>Nm=</t>
    <phoneticPr fontId="24"/>
  </si>
  <si>
    <t>a1,N2,n=</t>
    <phoneticPr fontId="24"/>
  </si>
  <si>
    <t>-ｍ</t>
    <phoneticPr fontId="1"/>
  </si>
  <si>
    <t>4回目浮上停止(12)</t>
    <phoneticPr fontId="1"/>
  </si>
  <si>
    <t>4回目浮上(12⇒9)</t>
    <phoneticPr fontId="1"/>
  </si>
  <si>
    <t>Pb=</t>
    <phoneticPr fontId="24"/>
  </si>
  <si>
    <t>a1,N2,n=</t>
    <phoneticPr fontId="24"/>
  </si>
  <si>
    <t>t=</t>
    <phoneticPr fontId="24"/>
  </si>
  <si>
    <r>
      <t>k</t>
    </r>
    <r>
      <rPr>
        <sz val="8"/>
        <rFont val="ＭＳ Ｐゴシック"/>
        <family val="3"/>
        <charset val="128"/>
      </rPr>
      <t>1</t>
    </r>
    <r>
      <rPr>
        <sz val="11"/>
        <rFont val="ＭＳ Ｐゴシック"/>
        <family val="3"/>
        <charset val="128"/>
      </rPr>
      <t>=</t>
    </r>
    <phoneticPr fontId="24"/>
  </si>
  <si>
    <t>Pc=</t>
    <phoneticPr fontId="24"/>
  </si>
  <si>
    <t>4回目浮上停止(9)</t>
    <phoneticPr fontId="1"/>
  </si>
  <si>
    <r>
      <t>P</t>
    </r>
    <r>
      <rPr>
        <sz val="8"/>
        <rFont val="ＭＳ Ｐゴシック"/>
        <family val="3"/>
        <charset val="128"/>
      </rPr>
      <t>1,m,n-1</t>
    </r>
    <r>
      <rPr>
        <sz val="11"/>
        <rFont val="ＭＳ Ｐゴシック"/>
        <family val="3"/>
        <charset val="128"/>
      </rPr>
      <t>=</t>
    </r>
    <phoneticPr fontId="24"/>
  </si>
  <si>
    <t>Pa=</t>
    <phoneticPr fontId="24"/>
  </si>
  <si>
    <t>4回目浮上(9⇒６)</t>
    <phoneticPr fontId="1"/>
  </si>
  <si>
    <t>このときのM値は</t>
    <phoneticPr fontId="24"/>
  </si>
  <si>
    <t>4回目浮上停止(6)</t>
    <phoneticPr fontId="1"/>
  </si>
  <si>
    <t>4回目浮上(6⇒3)</t>
    <phoneticPr fontId="1"/>
  </si>
  <si>
    <t>4回目浮上停止(3)</t>
    <phoneticPr fontId="1"/>
  </si>
  <si>
    <t>4回目浮上完了(3⇒0)</t>
    <phoneticPr fontId="1"/>
  </si>
  <si>
    <t>Nm=</t>
    <phoneticPr fontId="24"/>
  </si>
  <si>
    <t>4回目休憩</t>
    <phoneticPr fontId="1"/>
  </si>
  <si>
    <t>｀＝52L＜198.0L　OK</t>
    <phoneticPr fontId="1"/>
  </si>
  <si>
    <t>送気量は160L/min×5分=800L÷10㎏/㎠(1.0MPaで貯留)=80L必要</t>
    <rPh sb="0" eb="2">
      <t>ソウキ</t>
    </rPh>
    <rPh sb="2" eb="3">
      <t>リョウ</t>
    </rPh>
    <rPh sb="14" eb="15">
      <t>フン</t>
    </rPh>
    <rPh sb="34" eb="36">
      <t>チョリュウ</t>
    </rPh>
    <rPh sb="41" eb="43">
      <t>ヒツヨウ</t>
    </rPh>
    <phoneticPr fontId="1"/>
  </si>
  <si>
    <t>40L/min（１気圧）×（6m÷10+1）×1人</t>
    <rPh sb="9" eb="11">
      <t>キアツ</t>
    </rPh>
    <rPh sb="24" eb="25">
      <t>ニン</t>
    </rPh>
    <phoneticPr fontId="1"/>
  </si>
  <si>
    <t>潜水深度6ｍ　　64L/min</t>
    <rPh sb="0" eb="2">
      <t>センスイ</t>
    </rPh>
    <rPh sb="2" eb="4">
      <t>シンド</t>
    </rPh>
    <phoneticPr fontId="1"/>
  </si>
  <si>
    <t>40L/min（１気圧）×（3m÷10+1）×1人</t>
    <rPh sb="9" eb="11">
      <t>キアツ</t>
    </rPh>
    <rPh sb="24" eb="25">
      <t>ニン</t>
    </rPh>
    <phoneticPr fontId="1"/>
  </si>
  <si>
    <t>潜水深度3ｍ　　52L/min</t>
    <rPh sb="0" eb="2">
      <t>センスイ</t>
    </rPh>
    <rPh sb="2" eb="4">
      <t>シンド</t>
    </rPh>
    <phoneticPr fontId="1"/>
  </si>
  <si>
    <t>×3</t>
    <phoneticPr fontId="1"/>
  </si>
  <si>
    <t>×10</t>
    <phoneticPr fontId="1"/>
  </si>
  <si>
    <t>192L÷10㎏(1.0MPaで貯留)=19.2L</t>
    <rPh sb="16" eb="18">
      <t>チョリュウ</t>
    </rPh>
    <phoneticPr fontId="1"/>
  </si>
  <si>
    <t>520L÷10㎏(1.0MPaで貯留)=52L</t>
    <rPh sb="16" eb="18">
      <t>チョリュウ</t>
    </rPh>
    <phoneticPr fontId="1"/>
  </si>
  <si>
    <t>※減圧時の必要空気量　　19.2+52.0=71.2L</t>
    <rPh sb="1" eb="3">
      <t>ゲンアツ</t>
    </rPh>
    <rPh sb="3" eb="4">
      <t>ジ</t>
    </rPh>
    <rPh sb="5" eb="7">
      <t>ヒツヨウ</t>
    </rPh>
    <rPh sb="7" eb="9">
      <t>クウキ</t>
    </rPh>
    <rPh sb="9" eb="10">
      <t>リョウ</t>
    </rPh>
    <phoneticPr fontId="1"/>
  </si>
  <si>
    <t>71.2L</t>
    <phoneticPr fontId="1"/>
  </si>
  <si>
    <t>＊当該作業での予備ﾀﾝｸの必要量は法定送気量80L+減圧時の送気量71.2L</t>
    <rPh sb="1" eb="3">
      <t>トウガイ</t>
    </rPh>
    <rPh sb="3" eb="5">
      <t>サギョウ</t>
    </rPh>
    <rPh sb="7" eb="9">
      <t>ヨビ</t>
    </rPh>
    <rPh sb="13" eb="15">
      <t>ヒツヨウ</t>
    </rPh>
    <rPh sb="15" eb="16">
      <t>リョウ</t>
    </rPh>
    <rPh sb="17" eb="19">
      <t>ホウテイ</t>
    </rPh>
    <rPh sb="19" eb="21">
      <t>ソウキ</t>
    </rPh>
    <rPh sb="21" eb="22">
      <t>リョウ</t>
    </rPh>
    <rPh sb="26" eb="28">
      <t>ゲンアツ</t>
    </rPh>
    <rPh sb="28" eb="29">
      <t>ジ</t>
    </rPh>
    <rPh sb="30" eb="32">
      <t>ソウキ</t>
    </rPh>
    <rPh sb="32" eb="33">
      <t>リョウ</t>
    </rPh>
    <phoneticPr fontId="1"/>
  </si>
  <si>
    <t>となり151.2Lとする。</t>
    <phoneticPr fontId="1"/>
  </si>
  <si>
    <t>｀＝151.2L＜198.0L　OK</t>
    <phoneticPr fontId="1"/>
  </si>
  <si>
    <t>※</t>
    <phoneticPr fontId="1"/>
  </si>
  <si>
    <t>当該作業での潜水条件は最大深度30ｍで潜水作業時間30分での計画である為</t>
    <rPh sb="0" eb="2">
      <t>トウガイ</t>
    </rPh>
    <rPh sb="2" eb="4">
      <t>サギョウ</t>
    </rPh>
    <rPh sb="6" eb="8">
      <t>センスイ</t>
    </rPh>
    <rPh sb="8" eb="10">
      <t>ジョウケン</t>
    </rPh>
    <rPh sb="11" eb="13">
      <t>サイダイ</t>
    </rPh>
    <rPh sb="13" eb="15">
      <t>シンド</t>
    </rPh>
    <rPh sb="19" eb="21">
      <t>センスイ</t>
    </rPh>
    <rPh sb="21" eb="23">
      <t>サギョウ</t>
    </rPh>
    <rPh sb="23" eb="25">
      <t>ジカン</t>
    </rPh>
    <rPh sb="27" eb="28">
      <t>フン</t>
    </rPh>
    <rPh sb="30" eb="32">
      <t>ケイカク</t>
    </rPh>
    <rPh sb="35" eb="36">
      <t>タメ</t>
    </rPh>
    <phoneticPr fontId="1"/>
  </si>
  <si>
    <t>水深6ｍで3分と、3ｍで10分の減圧が必要になる可能性が発生する。</t>
    <rPh sb="0" eb="2">
      <t>スイシン</t>
    </rPh>
    <rPh sb="6" eb="7">
      <t>フン</t>
    </rPh>
    <rPh sb="14" eb="15">
      <t>フン</t>
    </rPh>
    <rPh sb="16" eb="18">
      <t>ゲンアツ</t>
    </rPh>
    <rPh sb="19" eb="21">
      <t>ヒツヨウ</t>
    </rPh>
    <rPh sb="24" eb="27">
      <t>カノウセイ</t>
    </rPh>
    <rPh sb="28" eb="30">
      <t>ハッセイ</t>
    </rPh>
    <phoneticPr fontId="1"/>
  </si>
  <si>
    <t>予備ﾀﾝｸの必要量は、潜水深度下における横移動2分</t>
    <rPh sb="0" eb="2">
      <t>ヨビ</t>
    </rPh>
    <rPh sb="6" eb="8">
      <t>ヒツヨウ</t>
    </rPh>
    <rPh sb="8" eb="9">
      <t>リョウ</t>
    </rPh>
    <rPh sb="11" eb="13">
      <t>センスイ</t>
    </rPh>
    <rPh sb="13" eb="15">
      <t>シンド</t>
    </rPh>
    <rPh sb="15" eb="16">
      <t>シタ</t>
    </rPh>
    <rPh sb="20" eb="21">
      <t>ヨコ</t>
    </rPh>
    <rPh sb="21" eb="23">
      <t>イドウ</t>
    </rPh>
    <rPh sb="24" eb="25">
      <t>フン</t>
    </rPh>
    <phoneticPr fontId="1"/>
  </si>
  <si>
    <t>浮上時間3分の合計5分が可能な空気必要量である。</t>
    <rPh sb="0" eb="2">
      <t>フジョウ</t>
    </rPh>
    <rPh sb="2" eb="4">
      <t>ジカン</t>
    </rPh>
    <rPh sb="5" eb="6">
      <t>フン</t>
    </rPh>
    <rPh sb="7" eb="9">
      <t>ゴウケイ</t>
    </rPh>
    <rPh sb="10" eb="11">
      <t>フン</t>
    </rPh>
    <rPh sb="12" eb="14">
      <t>カノウ</t>
    </rPh>
    <rPh sb="15" eb="17">
      <t>クウキ</t>
    </rPh>
    <rPh sb="17" eb="19">
      <t>ヒツヨウ</t>
    </rPh>
    <rPh sb="19" eb="20">
      <t>リョウ</t>
    </rPh>
    <phoneticPr fontId="1"/>
  </si>
  <si>
    <t>※予備ﾀﾝｸのみでﾎﾞﾝﾍﾞは不要</t>
    <rPh sb="1" eb="3">
      <t>ヨビ</t>
    </rPh>
    <rPh sb="15" eb="17">
      <t>フヨウ</t>
    </rPh>
    <phoneticPr fontId="1"/>
  </si>
  <si>
    <t>第8条3</t>
    <rPh sb="0" eb="1">
      <t>ダイ</t>
    </rPh>
    <rPh sb="2" eb="3">
      <t>ジョウ</t>
    </rPh>
    <phoneticPr fontId="1"/>
  </si>
  <si>
    <t>（1次）　</t>
    <rPh sb="2" eb="3">
      <t>ジ</t>
    </rPh>
    <phoneticPr fontId="1"/>
  </si>
  <si>
    <t>人</t>
    <rPh sb="0" eb="1">
      <t>ニン</t>
    </rPh>
    <phoneticPr fontId="1"/>
  </si>
  <si>
    <t>１）</t>
    <phoneticPr fontId="1"/>
  </si>
  <si>
    <t>１）潜水深度　：　</t>
    <rPh sb="2" eb="4">
      <t>センスイ</t>
    </rPh>
    <rPh sb="4" eb="6">
      <t>シンド</t>
    </rPh>
    <phoneticPr fontId="1"/>
  </si>
  <si>
    <t>２）透明度、視界　：　</t>
    <rPh sb="2" eb="5">
      <t>トウメイド</t>
    </rPh>
    <rPh sb="6" eb="8">
      <t>シカイ</t>
    </rPh>
    <phoneticPr fontId="1"/>
  </si>
  <si>
    <t xml:space="preserve">３）その他　　:   </t>
    <rPh sb="4" eb="5">
      <t>タ</t>
    </rPh>
    <phoneticPr fontId="1"/>
  </si>
  <si>
    <t>潜水士　：　</t>
    <rPh sb="0" eb="2">
      <t>センスイ</t>
    </rPh>
    <rPh sb="2" eb="3">
      <t>シ</t>
    </rPh>
    <phoneticPr fontId="1"/>
  </si>
  <si>
    <t>１.</t>
    <phoneticPr fontId="1"/>
  </si>
  <si>
    <t>２.</t>
    <phoneticPr fontId="1"/>
  </si>
  <si>
    <t>１．潜水方法：</t>
    <rPh sb="2" eb="4">
      <t>センスイ</t>
    </rPh>
    <rPh sb="4" eb="6">
      <t>ホウホウ</t>
    </rPh>
    <phoneticPr fontId="1"/>
  </si>
  <si>
    <t>２．警戒要領：</t>
    <rPh sb="2" eb="4">
      <t>ケイカイ</t>
    </rPh>
    <rPh sb="4" eb="6">
      <t>ヨウリョウ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</si>
</sst>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76" formatCode="[DBNum3][$-411]0"/>
    <numFmt numFmtId="177" formatCode="0_ "/>
    <numFmt numFmtId="178" formatCode="0.00_ "/>
    <numFmt numFmtId="179" formatCode="0.0_ "/>
    <numFmt numFmtId="180" formatCode="00"/>
    <numFmt numFmtId="181" formatCode="[$-F400]h:mm:ss\ AM/PM"/>
    <numFmt numFmtId="182" formatCode="0.0000000000_);[Red]\(0.0000000000\)"/>
    <numFmt numFmtId="183" formatCode="0_);[Red]\(0\)"/>
    <numFmt numFmtId="184" formatCode="0.0000_ "/>
    <numFmt numFmtId="185" formatCode="0.0000;[Red]0.0000"/>
    <numFmt numFmtId="186" formatCode="0.00000;[Red]0.00000"/>
    <numFmt numFmtId="187" formatCode="0.0000_);[Red]\(0.0000\)"/>
    <numFmt numFmtId="188" formatCode="#,##0.00000_ "/>
    <numFmt numFmtId="189" formatCode="#,##0.00_ "/>
  </numFmts>
  <fonts count="27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28"/>
      <name val="HG丸ｺﾞｼｯｸM-PRO"/>
      <family val="3"/>
      <charset val="128"/>
    </font>
    <font>
      <sz val="11"/>
      <name val="HG丸ｺﾞｼｯｸM-PRO"/>
      <family val="3"/>
      <charset val="128"/>
    </font>
    <font>
      <sz val="14"/>
      <name val="HG丸ｺﾞｼｯｸM-PRO"/>
      <family val="3"/>
      <charset val="128"/>
    </font>
    <font>
      <sz val="12"/>
      <name val="HG丸ｺﾞｼｯｸM-PRO"/>
      <family val="3"/>
      <charset val="128"/>
    </font>
    <font>
      <b/>
      <sz val="14"/>
      <name val="HG丸ｺﾞｼｯｸM-PRO"/>
      <family val="3"/>
      <charset val="128"/>
    </font>
    <font>
      <sz val="11"/>
      <color rgb="FFFF0000"/>
      <name val="HG丸ｺﾞｼｯｸM-PRO"/>
      <family val="3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  <font>
      <b/>
      <sz val="24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sz val="22"/>
      <color rgb="FFFF000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rgb="FF0070C0"/>
      <name val="ＭＳ Ｐゴシック"/>
      <family val="3"/>
      <charset val="128"/>
    </font>
    <font>
      <sz val="7"/>
      <name val="ＭＳ Ｐゴシック"/>
      <family val="3"/>
      <charset val="128"/>
    </font>
    <font>
      <sz val="6"/>
      <name val="ＭＳ 明朝"/>
      <family val="1"/>
      <charset val="128"/>
    </font>
    <font>
      <sz val="11"/>
      <color rgb="FFFFC000"/>
      <name val="ＭＳ Ｐゴシック"/>
      <family val="3"/>
      <charset val="128"/>
    </font>
    <font>
      <u/>
      <sz val="11"/>
      <name val="HG丸ｺﾞｼｯｸM-PRO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D9D9D9"/>
        <bgColor indexed="64"/>
      </patternFill>
    </fill>
  </fills>
  <borders count="16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 style="thin">
        <color indexed="64"/>
      </right>
      <top style="medium">
        <color rgb="FFFF0000"/>
      </top>
      <bottom/>
      <diagonal/>
    </border>
    <border>
      <left style="thin">
        <color indexed="64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 style="thin">
        <color indexed="64"/>
      </right>
      <top/>
      <bottom style="medium">
        <color rgb="FFFF0000"/>
      </bottom>
      <diagonal/>
    </border>
    <border>
      <left style="thin">
        <color indexed="64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</borders>
  <cellStyleXfs count="6">
    <xf numFmtId="0" fontId="0" fillId="0" borderId="0">
      <alignment vertical="center"/>
    </xf>
    <xf numFmtId="0" fontId="2" fillId="0" borderId="0" applyFont="0"/>
    <xf numFmtId="0" fontId="2" fillId="0" borderId="0"/>
    <xf numFmtId="38" fontId="2" fillId="0" borderId="0" applyFont="0" applyFill="0" applyBorder="0" applyAlignment="0" applyProtection="0"/>
    <xf numFmtId="0" fontId="2" fillId="0" borderId="0"/>
    <xf numFmtId="0" fontId="10" fillId="0" borderId="0"/>
  </cellStyleXfs>
  <cellXfs count="669"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3" xfId="0" applyFont="1" applyBorder="1">
      <alignment vertical="center"/>
    </xf>
    <xf numFmtId="0" fontId="4" fillId="0" borderId="0" xfId="0" applyFont="1" applyBorder="1" applyAlignment="1">
      <alignment vertical="center"/>
    </xf>
    <xf numFmtId="0" fontId="4" fillId="0" borderId="0" xfId="0" applyFont="1" applyBorder="1">
      <alignment vertical="center"/>
    </xf>
    <xf numFmtId="0" fontId="4" fillId="0" borderId="1" xfId="0" applyFont="1" applyBorder="1">
      <alignment vertical="center"/>
    </xf>
    <xf numFmtId="0" fontId="4" fillId="0" borderId="2" xfId="0" applyFont="1" applyBorder="1">
      <alignment vertical="center"/>
    </xf>
    <xf numFmtId="0" fontId="4" fillId="0" borderId="10" xfId="0" applyFont="1" applyBorder="1">
      <alignment vertical="center"/>
    </xf>
    <xf numFmtId="0" fontId="4" fillId="0" borderId="2" xfId="0" applyFont="1" applyBorder="1" applyAlignment="1">
      <alignment vertical="center"/>
    </xf>
    <xf numFmtId="0" fontId="4" fillId="0" borderId="9" xfId="0" applyFont="1" applyBorder="1">
      <alignment vertical="center"/>
    </xf>
    <xf numFmtId="0" fontId="4" fillId="0" borderId="0" xfId="0" applyFont="1" applyBorder="1" applyAlignment="1">
      <alignment horizontal="center" vertical="center"/>
    </xf>
    <xf numFmtId="0" fontId="4" fillId="0" borderId="7" xfId="0" applyFont="1" applyBorder="1">
      <alignment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2" xfId="0" applyFont="1" applyBorder="1">
      <alignment vertical="center"/>
    </xf>
    <xf numFmtId="0" fontId="4" fillId="0" borderId="8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6" xfId="0" applyFont="1" applyBorder="1">
      <alignment vertical="center"/>
    </xf>
    <xf numFmtId="0" fontId="4" fillId="0" borderId="4" xfId="0" applyFont="1" applyBorder="1">
      <alignment vertical="center"/>
    </xf>
    <xf numFmtId="176" fontId="4" fillId="0" borderId="0" xfId="0" applyNumberFormat="1" applyFont="1" applyAlignment="1">
      <alignment horizontal="right" vertical="center"/>
    </xf>
    <xf numFmtId="0" fontId="5" fillId="0" borderId="0" xfId="0" applyFont="1">
      <alignment vertical="center"/>
    </xf>
    <xf numFmtId="0" fontId="4" fillId="0" borderId="0" xfId="0" applyFont="1" applyAlignment="1">
      <alignment horizontal="right" vertical="center"/>
    </xf>
    <xf numFmtId="177" fontId="4" fillId="0" borderId="0" xfId="0" applyNumberFormat="1" applyFont="1" applyAlignment="1">
      <alignment horizontal="center" vertical="center"/>
    </xf>
    <xf numFmtId="177" fontId="4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Fill="1">
      <alignment vertical="center"/>
    </xf>
    <xf numFmtId="0" fontId="4" fillId="0" borderId="13" xfId="0" applyFont="1" applyBorder="1">
      <alignment vertical="center"/>
    </xf>
    <xf numFmtId="0" fontId="6" fillId="0" borderId="0" xfId="1" applyFont="1"/>
    <xf numFmtId="0" fontId="4" fillId="0" borderId="0" xfId="1" applyFont="1"/>
    <xf numFmtId="0" fontId="7" fillId="0" borderId="0" xfId="1" applyFont="1" applyAlignment="1">
      <alignment horizontal="center" vertical="top"/>
    </xf>
    <xf numFmtId="0" fontId="7" fillId="0" borderId="3" xfId="1" applyFont="1" applyBorder="1" applyAlignment="1">
      <alignment horizontal="center" vertical="top"/>
    </xf>
    <xf numFmtId="0" fontId="4" fillId="0" borderId="12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 shrinkToFit="1"/>
    </xf>
    <xf numFmtId="0" fontId="4" fillId="0" borderId="1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5" xfId="0" applyFont="1" applyBorder="1">
      <alignment vertical="center"/>
    </xf>
    <xf numFmtId="0" fontId="4" fillId="0" borderId="9" xfId="0" applyFont="1" applyBorder="1" applyAlignment="1">
      <alignment vertical="center"/>
    </xf>
    <xf numFmtId="20" fontId="4" fillId="0" borderId="47" xfId="0" applyNumberFormat="1" applyFont="1" applyBorder="1" applyAlignment="1">
      <alignment horizontal="center" vertical="center"/>
    </xf>
    <xf numFmtId="0" fontId="2" fillId="0" borderId="49" xfId="4" applyFont="1" applyBorder="1"/>
    <xf numFmtId="0" fontId="2" fillId="0" borderId="50" xfId="4" applyFont="1" applyBorder="1"/>
    <xf numFmtId="0" fontId="11" fillId="0" borderId="50" xfId="4" applyFont="1" applyBorder="1" applyAlignment="1">
      <alignment horizontal="center"/>
    </xf>
    <xf numFmtId="0" fontId="2" fillId="0" borderId="0" xfId="4" applyFont="1" applyBorder="1" applyAlignment="1"/>
    <xf numFmtId="0" fontId="9" fillId="0" borderId="0" xfId="4" applyFont="1" applyAlignment="1">
      <alignment horizontal="center"/>
    </xf>
    <xf numFmtId="0" fontId="2" fillId="0" borderId="0" xfId="5" applyFont="1" applyAlignment="1">
      <alignment horizontal="center" vertical="center" shrinkToFit="1"/>
    </xf>
    <xf numFmtId="0" fontId="2" fillId="0" borderId="55" xfId="4" applyFont="1" applyBorder="1"/>
    <xf numFmtId="0" fontId="0" fillId="0" borderId="3" xfId="4" applyFont="1" applyBorder="1" applyAlignment="1">
      <alignment horizontal="right"/>
    </xf>
    <xf numFmtId="0" fontId="0" fillId="0" borderId="3" xfId="4" applyFont="1" applyBorder="1" applyAlignment="1" applyProtection="1">
      <alignment horizontal="center"/>
      <protection locked="0"/>
    </xf>
    <xf numFmtId="0" fontId="0" fillId="0" borderId="3" xfId="4" applyFont="1" applyBorder="1" applyAlignment="1">
      <alignment horizontal="center"/>
    </xf>
    <xf numFmtId="0" fontId="2" fillId="0" borderId="0" xfId="4" applyFont="1" applyBorder="1"/>
    <xf numFmtId="0" fontId="11" fillId="0" borderId="0" xfId="4" applyFont="1" applyBorder="1" applyAlignment="1">
      <alignment horizontal="center"/>
    </xf>
    <xf numFmtId="0" fontId="2" fillId="0" borderId="0" xfId="4" applyFont="1"/>
    <xf numFmtId="0" fontId="2" fillId="0" borderId="0" xfId="0" applyFont="1">
      <alignment vertical="center"/>
    </xf>
    <xf numFmtId="0" fontId="2" fillId="0" borderId="0" xfId="4" applyFont="1" applyAlignment="1">
      <alignment horizontal="center"/>
    </xf>
    <xf numFmtId="0" fontId="2" fillId="0" borderId="0" xfId="5" applyFont="1" applyAlignment="1">
      <alignment horizontal="right" vertical="center"/>
    </xf>
    <xf numFmtId="0" fontId="2" fillId="0" borderId="0" xfId="5" applyFont="1" applyAlignment="1">
      <alignment vertical="center"/>
    </xf>
    <xf numFmtId="0" fontId="2" fillId="0" borderId="0" xfId="5" applyFont="1" applyAlignment="1">
      <alignment horizontal="center" vertical="center"/>
    </xf>
    <xf numFmtId="0" fontId="2" fillId="0" borderId="27" xfId="4" applyFont="1" applyBorder="1"/>
    <xf numFmtId="0" fontId="2" fillId="0" borderId="57" xfId="4" applyFont="1" applyBorder="1"/>
    <xf numFmtId="11" fontId="2" fillId="0" borderId="0" xfId="4" applyNumberFormat="1" applyFont="1"/>
    <xf numFmtId="0" fontId="2" fillId="0" borderId="61" xfId="4" applyFont="1" applyBorder="1" applyAlignment="1" applyProtection="1">
      <alignment vertical="center"/>
      <protection locked="0"/>
    </xf>
    <xf numFmtId="0" fontId="2" fillId="0" borderId="59" xfId="4" applyFont="1" applyBorder="1" applyAlignment="1" applyProtection="1">
      <alignment vertical="center"/>
      <protection locked="0"/>
    </xf>
    <xf numFmtId="0" fontId="2" fillId="0" borderId="62" xfId="4" applyFont="1" applyBorder="1" applyAlignment="1" applyProtection="1">
      <alignment vertical="center"/>
      <protection locked="0"/>
    </xf>
    <xf numFmtId="0" fontId="2" fillId="0" borderId="75" xfId="4" applyFont="1" applyBorder="1" applyAlignment="1" applyProtection="1">
      <alignment vertical="center"/>
      <protection locked="0"/>
    </xf>
    <xf numFmtId="0" fontId="2" fillId="0" borderId="76" xfId="4" applyFont="1" applyBorder="1" applyAlignment="1">
      <alignment horizontal="right" vertical="center"/>
    </xf>
    <xf numFmtId="0" fontId="2" fillId="0" borderId="76" xfId="4" applyFont="1" applyBorder="1" applyAlignment="1" applyProtection="1">
      <alignment horizontal="right" vertical="center"/>
      <protection locked="0"/>
    </xf>
    <xf numFmtId="0" fontId="2" fillId="0" borderId="77" xfId="4" applyFont="1" applyBorder="1" applyAlignment="1">
      <alignment horizontal="right" vertical="center"/>
    </xf>
    <xf numFmtId="0" fontId="2" fillId="0" borderId="8" xfId="4" applyFont="1" applyBorder="1" applyAlignment="1" applyProtection="1">
      <alignment vertical="center"/>
      <protection locked="0"/>
    </xf>
    <xf numFmtId="0" fontId="2" fillId="0" borderId="0" xfId="4" applyFont="1" applyBorder="1" applyAlignment="1">
      <alignment vertical="center"/>
    </xf>
    <xf numFmtId="0" fontId="2" fillId="0" borderId="12" xfId="4" applyFont="1" applyBorder="1" applyAlignment="1">
      <alignment horizontal="right" vertical="center"/>
    </xf>
    <xf numFmtId="0" fontId="2" fillId="0" borderId="8" xfId="4" applyFont="1" applyBorder="1" applyAlignment="1">
      <alignment horizontal="center" vertical="center"/>
    </xf>
    <xf numFmtId="0" fontId="2" fillId="0" borderId="12" xfId="4" applyFont="1" applyBorder="1" applyAlignment="1">
      <alignment horizontal="center" vertical="center"/>
    </xf>
    <xf numFmtId="0" fontId="2" fillId="0" borderId="8" xfId="4" applyFont="1" applyBorder="1" applyAlignment="1">
      <alignment horizontal="right" vertical="center"/>
    </xf>
    <xf numFmtId="0" fontId="2" fillId="0" borderId="12" xfId="4" applyFont="1" applyBorder="1" applyAlignment="1" applyProtection="1">
      <alignment vertical="center"/>
      <protection locked="0"/>
    </xf>
    <xf numFmtId="0" fontId="2" fillId="0" borderId="90" xfId="4" applyFont="1" applyBorder="1" applyAlignment="1" applyProtection="1">
      <alignment vertical="center"/>
      <protection locked="0"/>
    </xf>
    <xf numFmtId="0" fontId="2" fillId="0" borderId="91" xfId="4" applyFont="1" applyBorder="1" applyAlignment="1">
      <alignment horizontal="right" vertical="center"/>
    </xf>
    <xf numFmtId="180" fontId="2" fillId="0" borderId="91" xfId="4" applyNumberFormat="1" applyFont="1" applyBorder="1" applyAlignment="1" applyProtection="1">
      <alignment horizontal="right" vertical="center"/>
      <protection locked="0"/>
    </xf>
    <xf numFmtId="0" fontId="2" fillId="0" borderId="92" xfId="4" applyFont="1" applyBorder="1" applyAlignment="1">
      <alignment horizontal="right" vertical="center"/>
    </xf>
    <xf numFmtId="181" fontId="2" fillId="0" borderId="0" xfId="4" applyNumberFormat="1" applyFont="1"/>
    <xf numFmtId="0" fontId="2" fillId="0" borderId="100" xfId="4" applyFont="1" applyBorder="1" applyAlignment="1" applyProtection="1">
      <alignment vertical="center"/>
      <protection locked="0"/>
    </xf>
    <xf numFmtId="0" fontId="2" fillId="0" borderId="101" xfId="4" applyFont="1" applyBorder="1" applyAlignment="1">
      <alignment horizontal="right" vertical="center"/>
    </xf>
    <xf numFmtId="180" fontId="2" fillId="0" borderId="101" xfId="4" applyNumberFormat="1" applyFont="1" applyBorder="1" applyAlignment="1" applyProtection="1">
      <alignment horizontal="right" vertical="center"/>
      <protection locked="0"/>
    </xf>
    <xf numFmtId="0" fontId="2" fillId="0" borderId="102" xfId="4" applyFont="1" applyBorder="1" applyAlignment="1">
      <alignment horizontal="right" vertical="center"/>
    </xf>
    <xf numFmtId="20" fontId="2" fillId="0" borderId="0" xfId="0" applyNumberFormat="1" applyFont="1">
      <alignment vertical="center"/>
    </xf>
    <xf numFmtId="0" fontId="15" fillId="0" borderId="110" xfId="4" applyFont="1" applyBorder="1" applyAlignment="1" applyProtection="1">
      <alignment horizontal="center" vertical="center"/>
      <protection locked="0"/>
    </xf>
    <xf numFmtId="0" fontId="2" fillId="0" borderId="50" xfId="4" applyFont="1" applyBorder="1" applyProtection="1">
      <protection locked="0"/>
    </xf>
    <xf numFmtId="0" fontId="2" fillId="0" borderId="54" xfId="4" applyFont="1" applyBorder="1" applyProtection="1">
      <protection locked="0"/>
    </xf>
    <xf numFmtId="0" fontId="2" fillId="0" borderId="50" xfId="4" applyFont="1" applyBorder="1" applyAlignment="1" applyProtection="1">
      <alignment horizontal="center" vertical="center"/>
      <protection locked="0"/>
    </xf>
    <xf numFmtId="0" fontId="2" fillId="0" borderId="69" xfId="4" applyFont="1" applyBorder="1" applyAlignment="1" applyProtection="1">
      <protection locked="0"/>
    </xf>
    <xf numFmtId="0" fontId="2" fillId="0" borderId="3" xfId="4" applyFont="1" applyBorder="1" applyAlignment="1" applyProtection="1">
      <alignment horizontal="center" vertical="center"/>
      <protection locked="0"/>
    </xf>
    <xf numFmtId="0" fontId="2" fillId="0" borderId="3" xfId="4" applyFont="1" applyBorder="1" applyAlignment="1" applyProtection="1">
      <protection locked="0"/>
    </xf>
    <xf numFmtId="0" fontId="2" fillId="0" borderId="4" xfId="4" applyFont="1" applyBorder="1" applyAlignment="1" applyProtection="1">
      <protection locked="0"/>
    </xf>
    <xf numFmtId="0" fontId="2" fillId="0" borderId="8" xfId="4" applyFont="1" applyBorder="1"/>
    <xf numFmtId="0" fontId="17" fillId="0" borderId="8" xfId="4" applyFont="1" applyBorder="1" applyAlignment="1">
      <alignment vertical="top"/>
    </xf>
    <xf numFmtId="0" fontId="2" fillId="0" borderId="8" xfId="4" quotePrefix="1" applyFont="1" applyBorder="1" applyAlignment="1">
      <alignment horizontal="right"/>
    </xf>
    <xf numFmtId="0" fontId="2" fillId="0" borderId="3" xfId="4" applyFont="1" applyBorder="1"/>
    <xf numFmtId="0" fontId="2" fillId="0" borderId="37" xfId="4" applyFont="1" applyBorder="1" applyAlignment="1" applyProtection="1">
      <alignment horizontal="left"/>
      <protection locked="0"/>
    </xf>
    <xf numFmtId="0" fontId="2" fillId="0" borderId="36" xfId="4" applyFont="1" applyBorder="1" applyAlignment="1" applyProtection="1">
      <alignment horizontal="left"/>
      <protection locked="0"/>
    </xf>
    <xf numFmtId="0" fontId="2" fillId="0" borderId="118" xfId="4" applyFont="1" applyBorder="1" applyAlignment="1" applyProtection="1">
      <alignment horizontal="left"/>
      <protection locked="0"/>
    </xf>
    <xf numFmtId="0" fontId="2" fillId="0" borderId="1" xfId="4" applyFont="1" applyBorder="1"/>
    <xf numFmtId="0" fontId="2" fillId="0" borderId="14" xfId="4" applyFont="1" applyBorder="1"/>
    <xf numFmtId="0" fontId="2" fillId="0" borderId="13" xfId="4" applyFont="1" applyBorder="1"/>
    <xf numFmtId="0" fontId="2" fillId="0" borderId="41" xfId="4" applyFont="1" applyBorder="1" applyAlignment="1" applyProtection="1">
      <alignment horizontal="left"/>
      <protection locked="0"/>
    </xf>
    <xf numFmtId="0" fontId="2" fillId="0" borderId="40" xfId="4" applyFont="1" applyBorder="1" applyAlignment="1" applyProtection="1">
      <alignment horizontal="left"/>
      <protection locked="0"/>
    </xf>
    <xf numFmtId="0" fontId="2" fillId="0" borderId="119" xfId="4" applyFont="1" applyBorder="1" applyAlignment="1" applyProtection="1">
      <alignment horizontal="left"/>
      <protection locked="0"/>
    </xf>
    <xf numFmtId="0" fontId="2" fillId="0" borderId="9" xfId="4" applyFont="1" applyBorder="1"/>
    <xf numFmtId="0" fontId="2" fillId="0" borderId="43" xfId="4" applyFont="1" applyBorder="1" applyAlignment="1" applyProtection="1">
      <alignment horizontal="left"/>
      <protection locked="0"/>
    </xf>
    <xf numFmtId="0" fontId="2" fillId="0" borderId="121" xfId="4" applyFont="1" applyBorder="1" applyAlignment="1" applyProtection="1">
      <alignment horizontal="left"/>
      <protection locked="0"/>
    </xf>
    <xf numFmtId="0" fontId="2" fillId="0" borderId="122" xfId="4" applyFont="1" applyBorder="1" applyAlignment="1" applyProtection="1">
      <alignment horizontal="left"/>
      <protection locked="0"/>
    </xf>
    <xf numFmtId="0" fontId="2" fillId="0" borderId="0" xfId="4" applyFont="1" applyFill="1" applyBorder="1"/>
    <xf numFmtId="0" fontId="2" fillId="0" borderId="29" xfId="4" applyFont="1" applyBorder="1" applyAlignment="1" applyProtection="1">
      <alignment horizontal="left"/>
      <protection locked="0"/>
    </xf>
    <xf numFmtId="0" fontId="2" fillId="0" borderId="30" xfId="4" applyFont="1" applyBorder="1" applyAlignment="1" applyProtection="1">
      <alignment horizontal="left"/>
      <protection locked="0"/>
    </xf>
    <xf numFmtId="0" fontId="2" fillId="0" borderId="123" xfId="4" applyFont="1" applyBorder="1" applyAlignment="1" applyProtection="1">
      <alignment horizontal="left"/>
      <protection locked="0"/>
    </xf>
    <xf numFmtId="0" fontId="2" fillId="0" borderId="125" xfId="4" applyFont="1" applyBorder="1"/>
    <xf numFmtId="0" fontId="2" fillId="0" borderId="126" xfId="4" applyFont="1" applyBorder="1"/>
    <xf numFmtId="182" fontId="2" fillId="0" borderId="0" xfId="4" applyNumberFormat="1" applyFont="1"/>
    <xf numFmtId="0" fontId="2" fillId="0" borderId="0" xfId="0" applyFont="1" applyBorder="1" applyAlignment="1">
      <alignment horizontal="center" vertical="center"/>
    </xf>
    <xf numFmtId="0" fontId="2" fillId="0" borderId="33" xfId="4" applyFont="1" applyBorder="1" applyAlignment="1">
      <alignment horizontal="right" vertical="center"/>
    </xf>
    <xf numFmtId="0" fontId="2" fillId="0" borderId="34" xfId="4" applyFont="1" applyBorder="1" applyAlignment="1">
      <alignment horizontal="right" vertical="center"/>
    </xf>
    <xf numFmtId="0" fontId="13" fillId="0" borderId="0" xfId="4" applyFont="1" applyBorder="1" applyAlignment="1">
      <alignment horizontal="center" vertical="center"/>
    </xf>
    <xf numFmtId="0" fontId="13" fillId="0" borderId="6" xfId="4" applyFont="1" applyBorder="1" applyAlignment="1">
      <alignment horizontal="center" vertical="center" wrapText="1"/>
    </xf>
    <xf numFmtId="0" fontId="2" fillId="0" borderId="6" xfId="4" applyFont="1" applyBorder="1" applyAlignment="1">
      <alignment horizontal="center" vertical="center"/>
    </xf>
    <xf numFmtId="0" fontId="2" fillId="0" borderId="33" xfId="4" applyFont="1" applyBorder="1" applyAlignment="1">
      <alignment horizontal="right" vertical="center" wrapText="1"/>
    </xf>
    <xf numFmtId="0" fontId="2" fillId="0" borderId="34" xfId="4" applyFont="1" applyBorder="1" applyAlignment="1">
      <alignment horizontal="right" vertical="center" wrapText="1"/>
    </xf>
    <xf numFmtId="0" fontId="2" fillId="0" borderId="0" xfId="5" applyFont="1" applyBorder="1" applyAlignment="1">
      <alignment horizontal="center" vertical="center"/>
    </xf>
    <xf numFmtId="0" fontId="2" fillId="0" borderId="0" xfId="4" applyFont="1" applyBorder="1" applyAlignment="1">
      <alignment horizontal="center" vertical="center"/>
    </xf>
    <xf numFmtId="0" fontId="2" fillId="0" borderId="0" xfId="5" applyFont="1" applyBorder="1" applyAlignment="1">
      <alignment vertical="center"/>
    </xf>
    <xf numFmtId="0" fontId="2" fillId="0" borderId="0" xfId="5" applyFont="1" applyBorder="1" applyAlignment="1">
      <alignment horizontal="center" vertical="center" shrinkToFit="1"/>
    </xf>
    <xf numFmtId="0" fontId="2" fillId="0" borderId="0" xfId="0" applyFont="1" applyAlignment="1">
      <alignment horizontal="center"/>
    </xf>
    <xf numFmtId="20" fontId="2" fillId="0" borderId="0" xfId="0" applyNumberFormat="1" applyFont="1" applyAlignment="1">
      <alignment horizontal="center"/>
    </xf>
    <xf numFmtId="0" fontId="19" fillId="0" borderId="0" xfId="4" applyFont="1" applyAlignment="1" applyProtection="1">
      <alignment horizontal="center" vertical="center"/>
      <protection hidden="1"/>
    </xf>
    <xf numFmtId="0" fontId="2" fillId="0" borderId="37" xfId="4" applyFont="1" applyBorder="1" applyAlignment="1">
      <alignment horizontal="center" vertical="center"/>
    </xf>
    <xf numFmtId="0" fontId="2" fillId="3" borderId="37" xfId="4" applyFont="1" applyFill="1" applyBorder="1" applyAlignment="1" applyProtection="1">
      <protection locked="0"/>
    </xf>
    <xf numFmtId="0" fontId="17" fillId="3" borderId="38" xfId="4" applyFont="1" applyFill="1" applyBorder="1" applyAlignment="1">
      <alignment horizontal="right"/>
    </xf>
    <xf numFmtId="0" fontId="0" fillId="0" borderId="137" xfId="4" quotePrefix="1" applyFont="1" applyFill="1" applyBorder="1" applyAlignment="1" applyProtection="1">
      <alignment horizontal="right"/>
      <protection locked="0"/>
    </xf>
    <xf numFmtId="0" fontId="17" fillId="0" borderId="138" xfId="4" applyFont="1" applyFill="1" applyBorder="1" applyAlignment="1" applyProtection="1">
      <alignment horizontal="right"/>
      <protection locked="0"/>
    </xf>
    <xf numFmtId="183" fontId="2" fillId="0" borderId="139" xfId="4" applyNumberFormat="1" applyFont="1" applyFill="1" applyBorder="1" applyAlignment="1" applyProtection="1">
      <protection locked="0"/>
    </xf>
    <xf numFmtId="180" fontId="2" fillId="0" borderId="140" xfId="4" applyNumberFormat="1" applyFont="1" applyFill="1" applyBorder="1" applyAlignment="1" applyProtection="1">
      <protection locked="0"/>
    </xf>
    <xf numFmtId="177" fontId="2" fillId="0" borderId="139" xfId="4" applyNumberFormat="1" applyFont="1" applyFill="1" applyBorder="1" applyAlignment="1" applyProtection="1">
      <protection hidden="1"/>
    </xf>
    <xf numFmtId="180" fontId="2" fillId="0" borderId="140" xfId="4" applyNumberFormat="1" applyFont="1" applyFill="1" applyBorder="1" applyAlignment="1" applyProtection="1">
      <protection hidden="1"/>
    </xf>
    <xf numFmtId="0" fontId="2" fillId="0" borderId="137" xfId="4" applyFont="1" applyFill="1" applyBorder="1" applyAlignment="1" applyProtection="1">
      <protection hidden="1"/>
    </xf>
    <xf numFmtId="0" fontId="17" fillId="0" borderId="138" xfId="4" applyFont="1" applyFill="1" applyBorder="1" applyAlignment="1" applyProtection="1">
      <alignment horizontal="right"/>
      <protection hidden="1"/>
    </xf>
    <xf numFmtId="0" fontId="2" fillId="0" borderId="137" xfId="4" applyFont="1" applyBorder="1" applyAlignment="1" applyProtection="1">
      <protection locked="0"/>
    </xf>
    <xf numFmtId="180" fontId="2" fillId="0" borderId="140" xfId="4" applyNumberFormat="1" applyFont="1" applyBorder="1" applyAlignment="1" applyProtection="1">
      <protection locked="0"/>
    </xf>
    <xf numFmtId="0" fontId="2" fillId="4" borderId="137" xfId="4" applyFont="1" applyFill="1" applyBorder="1" applyAlignment="1" applyProtection="1">
      <alignment horizontal="right" vertical="center"/>
      <protection hidden="1"/>
    </xf>
    <xf numFmtId="0" fontId="2" fillId="4" borderId="141" xfId="4" applyFont="1" applyFill="1" applyBorder="1" applyAlignment="1" applyProtection="1">
      <alignment horizontal="center" vertical="center"/>
      <protection hidden="1"/>
    </xf>
    <xf numFmtId="0" fontId="17" fillId="4" borderId="141" xfId="4" applyFont="1" applyFill="1" applyBorder="1" applyAlignment="1" applyProtection="1">
      <alignment horizontal="center"/>
      <protection hidden="1"/>
    </xf>
    <xf numFmtId="0" fontId="17" fillId="4" borderId="138" xfId="4" applyFont="1" applyFill="1" applyBorder="1" applyAlignment="1" applyProtection="1">
      <alignment horizontal="right"/>
      <protection hidden="1"/>
    </xf>
    <xf numFmtId="0" fontId="2" fillId="0" borderId="137" xfId="4" quotePrefix="1" applyFont="1" applyFill="1" applyBorder="1" applyAlignment="1" applyProtection="1">
      <alignment horizontal="right"/>
      <protection locked="0"/>
    </xf>
    <xf numFmtId="0" fontId="17" fillId="0" borderId="138" xfId="4" applyFont="1" applyFill="1" applyBorder="1" applyAlignment="1">
      <alignment horizontal="right"/>
    </xf>
    <xf numFmtId="0" fontId="2" fillId="0" borderId="137" xfId="4" applyFont="1" applyBorder="1" applyAlignment="1" applyProtection="1">
      <alignment horizontal="right"/>
      <protection locked="0"/>
    </xf>
    <xf numFmtId="0" fontId="17" fillId="0" borderId="138" xfId="4" applyFont="1" applyBorder="1" applyAlignment="1">
      <alignment horizontal="right"/>
    </xf>
    <xf numFmtId="0" fontId="0" fillId="0" borderId="137" xfId="4" applyFont="1" applyFill="1" applyBorder="1" applyAlignment="1" applyProtection="1">
      <alignment horizontal="center"/>
      <protection locked="0"/>
    </xf>
    <xf numFmtId="0" fontId="17" fillId="0" borderId="142" xfId="4" applyFont="1" applyFill="1" applyBorder="1" applyAlignment="1" applyProtection="1">
      <alignment horizontal="center"/>
      <protection locked="0"/>
    </xf>
    <xf numFmtId="0" fontId="2" fillId="0" borderId="137" xfId="4" applyFont="1" applyFill="1" applyBorder="1" applyAlignment="1" applyProtection="1">
      <alignment horizontal="right"/>
      <protection hidden="1"/>
    </xf>
    <xf numFmtId="0" fontId="2" fillId="0" borderId="142" xfId="4" applyFont="1" applyBorder="1" applyAlignment="1" applyProtection="1">
      <alignment horizontal="right"/>
      <protection locked="0"/>
    </xf>
    <xf numFmtId="0" fontId="2" fillId="0" borderId="139" xfId="4" applyFont="1" applyFill="1" applyBorder="1" applyAlignment="1" applyProtection="1">
      <protection hidden="1"/>
    </xf>
    <xf numFmtId="0" fontId="17" fillId="0" borderId="141" xfId="4" applyFont="1" applyFill="1" applyBorder="1" applyAlignment="1">
      <alignment horizontal="right"/>
    </xf>
    <xf numFmtId="181" fontId="2" fillId="0" borderId="1" xfId="0" applyNumberFormat="1" applyFont="1" applyBorder="1" applyAlignment="1">
      <alignment horizontal="center" vertical="center"/>
    </xf>
    <xf numFmtId="181" fontId="2" fillId="0" borderId="14" xfId="0" applyNumberFormat="1" applyFont="1" applyBorder="1" applyAlignment="1">
      <alignment horizontal="center" vertical="center"/>
    </xf>
    <xf numFmtId="181" fontId="2" fillId="0" borderId="13" xfId="0" applyNumberFormat="1" applyFont="1" applyBorder="1" applyAlignment="1">
      <alignment horizontal="center" vertical="center"/>
    </xf>
    <xf numFmtId="0" fontId="2" fillId="0" borderId="41" xfId="4" applyFont="1" applyBorder="1" applyAlignment="1">
      <alignment horizontal="center" vertical="center"/>
    </xf>
    <xf numFmtId="0" fontId="2" fillId="0" borderId="41" xfId="4" applyNumberFormat="1" applyFont="1" applyBorder="1" applyAlignment="1" applyProtection="1">
      <protection locked="0"/>
    </xf>
    <xf numFmtId="0" fontId="17" fillId="0" borderId="42" xfId="4" applyFont="1" applyBorder="1" applyAlignment="1" applyProtection="1">
      <alignment horizontal="right"/>
      <protection locked="0"/>
    </xf>
    <xf numFmtId="0" fontId="2" fillId="0" borderId="41" xfId="4" applyFont="1" applyBorder="1" applyAlignment="1" applyProtection="1">
      <protection locked="0"/>
    </xf>
    <xf numFmtId="183" fontId="2" fillId="0" borderId="143" xfId="4" applyNumberFormat="1" applyFont="1" applyFill="1" applyBorder="1" applyAlignment="1" applyProtection="1">
      <protection hidden="1"/>
    </xf>
    <xf numFmtId="180" fontId="2" fillId="0" borderId="144" xfId="4" quotePrefix="1" applyNumberFormat="1" applyFont="1" applyFill="1" applyBorder="1" applyAlignment="1" applyProtection="1">
      <protection hidden="1"/>
    </xf>
    <xf numFmtId="177" fontId="2" fillId="0" borderId="143" xfId="4" applyNumberFormat="1" applyFont="1" applyFill="1" applyBorder="1" applyAlignment="1" applyProtection="1">
      <protection hidden="1"/>
    </xf>
    <xf numFmtId="180" fontId="2" fillId="0" borderId="144" xfId="4" applyNumberFormat="1" applyFont="1" applyFill="1" applyBorder="1" applyAlignment="1" applyProtection="1">
      <protection hidden="1"/>
    </xf>
    <xf numFmtId="0" fontId="2" fillId="0" borderId="41" xfId="4" applyFont="1" applyFill="1" applyBorder="1" applyAlignment="1" applyProtection="1">
      <protection hidden="1"/>
    </xf>
    <xf numFmtId="0" fontId="17" fillId="0" borderId="42" xfId="4" applyFont="1" applyFill="1" applyBorder="1" applyAlignment="1" applyProtection="1">
      <alignment horizontal="right"/>
      <protection hidden="1"/>
    </xf>
    <xf numFmtId="180" fontId="2" fillId="0" borderId="144" xfId="4" applyNumberFormat="1" applyFont="1" applyBorder="1" applyAlignment="1" applyProtection="1">
      <protection locked="0"/>
    </xf>
    <xf numFmtId="0" fontId="0" fillId="0" borderId="41" xfId="4" quotePrefix="1" applyFont="1" applyFill="1" applyBorder="1" applyAlignment="1" applyProtection="1">
      <alignment shrinkToFit="1"/>
      <protection hidden="1"/>
    </xf>
    <xf numFmtId="0" fontId="2" fillId="0" borderId="41" xfId="4" applyFont="1" applyBorder="1" applyAlignment="1" applyProtection="1">
      <alignment horizontal="right"/>
      <protection locked="0"/>
    </xf>
    <xf numFmtId="0" fontId="17" fillId="0" borderId="42" xfId="4" applyFont="1" applyBorder="1" applyAlignment="1">
      <alignment horizontal="right"/>
    </xf>
    <xf numFmtId="0" fontId="0" fillId="0" borderId="41" xfId="4" applyFont="1" applyFill="1" applyBorder="1" applyAlignment="1" applyProtection="1">
      <alignment horizontal="center"/>
      <protection locked="0"/>
    </xf>
    <xf numFmtId="0" fontId="0" fillId="0" borderId="39" xfId="4" applyFont="1" applyFill="1" applyBorder="1" applyAlignment="1" applyProtection="1">
      <alignment horizontal="right"/>
      <protection locked="0"/>
    </xf>
    <xf numFmtId="0" fontId="2" fillId="0" borderId="41" xfId="4" applyFont="1" applyFill="1" applyBorder="1" applyAlignment="1" applyProtection="1">
      <alignment horizontal="right"/>
      <protection hidden="1"/>
    </xf>
    <xf numFmtId="0" fontId="17" fillId="0" borderId="42" xfId="4" applyFont="1" applyFill="1" applyBorder="1" applyAlignment="1">
      <alignment horizontal="right"/>
    </xf>
    <xf numFmtId="0" fontId="2" fillId="0" borderId="39" xfId="4" applyFont="1" applyBorder="1" applyAlignment="1" applyProtection="1">
      <alignment horizontal="right"/>
      <protection locked="0"/>
    </xf>
    <xf numFmtId="0" fontId="2" fillId="0" borderId="143" xfId="4" applyFont="1" applyFill="1" applyBorder="1" applyAlignment="1" applyProtection="1">
      <protection hidden="1"/>
    </xf>
    <xf numFmtId="0" fontId="2" fillId="0" borderId="144" xfId="4" applyFont="1" applyFill="1" applyBorder="1" applyAlignment="1" applyProtection="1">
      <protection hidden="1"/>
    </xf>
    <xf numFmtId="0" fontId="17" fillId="0" borderId="40" xfId="4" applyFont="1" applyFill="1" applyBorder="1" applyAlignment="1">
      <alignment horizontal="right"/>
    </xf>
    <xf numFmtId="181" fontId="2" fillId="0" borderId="2" xfId="0" applyNumberFormat="1" applyFont="1" applyBorder="1" applyAlignment="1">
      <alignment horizontal="center" vertical="center"/>
    </xf>
    <xf numFmtId="181" fontId="2" fillId="0" borderId="0" xfId="0" applyNumberFormat="1" applyFont="1" applyBorder="1" applyAlignment="1">
      <alignment horizontal="center" vertical="center"/>
    </xf>
    <xf numFmtId="181" fontId="2" fillId="0" borderId="9" xfId="0" applyNumberFormat="1" applyFont="1" applyBorder="1" applyAlignment="1">
      <alignment horizontal="center" vertical="center"/>
    </xf>
    <xf numFmtId="0" fontId="2" fillId="0" borderId="43" xfId="4" applyFont="1" applyBorder="1" applyAlignment="1" applyProtection="1">
      <protection locked="0"/>
    </xf>
    <xf numFmtId="0" fontId="17" fillId="0" borderId="145" xfId="4" applyFont="1" applyBorder="1" applyAlignment="1" applyProtection="1">
      <alignment horizontal="right"/>
      <protection locked="0"/>
    </xf>
    <xf numFmtId="183" fontId="2" fillId="0" borderId="146" xfId="4" applyNumberFormat="1" applyFont="1" applyFill="1" applyBorder="1" applyAlignment="1" applyProtection="1">
      <protection hidden="1"/>
    </xf>
    <xf numFmtId="180" fontId="2" fillId="0" borderId="147" xfId="4" applyNumberFormat="1" applyFont="1" applyFill="1" applyBorder="1" applyAlignment="1" applyProtection="1">
      <protection hidden="1"/>
    </xf>
    <xf numFmtId="177" fontId="2" fillId="0" borderId="146" xfId="4" applyNumberFormat="1" applyFont="1" applyFill="1" applyBorder="1" applyAlignment="1" applyProtection="1">
      <protection hidden="1"/>
    </xf>
    <xf numFmtId="0" fontId="2" fillId="0" borderId="43" xfId="4" applyFont="1" applyFill="1" applyBorder="1" applyAlignment="1" applyProtection="1">
      <protection hidden="1"/>
    </xf>
    <xf numFmtId="0" fontId="17" fillId="0" borderId="145" xfId="4" applyFont="1" applyFill="1" applyBorder="1" applyAlignment="1" applyProtection="1">
      <alignment horizontal="right"/>
      <protection hidden="1"/>
    </xf>
    <xf numFmtId="180" fontId="2" fillId="0" borderId="147" xfId="4" applyNumberFormat="1" applyFont="1" applyBorder="1" applyAlignment="1" applyProtection="1">
      <protection locked="0"/>
    </xf>
    <xf numFmtId="0" fontId="2" fillId="0" borderId="43" xfId="4" applyFont="1" applyFill="1" applyBorder="1" applyAlignment="1" applyProtection="1">
      <alignment horizontal="right" vertical="center"/>
      <protection hidden="1"/>
    </xf>
    <xf numFmtId="0" fontId="2" fillId="0" borderId="121" xfId="4" applyFont="1" applyFill="1" applyBorder="1" applyAlignment="1" applyProtection="1">
      <alignment horizontal="center" vertical="center"/>
      <protection hidden="1"/>
    </xf>
    <xf numFmtId="0" fontId="2" fillId="0" borderId="40" xfId="4" applyFont="1" applyFill="1" applyBorder="1" applyAlignment="1" applyProtection="1">
      <alignment horizontal="right"/>
      <protection hidden="1"/>
    </xf>
    <xf numFmtId="0" fontId="2" fillId="0" borderId="43" xfId="4" applyFont="1" applyBorder="1" applyAlignment="1" applyProtection="1">
      <alignment horizontal="right"/>
      <protection locked="0"/>
    </xf>
    <xf numFmtId="0" fontId="17" fillId="0" borderId="145" xfId="4" applyFont="1" applyBorder="1" applyAlignment="1">
      <alignment horizontal="right"/>
    </xf>
    <xf numFmtId="0" fontId="2" fillId="0" borderId="41" xfId="4" applyFont="1" applyFill="1" applyBorder="1" applyAlignment="1" applyProtection="1">
      <alignment horizontal="center"/>
      <protection locked="0"/>
    </xf>
    <xf numFmtId="0" fontId="17" fillId="0" borderId="39" xfId="4" applyFont="1" applyFill="1" applyBorder="1" applyAlignment="1" applyProtection="1">
      <alignment horizontal="center"/>
      <protection locked="0"/>
    </xf>
    <xf numFmtId="0" fontId="2" fillId="0" borderId="43" xfId="4" applyFont="1" applyFill="1" applyBorder="1" applyAlignment="1" applyProtection="1">
      <alignment horizontal="right"/>
      <protection hidden="1"/>
    </xf>
    <xf numFmtId="0" fontId="17" fillId="0" borderId="145" xfId="4" applyFont="1" applyFill="1" applyBorder="1" applyAlignment="1">
      <alignment horizontal="right"/>
    </xf>
    <xf numFmtId="0" fontId="17" fillId="0" borderId="48" xfId="4" applyFont="1" applyBorder="1" applyAlignment="1" applyProtection="1">
      <alignment horizontal="right"/>
      <protection locked="0"/>
    </xf>
    <xf numFmtId="0" fontId="2" fillId="0" borderId="48" xfId="4" applyFont="1" applyBorder="1" applyAlignment="1" applyProtection="1">
      <protection locked="0"/>
    </xf>
    <xf numFmtId="0" fontId="2" fillId="0" borderId="146" xfId="4" applyFont="1" applyFill="1" applyBorder="1" applyAlignment="1" applyProtection="1">
      <alignment vertical="center"/>
      <protection hidden="1"/>
    </xf>
    <xf numFmtId="0" fontId="2" fillId="0" borderId="147" xfId="4" applyFont="1" applyFill="1" applyBorder="1" applyAlignment="1" applyProtection="1">
      <protection hidden="1"/>
    </xf>
    <xf numFmtId="0" fontId="17" fillId="0" borderId="121" xfId="4" applyFont="1" applyFill="1" applyBorder="1" applyAlignment="1">
      <alignment horizontal="right"/>
    </xf>
    <xf numFmtId="0" fontId="2" fillId="0" borderId="148" xfId="4" applyFont="1" applyBorder="1" applyAlignment="1">
      <alignment horizontal="center" vertical="center"/>
    </xf>
    <xf numFmtId="0" fontId="2" fillId="0" borderId="148" xfId="4" applyFont="1" applyBorder="1" applyAlignment="1" applyProtection="1">
      <protection locked="0"/>
    </xf>
    <xf numFmtId="0" fontId="17" fillId="0" borderId="149" xfId="4" applyFont="1" applyBorder="1" applyAlignment="1" applyProtection="1">
      <alignment horizontal="right"/>
      <protection locked="0"/>
    </xf>
    <xf numFmtId="183" fontId="2" fillId="0" borderId="150" xfId="4" applyNumberFormat="1" applyFont="1" applyFill="1" applyBorder="1" applyAlignment="1" applyProtection="1">
      <alignment horizontal="right"/>
      <protection hidden="1"/>
    </xf>
    <xf numFmtId="180" fontId="17" fillId="0" borderId="151" xfId="4" applyNumberFormat="1" applyFont="1" applyFill="1" applyBorder="1" applyAlignment="1" applyProtection="1">
      <alignment horizontal="right"/>
      <protection hidden="1"/>
    </xf>
    <xf numFmtId="177" fontId="2" fillId="0" borderId="150" xfId="4" applyNumberFormat="1" applyFont="1" applyFill="1" applyBorder="1" applyAlignment="1" applyProtection="1">
      <alignment horizontal="right"/>
      <protection hidden="1"/>
    </xf>
    <xf numFmtId="0" fontId="17" fillId="0" borderId="148" xfId="4" applyFont="1" applyFill="1" applyBorder="1" applyAlignment="1" applyProtection="1">
      <alignment horizontal="right"/>
      <protection hidden="1"/>
    </xf>
    <xf numFmtId="0" fontId="17" fillId="0" borderId="149" xfId="4" applyFont="1" applyFill="1" applyBorder="1" applyAlignment="1" applyProtection="1">
      <alignment horizontal="right"/>
      <protection hidden="1"/>
    </xf>
    <xf numFmtId="0" fontId="2" fillId="0" borderId="148" xfId="4" applyFont="1" applyBorder="1" applyAlignment="1" applyProtection="1">
      <alignment horizontal="center" vertical="center"/>
      <protection locked="0"/>
    </xf>
    <xf numFmtId="180" fontId="17" fillId="0" borderId="151" xfId="4" applyNumberFormat="1" applyFont="1" applyBorder="1" applyAlignment="1" applyProtection="1">
      <alignment horizontal="right"/>
      <protection locked="0"/>
    </xf>
    <xf numFmtId="0" fontId="2" fillId="0" borderId="148" xfId="4" applyFont="1" applyFill="1" applyBorder="1" applyAlignment="1" applyProtection="1">
      <alignment horizontal="right" vertical="center"/>
      <protection hidden="1"/>
    </xf>
    <xf numFmtId="0" fontId="2" fillId="0" borderId="152" xfId="4" applyFont="1" applyFill="1" applyBorder="1" applyAlignment="1" applyProtection="1">
      <alignment horizontal="center" vertical="center"/>
      <protection hidden="1"/>
    </xf>
    <xf numFmtId="0" fontId="17" fillId="0" borderId="152" xfId="4" applyFont="1" applyFill="1" applyBorder="1" applyAlignment="1" applyProtection="1">
      <alignment horizontal="center"/>
      <protection hidden="1"/>
    </xf>
    <xf numFmtId="0" fontId="2" fillId="0" borderId="148" xfId="4" applyFont="1" applyBorder="1" applyAlignment="1" applyProtection="1">
      <alignment horizontal="right"/>
      <protection locked="0"/>
    </xf>
    <xf numFmtId="0" fontId="17" fillId="0" borderId="149" xfId="4" applyFont="1" applyBorder="1" applyAlignment="1">
      <alignment horizontal="right"/>
    </xf>
    <xf numFmtId="0" fontId="17" fillId="0" borderId="148" xfId="4" applyFont="1" applyFill="1" applyBorder="1" applyAlignment="1" applyProtection="1">
      <alignment horizontal="center"/>
      <protection locked="0"/>
    </xf>
    <xf numFmtId="0" fontId="17" fillId="0" borderId="153" xfId="4" applyFont="1" applyFill="1" applyBorder="1" applyAlignment="1" applyProtection="1">
      <alignment horizontal="center"/>
      <protection locked="0"/>
    </xf>
    <xf numFmtId="0" fontId="2" fillId="0" borderId="148" xfId="4" applyFont="1" applyFill="1" applyBorder="1" applyAlignment="1" applyProtection="1">
      <protection hidden="1"/>
    </xf>
    <xf numFmtId="0" fontId="17" fillId="0" borderId="149" xfId="4" applyFont="1" applyFill="1" applyBorder="1" applyAlignment="1">
      <alignment horizontal="right"/>
    </xf>
    <xf numFmtId="0" fontId="17" fillId="0" borderId="153" xfId="4" applyFont="1" applyBorder="1" applyAlignment="1" applyProtection="1">
      <alignment horizontal="right"/>
      <protection locked="0"/>
    </xf>
    <xf numFmtId="0" fontId="2" fillId="0" borderId="150" xfId="4" applyFont="1" applyFill="1" applyBorder="1" applyAlignment="1" applyProtection="1">
      <alignment horizontal="right" vertical="center"/>
      <protection hidden="1"/>
    </xf>
    <xf numFmtId="0" fontId="17" fillId="0" borderId="151" xfId="4" applyFont="1" applyFill="1" applyBorder="1" applyAlignment="1" applyProtection="1">
      <alignment horizontal="right"/>
      <protection hidden="1"/>
    </xf>
    <xf numFmtId="0" fontId="17" fillId="0" borderId="148" xfId="4" applyFont="1" applyFill="1" applyBorder="1" applyAlignment="1" applyProtection="1">
      <alignment horizontal="center"/>
      <protection hidden="1"/>
    </xf>
    <xf numFmtId="0" fontId="17" fillId="0" borderId="152" xfId="4" applyFont="1" applyFill="1" applyBorder="1" applyAlignment="1">
      <alignment horizontal="right"/>
    </xf>
    <xf numFmtId="0" fontId="12" fillId="0" borderId="8" xfId="4" applyFont="1" applyBorder="1" applyAlignment="1" applyProtection="1">
      <alignment horizontal="left"/>
      <protection locked="0"/>
    </xf>
    <xf numFmtId="0" fontId="2" fillId="0" borderId="8" xfId="4" applyFont="1" applyBorder="1" applyAlignment="1" applyProtection="1">
      <alignment horizontal="left"/>
      <protection locked="0"/>
    </xf>
    <xf numFmtId="0" fontId="21" fillId="0" borderId="79" xfId="4" applyFont="1" applyBorder="1" applyAlignment="1" applyProtection="1">
      <alignment horizontal="center" vertical="center"/>
      <protection locked="0"/>
    </xf>
    <xf numFmtId="0" fontId="12" fillId="0" borderId="154" xfId="4" applyFont="1" applyBorder="1" applyAlignment="1" applyProtection="1">
      <alignment horizontal="left"/>
      <protection locked="0"/>
    </xf>
    <xf numFmtId="0" fontId="21" fillId="0" borderId="155" xfId="4" applyFont="1" applyBorder="1" applyAlignment="1" applyProtection="1">
      <alignment horizontal="center" vertical="center"/>
      <protection locked="0"/>
    </xf>
    <xf numFmtId="0" fontId="19" fillId="0" borderId="0" xfId="4" applyFont="1" applyAlignment="1">
      <alignment horizontal="center" vertical="center"/>
    </xf>
    <xf numFmtId="0" fontId="2" fillId="0" borderId="137" xfId="4" applyFont="1" applyBorder="1" applyAlignment="1">
      <alignment horizontal="center" vertical="center"/>
    </xf>
    <xf numFmtId="0" fontId="2" fillId="3" borderId="137" xfId="4" applyFont="1" applyFill="1" applyBorder="1" applyAlignment="1" applyProtection="1">
      <protection hidden="1"/>
    </xf>
    <xf numFmtId="0" fontId="17" fillId="3" borderId="138" xfId="4" applyFont="1" applyFill="1" applyBorder="1" applyAlignment="1">
      <alignment horizontal="right"/>
    </xf>
    <xf numFmtId="0" fontId="2" fillId="0" borderId="137" xfId="4" applyFont="1" applyFill="1" applyBorder="1" applyAlignment="1" applyProtection="1">
      <protection locked="0"/>
    </xf>
    <xf numFmtId="183" fontId="2" fillId="0" borderId="139" xfId="4" applyNumberFormat="1" applyFont="1" applyFill="1" applyBorder="1" applyAlignment="1" applyProtection="1">
      <alignment horizontal="right"/>
      <protection locked="0"/>
    </xf>
    <xf numFmtId="180" fontId="17" fillId="0" borderId="140" xfId="4" applyNumberFormat="1" applyFont="1" applyFill="1" applyBorder="1" applyAlignment="1" applyProtection="1">
      <alignment horizontal="right"/>
      <protection locked="0"/>
    </xf>
    <xf numFmtId="177" fontId="2" fillId="0" borderId="139" xfId="4" applyNumberFormat="1" applyFont="1" applyFill="1" applyBorder="1" applyAlignment="1" applyProtection="1">
      <alignment horizontal="right"/>
      <protection hidden="1"/>
    </xf>
    <xf numFmtId="180" fontId="17" fillId="0" borderId="140" xfId="4" applyNumberFormat="1" applyFont="1" applyFill="1" applyBorder="1" applyAlignment="1" applyProtection="1">
      <alignment horizontal="right"/>
      <protection hidden="1"/>
    </xf>
    <xf numFmtId="0" fontId="17" fillId="0" borderId="137" xfId="4" applyFont="1" applyFill="1" applyBorder="1" applyAlignment="1" applyProtection="1">
      <alignment horizontal="right"/>
      <protection hidden="1"/>
    </xf>
    <xf numFmtId="0" fontId="2" fillId="0" borderId="137" xfId="4" applyFont="1" applyBorder="1" applyAlignment="1" applyProtection="1">
      <alignment horizontal="center" vertical="center"/>
      <protection locked="0"/>
    </xf>
    <xf numFmtId="180" fontId="17" fillId="0" borderId="140" xfId="4" applyNumberFormat="1" applyFont="1" applyBorder="1" applyAlignment="1" applyProtection="1">
      <alignment horizontal="right"/>
      <protection locked="0"/>
    </xf>
    <xf numFmtId="0" fontId="17" fillId="0" borderId="137" xfId="4" applyFont="1" applyFill="1" applyBorder="1" applyAlignment="1" applyProtection="1">
      <alignment horizontal="center"/>
      <protection locked="0"/>
    </xf>
    <xf numFmtId="0" fontId="17" fillId="0" borderId="142" xfId="4" applyFont="1" applyBorder="1" applyAlignment="1" applyProtection="1">
      <alignment horizontal="right"/>
      <protection locked="0"/>
    </xf>
    <xf numFmtId="0" fontId="2" fillId="0" borderId="139" xfId="4" applyFont="1" applyFill="1" applyBorder="1" applyAlignment="1" applyProtection="1">
      <alignment horizontal="right" vertical="center"/>
      <protection hidden="1"/>
    </xf>
    <xf numFmtId="0" fontId="17" fillId="0" borderId="140" xfId="4" applyFont="1" applyFill="1" applyBorder="1" applyAlignment="1" applyProtection="1">
      <alignment horizontal="right"/>
      <protection hidden="1"/>
    </xf>
    <xf numFmtId="0" fontId="17" fillId="0" borderId="137" xfId="4" applyFont="1" applyFill="1" applyBorder="1" applyAlignment="1" applyProtection="1">
      <alignment horizontal="center"/>
      <protection hidden="1"/>
    </xf>
    <xf numFmtId="183" fontId="2" fillId="0" borderId="143" xfId="4" applyNumberFormat="1" applyFont="1" applyFill="1" applyBorder="1" applyAlignment="1" applyProtection="1">
      <alignment horizontal="right"/>
      <protection hidden="1"/>
    </xf>
    <xf numFmtId="180" fontId="17" fillId="0" borderId="144" xfId="4" applyNumberFormat="1" applyFont="1" applyFill="1" applyBorder="1" applyAlignment="1" applyProtection="1">
      <alignment horizontal="right"/>
      <protection hidden="1"/>
    </xf>
    <xf numFmtId="177" fontId="2" fillId="0" borderId="143" xfId="4" applyNumberFormat="1" applyFont="1" applyFill="1" applyBorder="1" applyAlignment="1" applyProtection="1">
      <alignment horizontal="right"/>
      <protection hidden="1"/>
    </xf>
    <xf numFmtId="0" fontId="17" fillId="0" borderId="41" xfId="4" applyFont="1" applyFill="1" applyBorder="1" applyAlignment="1" applyProtection="1">
      <alignment horizontal="right"/>
      <protection hidden="1"/>
    </xf>
    <xf numFmtId="0" fontId="2" fillId="0" borderId="41" xfId="4" applyFont="1" applyBorder="1" applyAlignment="1" applyProtection="1">
      <alignment horizontal="center" vertical="center"/>
      <protection locked="0"/>
    </xf>
    <xf numFmtId="180" fontId="17" fillId="0" borderId="144" xfId="4" applyNumberFormat="1" applyFont="1" applyBorder="1" applyAlignment="1" applyProtection="1">
      <alignment horizontal="right"/>
      <protection locked="0"/>
    </xf>
    <xf numFmtId="0" fontId="2" fillId="0" borderId="41" xfId="4" applyFont="1" applyFill="1" applyBorder="1" applyAlignment="1" applyProtection="1">
      <alignment horizontal="right" vertical="center"/>
      <protection hidden="1"/>
    </xf>
    <xf numFmtId="0" fontId="2" fillId="0" borderId="40" xfId="4" applyFont="1" applyFill="1" applyBorder="1" applyAlignment="1" applyProtection="1">
      <alignment horizontal="center" vertical="center"/>
      <protection hidden="1"/>
    </xf>
    <xf numFmtId="0" fontId="17" fillId="0" borderId="40" xfId="4" applyFont="1" applyFill="1" applyBorder="1" applyAlignment="1" applyProtection="1">
      <alignment horizontal="center"/>
      <protection hidden="1"/>
    </xf>
    <xf numFmtId="0" fontId="17" fillId="0" borderId="41" xfId="4" applyFont="1" applyFill="1" applyBorder="1" applyAlignment="1" applyProtection="1">
      <alignment horizontal="center"/>
      <protection locked="0"/>
    </xf>
    <xf numFmtId="0" fontId="17" fillId="0" borderId="39" xfId="4" applyFont="1" applyBorder="1" applyAlignment="1" applyProtection="1">
      <alignment horizontal="right"/>
      <protection locked="0"/>
    </xf>
    <xf numFmtId="0" fontId="2" fillId="0" borderId="143" xfId="4" applyFont="1" applyFill="1" applyBorder="1" applyAlignment="1" applyProtection="1">
      <alignment horizontal="right" vertical="center"/>
      <protection hidden="1"/>
    </xf>
    <xf numFmtId="0" fontId="17" fillId="0" borderId="144" xfId="4" applyFont="1" applyFill="1" applyBorder="1" applyAlignment="1" applyProtection="1">
      <alignment horizontal="right"/>
      <protection hidden="1"/>
    </xf>
    <xf numFmtId="0" fontId="17" fillId="0" borderId="41" xfId="4" applyFont="1" applyFill="1" applyBorder="1" applyAlignment="1" applyProtection="1">
      <alignment horizontal="center"/>
      <protection hidden="1"/>
    </xf>
    <xf numFmtId="183" fontId="2" fillId="0" borderId="146" xfId="4" applyNumberFormat="1" applyFont="1" applyFill="1" applyBorder="1" applyAlignment="1" applyProtection="1">
      <alignment horizontal="right"/>
      <protection hidden="1"/>
    </xf>
    <xf numFmtId="180" fontId="17" fillId="0" borderId="147" xfId="4" applyNumberFormat="1" applyFont="1" applyFill="1" applyBorder="1" applyAlignment="1" applyProtection="1">
      <alignment horizontal="right"/>
      <protection hidden="1"/>
    </xf>
    <xf numFmtId="177" fontId="2" fillId="0" borderId="146" xfId="4" applyNumberFormat="1" applyFont="1" applyFill="1" applyBorder="1" applyAlignment="1" applyProtection="1">
      <alignment horizontal="right"/>
      <protection hidden="1"/>
    </xf>
    <xf numFmtId="0" fontId="17" fillId="0" borderId="43" xfId="4" applyFont="1" applyFill="1" applyBorder="1" applyAlignment="1" applyProtection="1">
      <alignment horizontal="right"/>
      <protection hidden="1"/>
    </xf>
    <xf numFmtId="0" fontId="2" fillId="0" borderId="43" xfId="4" applyFont="1" applyBorder="1" applyAlignment="1" applyProtection="1">
      <alignment horizontal="center" vertical="center"/>
      <protection locked="0"/>
    </xf>
    <xf numFmtId="180" fontId="17" fillId="0" borderId="147" xfId="4" applyNumberFormat="1" applyFont="1" applyBorder="1" applyAlignment="1" applyProtection="1">
      <alignment horizontal="right"/>
      <protection locked="0"/>
    </xf>
    <xf numFmtId="0" fontId="17" fillId="0" borderId="121" xfId="4" applyFont="1" applyFill="1" applyBorder="1" applyAlignment="1" applyProtection="1">
      <alignment horizontal="center"/>
      <protection hidden="1"/>
    </xf>
    <xf numFmtId="0" fontId="2" fillId="0" borderId="146" xfId="4" applyFont="1" applyFill="1" applyBorder="1" applyAlignment="1" applyProtection="1">
      <alignment horizontal="right" vertical="center"/>
      <protection hidden="1"/>
    </xf>
    <xf numFmtId="0" fontId="17" fillId="0" borderId="147" xfId="4" applyFont="1" applyFill="1" applyBorder="1" applyAlignment="1" applyProtection="1">
      <alignment horizontal="right"/>
      <protection hidden="1"/>
    </xf>
    <xf numFmtId="0" fontId="17" fillId="0" borderId="43" xfId="4" applyFont="1" applyFill="1" applyBorder="1" applyAlignment="1" applyProtection="1">
      <alignment horizontal="center"/>
      <protection hidden="1"/>
    </xf>
    <xf numFmtId="0" fontId="18" fillId="0" borderId="35" xfId="4" applyFont="1" applyBorder="1" applyAlignment="1" applyProtection="1">
      <alignment horizontal="center" vertical="center" wrapText="1"/>
      <protection locked="0"/>
    </xf>
    <xf numFmtId="181" fontId="2" fillId="0" borderId="3" xfId="0" applyNumberFormat="1" applyFont="1" applyBorder="1" applyAlignment="1">
      <alignment horizontal="center" vertical="center"/>
    </xf>
    <xf numFmtId="181" fontId="2" fillId="0" borderId="4" xfId="0" applyNumberFormat="1" applyFont="1" applyBorder="1" applyAlignment="1">
      <alignment horizontal="center" vertical="center"/>
    </xf>
    <xf numFmtId="0" fontId="18" fillId="0" borderId="28" xfId="4" applyFont="1" applyBorder="1" applyAlignment="1" applyProtection="1">
      <alignment horizontal="center" vertical="center"/>
      <protection locked="0"/>
    </xf>
    <xf numFmtId="0" fontId="2" fillId="0" borderId="154" xfId="4" applyFont="1" applyBorder="1" applyAlignment="1" applyProtection="1">
      <alignment horizontal="left"/>
      <protection locked="0"/>
    </xf>
    <xf numFmtId="0" fontId="2" fillId="0" borderId="37" xfId="4" applyFont="1" applyBorder="1" applyAlignment="1" applyProtection="1">
      <protection locked="0"/>
    </xf>
    <xf numFmtId="0" fontId="17" fillId="0" borderId="38" xfId="4" applyFont="1" applyBorder="1" applyAlignment="1" applyProtection="1">
      <alignment horizontal="right"/>
      <protection locked="0"/>
    </xf>
    <xf numFmtId="0" fontId="18" fillId="0" borderId="32" xfId="4" applyFont="1" applyBorder="1" applyAlignment="1" applyProtection="1">
      <alignment horizontal="center" vertical="center"/>
      <protection locked="0"/>
    </xf>
    <xf numFmtId="0" fontId="2" fillId="0" borderId="28" xfId="4" applyFont="1" applyBorder="1" applyAlignment="1" applyProtection="1">
      <alignment horizontal="left"/>
      <protection locked="0"/>
    </xf>
    <xf numFmtId="0" fontId="2" fillId="0" borderId="157" xfId="4" applyFont="1" applyBorder="1" applyAlignment="1">
      <alignment horizontal="center" vertical="center" textRotation="255"/>
    </xf>
    <xf numFmtId="0" fontId="2" fillId="0" borderId="133" xfId="4" applyFont="1" applyBorder="1" applyAlignment="1">
      <alignment horizontal="center"/>
    </xf>
    <xf numFmtId="0" fontId="2" fillId="0" borderId="133" xfId="4" applyFont="1" applyBorder="1" applyAlignment="1"/>
    <xf numFmtId="0" fontId="2" fillId="0" borderId="133" xfId="4" applyFont="1" applyBorder="1" applyAlignment="1">
      <alignment horizontal="right"/>
    </xf>
    <xf numFmtId="0" fontId="17" fillId="0" borderId="133" xfId="4" applyFont="1" applyBorder="1" applyAlignment="1">
      <alignment horizontal="right"/>
    </xf>
    <xf numFmtId="0" fontId="12" fillId="0" borderId="133" xfId="4" applyFont="1" applyBorder="1" applyAlignment="1">
      <alignment horizontal="left"/>
    </xf>
    <xf numFmtId="0" fontId="17" fillId="0" borderId="133" xfId="4" applyFont="1" applyBorder="1" applyAlignment="1">
      <alignment horizontal="center"/>
    </xf>
    <xf numFmtId="0" fontId="2" fillId="0" borderId="133" xfId="4" applyFont="1" applyBorder="1"/>
    <xf numFmtId="0" fontId="2" fillId="0" borderId="133" xfId="4" applyFont="1" applyBorder="1" applyAlignment="1">
      <alignment horizontal="center" vertical="center"/>
    </xf>
    <xf numFmtId="0" fontId="2" fillId="0" borderId="134" xfId="4" applyFont="1" applyBorder="1"/>
    <xf numFmtId="0" fontId="2" fillId="0" borderId="35" xfId="4" applyFont="1" applyBorder="1" applyAlignment="1" applyProtection="1">
      <alignment horizontal="left"/>
      <protection locked="0"/>
    </xf>
    <xf numFmtId="0" fontId="12" fillId="0" borderId="3" xfId="4" applyFont="1" applyBorder="1" applyAlignment="1" applyProtection="1">
      <alignment horizontal="left"/>
      <protection locked="0"/>
    </xf>
    <xf numFmtId="0" fontId="2" fillId="0" borderId="3" xfId="4" applyFont="1" applyBorder="1" applyAlignment="1" applyProtection="1">
      <alignment horizontal="left"/>
      <protection locked="0"/>
    </xf>
    <xf numFmtId="0" fontId="2" fillId="0" borderId="158" xfId="4" applyFont="1" applyBorder="1" applyAlignment="1" applyProtection="1">
      <alignment horizontal="left"/>
      <protection locked="0"/>
    </xf>
    <xf numFmtId="0" fontId="17" fillId="0" borderId="0" xfId="4" applyFont="1" applyBorder="1" applyAlignment="1" applyProtection="1">
      <alignment vertical="center" wrapText="1"/>
      <protection locked="0"/>
    </xf>
    <xf numFmtId="0" fontId="17" fillId="0" borderId="0" xfId="4" applyFont="1" applyBorder="1" applyAlignment="1">
      <alignment vertical="center" wrapText="1"/>
    </xf>
    <xf numFmtId="0" fontId="22" fillId="0" borderId="0" xfId="0" applyFont="1">
      <alignment vertical="center"/>
    </xf>
    <xf numFmtId="0" fontId="2" fillId="0" borderId="0" xfId="0" applyFont="1" applyAlignment="1">
      <alignment vertical="center" shrinkToFit="1"/>
    </xf>
    <xf numFmtId="0" fontId="2" fillId="0" borderId="6" xfId="5" applyFont="1" applyBorder="1" applyAlignment="1">
      <alignment horizontal="center" vertical="center"/>
    </xf>
    <xf numFmtId="0" fontId="2" fillId="0" borderId="6" xfId="5" applyFont="1" applyBorder="1" applyAlignment="1">
      <alignment vertical="center"/>
    </xf>
    <xf numFmtId="0" fontId="2" fillId="0" borderId="0" xfId="5" applyFont="1" applyAlignment="1" applyProtection="1">
      <alignment horizontal="center" vertical="center" shrinkToFit="1"/>
      <protection locked="0"/>
    </xf>
    <xf numFmtId="20" fontId="22" fillId="0" borderId="0" xfId="0" applyNumberFormat="1" applyFont="1">
      <alignment vertical="center"/>
    </xf>
    <xf numFmtId="0" fontId="2" fillId="0" borderId="6" xfId="0" applyFont="1" applyBorder="1" applyAlignment="1">
      <alignment horizontal="center" vertical="center"/>
    </xf>
    <xf numFmtId="0" fontId="23" fillId="0" borderId="0" xfId="4" applyFont="1" applyBorder="1" applyAlignment="1">
      <alignment vertical="center" wrapText="1"/>
    </xf>
    <xf numFmtId="0" fontId="2" fillId="0" borderId="0" xfId="4" applyFont="1" applyBorder="1" applyAlignment="1">
      <alignment vertical="top"/>
    </xf>
    <xf numFmtId="0" fontId="2" fillId="0" borderId="0" xfId="0" applyNumberFormat="1" applyFont="1" applyAlignment="1">
      <alignment horizontal="center" vertical="center" shrinkToFit="1"/>
    </xf>
    <xf numFmtId="0" fontId="2" fillId="0" borderId="1" xfId="0" applyFont="1" applyBorder="1">
      <alignment vertical="center"/>
    </xf>
    <xf numFmtId="0" fontId="2" fillId="0" borderId="14" xfId="0" applyFont="1" applyBorder="1">
      <alignment vertical="center"/>
    </xf>
    <xf numFmtId="20" fontId="2" fillId="0" borderId="14" xfId="0" applyNumberFormat="1" applyFont="1" applyBorder="1">
      <alignment vertical="center"/>
    </xf>
    <xf numFmtId="0" fontId="22" fillId="0" borderId="13" xfId="0" applyFont="1" applyBorder="1">
      <alignment vertical="center"/>
    </xf>
    <xf numFmtId="0" fontId="22" fillId="0" borderId="0" xfId="0" applyFont="1" applyBorder="1" applyAlignment="1">
      <alignment horizontal="center" vertical="center"/>
    </xf>
    <xf numFmtId="0" fontId="2" fillId="0" borderId="6" xfId="5" applyFont="1" applyBorder="1" applyAlignment="1">
      <alignment horizontal="center" vertical="center" shrinkToFit="1"/>
    </xf>
    <xf numFmtId="0" fontId="2" fillId="0" borderId="2" xfId="0" applyFont="1" applyBorder="1">
      <alignment vertical="center"/>
    </xf>
    <xf numFmtId="0" fontId="2" fillId="0" borderId="0" xfId="0" applyFont="1" applyBorder="1">
      <alignment vertical="center"/>
    </xf>
    <xf numFmtId="20" fontId="2" fillId="0" borderId="0" xfId="0" applyNumberFormat="1" applyFont="1" applyBorder="1">
      <alignment vertical="center"/>
    </xf>
    <xf numFmtId="0" fontId="22" fillId="0" borderId="9" xfId="0" applyFont="1" applyBorder="1">
      <alignment vertical="center"/>
    </xf>
    <xf numFmtId="0" fontId="2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2" fillId="0" borderId="0" xfId="5" applyFont="1" applyAlignment="1">
      <alignment horizontal="left" vertical="center" shrinkToFit="1"/>
    </xf>
    <xf numFmtId="179" fontId="2" fillId="0" borderId="0" xfId="5" applyNumberFormat="1" applyFont="1" applyAlignment="1">
      <alignment horizontal="center" vertical="center" shrinkToFit="1"/>
    </xf>
    <xf numFmtId="0" fontId="13" fillId="0" borderId="0" xfId="5" applyFont="1" applyAlignment="1">
      <alignment horizontal="left" vertical="center"/>
    </xf>
    <xf numFmtId="0" fontId="2" fillId="0" borderId="0" xfId="5" applyNumberFormat="1" applyFont="1" applyAlignment="1">
      <alignment horizontal="left" vertical="center"/>
    </xf>
    <xf numFmtId="0" fontId="2" fillId="0" borderId="0" xfId="5" applyFont="1" applyAlignment="1">
      <alignment horizontal="left" vertical="center"/>
    </xf>
    <xf numFmtId="0" fontId="2" fillId="0" borderId="0" xfId="5" quotePrefix="1" applyFont="1" applyAlignment="1">
      <alignment horizontal="center" vertical="center" wrapText="1" shrinkToFit="1"/>
    </xf>
    <xf numFmtId="0" fontId="2" fillId="2" borderId="0" xfId="5" applyFont="1" applyFill="1" applyAlignment="1">
      <alignment horizontal="center" vertical="center" shrinkToFit="1"/>
    </xf>
    <xf numFmtId="20" fontId="2" fillId="0" borderId="0" xfId="5" applyNumberFormat="1" applyFont="1" applyAlignment="1">
      <alignment vertical="center"/>
    </xf>
    <xf numFmtId="20" fontId="2" fillId="0" borderId="0" xfId="5" applyNumberFormat="1" applyFont="1" applyAlignment="1">
      <alignment horizontal="center" vertical="center"/>
    </xf>
    <xf numFmtId="0" fontId="2" fillId="0" borderId="0" xfId="5" applyFont="1" applyFill="1" applyAlignment="1">
      <alignment horizontal="center" vertical="center" shrinkToFit="1"/>
    </xf>
    <xf numFmtId="0" fontId="2" fillId="0" borderId="160" xfId="5" applyFont="1" applyBorder="1" applyAlignment="1">
      <alignment vertical="center"/>
    </xf>
    <xf numFmtId="0" fontId="2" fillId="0" borderId="0" xfId="5" quotePrefix="1" applyFont="1" applyAlignment="1">
      <alignment horizontal="center" vertical="center"/>
    </xf>
    <xf numFmtId="184" fontId="2" fillId="0" borderId="0" xfId="5" applyNumberFormat="1" applyFont="1" applyAlignment="1">
      <alignment horizontal="center" vertical="center" shrinkToFit="1"/>
    </xf>
    <xf numFmtId="185" fontId="2" fillId="0" borderId="160" xfId="5" applyNumberFormat="1" applyFont="1" applyBorder="1" applyAlignment="1">
      <alignment horizontal="center" vertical="center" shrinkToFit="1"/>
    </xf>
    <xf numFmtId="186" fontId="2" fillId="0" borderId="160" xfId="5" applyNumberFormat="1" applyFont="1" applyBorder="1" applyAlignment="1">
      <alignment horizontal="center" vertical="center" shrinkToFit="1"/>
    </xf>
    <xf numFmtId="187" fontId="2" fillId="0" borderId="160" xfId="5" applyNumberFormat="1" applyFont="1" applyBorder="1" applyAlignment="1">
      <alignment horizontal="center" vertical="center" shrinkToFit="1"/>
    </xf>
    <xf numFmtId="187" fontId="2" fillId="0" borderId="0" xfId="5" applyNumberFormat="1" applyFont="1" applyAlignment="1">
      <alignment horizontal="center" vertical="center" shrinkToFit="1"/>
    </xf>
    <xf numFmtId="188" fontId="2" fillId="0" borderId="160" xfId="5" applyNumberFormat="1" applyFont="1" applyBorder="1" applyAlignment="1">
      <alignment horizontal="center" vertical="center" shrinkToFit="1"/>
    </xf>
    <xf numFmtId="189" fontId="2" fillId="0" borderId="0" xfId="5" applyNumberFormat="1" applyFont="1" applyAlignment="1">
      <alignment horizontal="center" vertical="center" shrinkToFit="1"/>
    </xf>
    <xf numFmtId="0" fontId="25" fillId="0" borderId="0" xfId="5" applyFont="1" applyAlignment="1">
      <alignment horizontal="right" vertical="center"/>
    </xf>
    <xf numFmtId="0" fontId="25" fillId="0" borderId="161" xfId="5" applyFont="1" applyBorder="1" applyAlignment="1">
      <alignment vertical="center"/>
    </xf>
    <xf numFmtId="0" fontId="2" fillId="0" borderId="160" xfId="5" applyNumberFormat="1" applyFont="1" applyBorder="1" applyAlignment="1">
      <alignment vertical="center"/>
    </xf>
    <xf numFmtId="0" fontId="2" fillId="0" borderId="2" xfId="4" applyFont="1" applyBorder="1"/>
    <xf numFmtId="0" fontId="13" fillId="0" borderId="0" xfId="5" applyFont="1" applyAlignment="1">
      <alignment horizontal="center" vertical="center" wrapText="1" shrinkToFit="1"/>
    </xf>
    <xf numFmtId="0" fontId="2" fillId="0" borderId="0" xfId="5" applyFont="1" applyBorder="1" applyAlignment="1">
      <alignment horizontal="right" vertical="center"/>
    </xf>
    <xf numFmtId="0" fontId="2" fillId="0" borderId="162" xfId="5" applyFont="1" applyBorder="1" applyAlignment="1">
      <alignment vertical="center"/>
    </xf>
    <xf numFmtId="0" fontId="2" fillId="0" borderId="163" xfId="5" applyFont="1" applyBorder="1" applyAlignment="1">
      <alignment horizontal="center" vertical="center" shrinkToFit="1"/>
    </xf>
    <xf numFmtId="188" fontId="2" fillId="0" borderId="0" xfId="5" applyNumberFormat="1" applyFont="1" applyAlignment="1">
      <alignment horizontal="center" vertical="center" shrinkToFit="1"/>
    </xf>
    <xf numFmtId="0" fontId="9" fillId="0" borderId="6" xfId="5" applyFont="1" applyBorder="1" applyAlignment="1">
      <alignment horizontal="right" vertical="center"/>
    </xf>
    <xf numFmtId="0" fontId="9" fillId="0" borderId="0" xfId="5" applyFont="1" applyAlignment="1">
      <alignment horizontal="center" vertical="center" shrinkToFit="1"/>
    </xf>
    <xf numFmtId="0" fontId="2" fillId="0" borderId="10" xfId="4" applyFont="1" applyBorder="1"/>
    <xf numFmtId="20" fontId="2" fillId="0" borderId="3" xfId="0" applyNumberFormat="1" applyFont="1" applyBorder="1">
      <alignment vertical="center"/>
    </xf>
    <xf numFmtId="0" fontId="2" fillId="0" borderId="3" xfId="0" applyFont="1" applyBorder="1">
      <alignment vertical="center"/>
    </xf>
    <xf numFmtId="0" fontId="22" fillId="0" borderId="4" xfId="0" applyFont="1" applyBorder="1">
      <alignment vertical="center"/>
    </xf>
    <xf numFmtId="189" fontId="2" fillId="0" borderId="0" xfId="5" applyNumberFormat="1" applyFont="1" applyFill="1" applyAlignment="1">
      <alignment horizontal="center" vertical="center" shrinkToFit="1"/>
    </xf>
    <xf numFmtId="0" fontId="9" fillId="0" borderId="0" xfId="5" applyFont="1" applyAlignment="1">
      <alignment horizontal="right" vertical="center"/>
    </xf>
    <xf numFmtId="0" fontId="4" fillId="0" borderId="0" xfId="0" quotePrefix="1" applyFont="1">
      <alignment vertical="center"/>
    </xf>
    <xf numFmtId="0" fontId="3" fillId="0" borderId="0" xfId="0" applyFont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 shrinkToFit="1"/>
    </xf>
    <xf numFmtId="0" fontId="4" fillId="0" borderId="12" xfId="0" applyFont="1" applyBorder="1" applyAlignment="1">
      <alignment horizontal="center" vertical="center" shrinkToFit="1"/>
    </xf>
    <xf numFmtId="0" fontId="4" fillId="0" borderId="0" xfId="0" applyFont="1" applyBorder="1" applyAlignment="1">
      <alignment horizontal="center" vertical="center" shrinkToFit="1"/>
    </xf>
    <xf numFmtId="0" fontId="4" fillId="0" borderId="6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178" fontId="4" fillId="0" borderId="0" xfId="0" applyNumberFormat="1" applyFont="1" applyAlignment="1">
      <alignment horizontal="right" vertical="center"/>
    </xf>
    <xf numFmtId="0" fontId="4" fillId="0" borderId="1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6" fillId="0" borderId="11" xfId="1" applyFont="1" applyBorder="1" applyAlignment="1">
      <alignment horizontal="center" vertical="center"/>
    </xf>
    <xf numFmtId="0" fontId="6" fillId="0" borderId="8" xfId="1" applyFont="1" applyBorder="1" applyAlignment="1">
      <alignment horizontal="center" vertical="center"/>
    </xf>
    <xf numFmtId="0" fontId="6" fillId="0" borderId="12" xfId="1" applyFont="1" applyBorder="1" applyAlignment="1">
      <alignment horizontal="center" vertical="center"/>
    </xf>
    <xf numFmtId="0" fontId="8" fillId="0" borderId="1" xfId="1" applyFont="1" applyBorder="1" applyAlignment="1">
      <alignment horizontal="left" vertical="center"/>
    </xf>
    <xf numFmtId="0" fontId="8" fillId="0" borderId="14" xfId="1" applyFont="1" applyBorder="1" applyAlignment="1">
      <alignment horizontal="left" vertical="center"/>
    </xf>
    <xf numFmtId="0" fontId="8" fillId="0" borderId="13" xfId="1" applyFont="1" applyBorder="1" applyAlignment="1">
      <alignment horizontal="left" vertical="center"/>
    </xf>
    <xf numFmtId="0" fontId="4" fillId="0" borderId="2" xfId="1" applyFont="1" applyBorder="1" applyAlignment="1">
      <alignment horizontal="center" vertical="center"/>
    </xf>
    <xf numFmtId="0" fontId="4" fillId="0" borderId="0" xfId="1" applyFont="1" applyBorder="1" applyAlignment="1">
      <alignment horizontal="center" vertical="center"/>
    </xf>
    <xf numFmtId="0" fontId="4" fillId="0" borderId="0" xfId="1" quotePrefix="1" applyFont="1" applyBorder="1" applyAlignment="1">
      <alignment horizontal="center" vertical="center"/>
    </xf>
    <xf numFmtId="0" fontId="4" fillId="0" borderId="9" xfId="1" quotePrefix="1" applyFont="1" applyBorder="1" applyAlignment="1">
      <alignment horizontal="center" vertical="center"/>
    </xf>
    <xf numFmtId="0" fontId="8" fillId="0" borderId="2" xfId="1" applyFont="1" applyBorder="1" applyAlignment="1">
      <alignment horizontal="center" vertical="center"/>
    </xf>
    <xf numFmtId="0" fontId="8" fillId="0" borderId="0" xfId="1" applyFont="1" applyBorder="1" applyAlignment="1">
      <alignment horizontal="center" vertical="center"/>
    </xf>
    <xf numFmtId="0" fontId="8" fillId="0" borderId="0" xfId="1" quotePrefix="1" applyFont="1" applyBorder="1" applyAlignment="1">
      <alignment horizontal="center" vertical="center"/>
    </xf>
    <xf numFmtId="0" fontId="8" fillId="0" borderId="9" xfId="1" quotePrefix="1" applyFont="1" applyBorder="1" applyAlignment="1">
      <alignment horizontal="center" vertical="center"/>
    </xf>
    <xf numFmtId="20" fontId="4" fillId="0" borderId="15" xfId="1" applyNumberFormat="1" applyFont="1" applyBorder="1" applyAlignment="1">
      <alignment horizontal="center" vertical="center"/>
    </xf>
    <xf numFmtId="20" fontId="4" fillId="0" borderId="16" xfId="1" applyNumberFormat="1" applyFont="1" applyBorder="1" applyAlignment="1">
      <alignment horizontal="center" vertical="center"/>
    </xf>
    <xf numFmtId="0" fontId="4" fillId="0" borderId="17" xfId="1" applyFont="1" applyBorder="1" applyAlignment="1">
      <alignment horizontal="center" vertical="center"/>
    </xf>
    <xf numFmtId="0" fontId="4" fillId="0" borderId="18" xfId="1" applyFont="1" applyBorder="1" applyAlignment="1">
      <alignment horizontal="center" vertical="center"/>
    </xf>
    <xf numFmtId="0" fontId="4" fillId="0" borderId="19" xfId="1" applyFont="1" applyBorder="1" applyAlignment="1">
      <alignment horizontal="center" vertical="center"/>
    </xf>
    <xf numFmtId="20" fontId="4" fillId="0" borderId="20" xfId="1" applyNumberFormat="1" applyFont="1" applyBorder="1" applyAlignment="1">
      <alignment horizontal="center" vertical="center"/>
    </xf>
    <xf numFmtId="20" fontId="4" fillId="0" borderId="9" xfId="1" applyNumberFormat="1" applyFont="1" applyBorder="1" applyAlignment="1">
      <alignment horizontal="center" vertical="center"/>
    </xf>
    <xf numFmtId="0" fontId="4" fillId="0" borderId="21" xfId="1" applyFont="1" applyBorder="1" applyAlignment="1">
      <alignment horizontal="center" vertical="center"/>
    </xf>
    <xf numFmtId="0" fontId="4" fillId="0" borderId="20" xfId="1" applyFont="1" applyBorder="1" applyAlignment="1">
      <alignment horizontal="center" vertical="center"/>
    </xf>
    <xf numFmtId="0" fontId="4" fillId="0" borderId="9" xfId="1" applyFont="1" applyBorder="1" applyAlignment="1">
      <alignment horizontal="center" vertical="center"/>
    </xf>
    <xf numFmtId="0" fontId="4" fillId="0" borderId="20" xfId="1" applyFont="1" applyBorder="1" applyAlignment="1">
      <alignment horizontal="center" vertical="center" textRotation="255"/>
    </xf>
    <xf numFmtId="0" fontId="4" fillId="0" borderId="9" xfId="1" applyFont="1" applyBorder="1" applyAlignment="1">
      <alignment horizontal="center" vertical="center" textRotation="255"/>
    </xf>
    <xf numFmtId="0" fontId="4" fillId="0" borderId="2" xfId="1" applyFont="1" applyBorder="1" applyAlignment="1">
      <alignment horizontal="center"/>
    </xf>
    <xf numFmtId="0" fontId="4" fillId="0" borderId="0" xfId="1" applyFont="1" applyBorder="1" applyAlignment="1">
      <alignment horizontal="center"/>
    </xf>
    <xf numFmtId="0" fontId="4" fillId="0" borderId="21" xfId="1" applyFont="1" applyBorder="1" applyAlignment="1">
      <alignment horizontal="center"/>
    </xf>
    <xf numFmtId="20" fontId="4" fillId="0" borderId="22" xfId="1" applyNumberFormat="1" applyFont="1" applyBorder="1" applyAlignment="1">
      <alignment horizontal="center" vertical="center"/>
    </xf>
    <xf numFmtId="0" fontId="4" fillId="0" borderId="23" xfId="1" applyFont="1" applyBorder="1" applyAlignment="1">
      <alignment horizontal="center" vertical="center"/>
    </xf>
    <xf numFmtId="0" fontId="4" fillId="0" borderId="24" xfId="1" applyFont="1" applyBorder="1" applyAlignment="1">
      <alignment horizontal="center" vertical="center"/>
    </xf>
    <xf numFmtId="0" fontId="4" fillId="0" borderId="25" xfId="1" applyFont="1" applyBorder="1" applyAlignment="1">
      <alignment horizontal="center" vertical="center"/>
    </xf>
    <xf numFmtId="0" fontId="4" fillId="0" borderId="26" xfId="1" applyFont="1" applyBorder="1" applyAlignment="1">
      <alignment horizontal="center" vertical="center"/>
    </xf>
    <xf numFmtId="20" fontId="4" fillId="0" borderId="2" xfId="1" applyNumberFormat="1" applyFont="1" applyBorder="1" applyAlignment="1">
      <alignment horizontal="center" vertical="center"/>
    </xf>
    <xf numFmtId="0" fontId="4" fillId="0" borderId="2" xfId="1" applyFont="1" applyBorder="1" applyAlignment="1">
      <alignment horizontal="center" vertical="center" textRotation="255"/>
    </xf>
    <xf numFmtId="20" fontId="4" fillId="0" borderId="1" xfId="1" applyNumberFormat="1" applyFont="1" applyBorder="1" applyAlignment="1">
      <alignment horizontal="center" vertical="center"/>
    </xf>
    <xf numFmtId="20" fontId="4" fillId="0" borderId="13" xfId="1" applyNumberFormat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4" fillId="0" borderId="14" xfId="1" applyFont="1" applyBorder="1" applyAlignment="1">
      <alignment horizontal="center" vertical="center"/>
    </xf>
    <xf numFmtId="0" fontId="4" fillId="0" borderId="13" xfId="1" applyFont="1" applyBorder="1" applyAlignment="1">
      <alignment horizontal="center" vertical="center"/>
    </xf>
    <xf numFmtId="0" fontId="4" fillId="0" borderId="10" xfId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0" fontId="11" fillId="0" borderId="50" xfId="4" applyFont="1" applyBorder="1" applyAlignment="1">
      <alignment horizontal="center"/>
    </xf>
    <xf numFmtId="0" fontId="11" fillId="0" borderId="0" xfId="4" applyFont="1" applyBorder="1" applyAlignment="1">
      <alignment horizontal="center"/>
    </xf>
    <xf numFmtId="0" fontId="2" fillId="0" borderId="51" xfId="4" applyFont="1" applyBorder="1" applyAlignment="1">
      <alignment horizontal="center" vertical="center" wrapText="1"/>
    </xf>
    <xf numFmtId="0" fontId="2" fillId="0" borderId="52" xfId="4" applyFont="1" applyBorder="1" applyAlignment="1">
      <alignment horizontal="center" vertical="center" wrapText="1"/>
    </xf>
    <xf numFmtId="0" fontId="2" fillId="0" borderId="6" xfId="4" applyFont="1" applyBorder="1" applyAlignment="1">
      <alignment horizontal="center" vertical="center" wrapText="1"/>
    </xf>
    <xf numFmtId="0" fontId="2" fillId="0" borderId="11" xfId="4" applyFont="1" applyBorder="1" applyAlignment="1">
      <alignment horizontal="center" vertical="center" wrapText="1"/>
    </xf>
    <xf numFmtId="0" fontId="2" fillId="0" borderId="53" xfId="4" applyFont="1" applyBorder="1" applyAlignment="1" applyProtection="1">
      <alignment horizontal="left"/>
      <protection locked="0"/>
    </xf>
    <xf numFmtId="0" fontId="2" fillId="0" borderId="50" xfId="4" applyFont="1" applyBorder="1" applyAlignment="1" applyProtection="1">
      <alignment horizontal="left"/>
      <protection locked="0"/>
    </xf>
    <xf numFmtId="0" fontId="2" fillId="0" borderId="54" xfId="4" applyFont="1" applyBorder="1" applyAlignment="1" applyProtection="1">
      <alignment horizontal="left"/>
      <protection locked="0"/>
    </xf>
    <xf numFmtId="0" fontId="2" fillId="0" borderId="10" xfId="4" applyFont="1" applyBorder="1" applyAlignment="1" applyProtection="1">
      <alignment horizontal="left"/>
      <protection locked="0"/>
    </xf>
    <xf numFmtId="0" fontId="2" fillId="0" borderId="3" xfId="4" applyFont="1" applyBorder="1" applyAlignment="1" applyProtection="1">
      <alignment horizontal="left"/>
      <protection locked="0"/>
    </xf>
    <xf numFmtId="0" fontId="2" fillId="0" borderId="56" xfId="4" applyFont="1" applyBorder="1" applyAlignment="1" applyProtection="1">
      <alignment horizontal="left"/>
      <protection locked="0"/>
    </xf>
    <xf numFmtId="0" fontId="0" fillId="0" borderId="3" xfId="4" applyFont="1" applyBorder="1" applyAlignment="1">
      <alignment horizontal="center"/>
    </xf>
    <xf numFmtId="0" fontId="2" fillId="0" borderId="3" xfId="4" applyFont="1" applyBorder="1" applyAlignment="1">
      <alignment horizontal="center"/>
    </xf>
    <xf numFmtId="0" fontId="2" fillId="0" borderId="58" xfId="4" applyFont="1" applyBorder="1" applyAlignment="1">
      <alignment horizontal="center" vertical="center"/>
    </xf>
    <xf numFmtId="0" fontId="2" fillId="0" borderId="59" xfId="4" applyFont="1" applyBorder="1" applyAlignment="1">
      <alignment horizontal="center" vertical="center"/>
    </xf>
    <xf numFmtId="0" fontId="2" fillId="0" borderId="60" xfId="4" applyFont="1" applyBorder="1" applyAlignment="1">
      <alignment horizontal="center" vertical="center"/>
    </xf>
    <xf numFmtId="0" fontId="0" fillId="0" borderId="59" xfId="4" applyFont="1" applyBorder="1" applyAlignment="1">
      <alignment horizontal="center" vertical="center"/>
    </xf>
    <xf numFmtId="0" fontId="12" fillId="0" borderId="61" xfId="4" applyFont="1" applyBorder="1" applyAlignment="1" applyProtection="1">
      <alignment horizontal="left" vertical="center"/>
      <protection locked="0"/>
    </xf>
    <xf numFmtId="0" fontId="12" fillId="0" borderId="59" xfId="4" applyFont="1" applyBorder="1" applyAlignment="1" applyProtection="1">
      <alignment horizontal="left" vertical="center"/>
      <protection locked="0"/>
    </xf>
    <xf numFmtId="0" fontId="12" fillId="0" borderId="62" xfId="4" applyFont="1" applyBorder="1" applyAlignment="1" applyProtection="1">
      <alignment horizontal="left" vertical="center"/>
      <protection locked="0"/>
    </xf>
    <xf numFmtId="0" fontId="2" fillId="0" borderId="63" xfId="4" applyFont="1" applyBorder="1" applyAlignment="1">
      <alignment horizontal="center" vertical="center"/>
    </xf>
    <xf numFmtId="0" fontId="2" fillId="0" borderId="64" xfId="4" applyFont="1" applyBorder="1" applyAlignment="1">
      <alignment horizontal="center" vertical="center"/>
    </xf>
    <xf numFmtId="0" fontId="2" fillId="0" borderId="73" xfId="4" applyFont="1" applyBorder="1" applyAlignment="1">
      <alignment horizontal="center" vertical="center"/>
    </xf>
    <xf numFmtId="0" fontId="2" fillId="0" borderId="74" xfId="4" applyFont="1" applyBorder="1" applyAlignment="1">
      <alignment horizontal="center" vertical="center"/>
    </xf>
    <xf numFmtId="0" fontId="2" fillId="0" borderId="82" xfId="4" applyFont="1" applyBorder="1" applyAlignment="1">
      <alignment horizontal="center" vertical="center"/>
    </xf>
    <xf numFmtId="0" fontId="2" fillId="0" borderId="83" xfId="4" applyFont="1" applyBorder="1" applyAlignment="1">
      <alignment horizontal="center" vertical="center"/>
    </xf>
    <xf numFmtId="0" fontId="2" fillId="0" borderId="52" xfId="4" applyFont="1" applyBorder="1" applyAlignment="1" applyProtection="1">
      <alignment horizontal="left"/>
      <protection locked="0"/>
    </xf>
    <xf numFmtId="0" fontId="2" fillId="0" borderId="59" xfId="4" applyFont="1" applyBorder="1" applyAlignment="1" applyProtection="1">
      <alignment horizontal="left"/>
      <protection locked="0"/>
    </xf>
    <xf numFmtId="0" fontId="2" fillId="0" borderId="68" xfId="4" applyFont="1" applyBorder="1" applyAlignment="1" applyProtection="1">
      <alignment horizontal="left"/>
      <protection locked="0"/>
    </xf>
    <xf numFmtId="0" fontId="2" fillId="0" borderId="70" xfId="4" applyFont="1" applyBorder="1" applyAlignment="1">
      <alignment horizontal="center" vertical="center"/>
    </xf>
    <xf numFmtId="0" fontId="2" fillId="0" borderId="8" xfId="4" applyFont="1" applyBorder="1" applyAlignment="1">
      <alignment horizontal="center" vertical="center"/>
    </xf>
    <xf numFmtId="0" fontId="2" fillId="0" borderId="71" xfId="4" applyFont="1" applyBorder="1" applyAlignment="1">
      <alignment horizontal="center" vertical="center"/>
    </xf>
    <xf numFmtId="0" fontId="0" fillId="0" borderId="72" xfId="4" applyFont="1" applyBorder="1" applyAlignment="1" applyProtection="1">
      <alignment vertical="center"/>
      <protection locked="0"/>
    </xf>
    <xf numFmtId="0" fontId="2" fillId="0" borderId="8" xfId="4" applyFont="1" applyBorder="1" applyAlignment="1" applyProtection="1">
      <alignment vertical="center"/>
      <protection locked="0"/>
    </xf>
    <xf numFmtId="0" fontId="2" fillId="0" borderId="12" xfId="4" applyFont="1" applyBorder="1" applyAlignment="1" applyProtection="1">
      <alignment vertical="center"/>
      <protection locked="0"/>
    </xf>
    <xf numFmtId="0" fontId="0" fillId="0" borderId="8" xfId="4" applyFont="1" applyBorder="1" applyAlignment="1">
      <alignment horizontal="center" vertical="center"/>
    </xf>
    <xf numFmtId="0" fontId="12" fillId="0" borderId="72" xfId="4" applyFont="1" applyBorder="1" applyAlignment="1" applyProtection="1">
      <alignment horizontal="left" vertical="center"/>
      <protection locked="0"/>
    </xf>
    <xf numFmtId="0" fontId="12" fillId="0" borderId="8" xfId="4" applyFont="1" applyBorder="1" applyAlignment="1" applyProtection="1">
      <alignment horizontal="left" vertical="center"/>
      <protection locked="0"/>
    </xf>
    <xf numFmtId="0" fontId="12" fillId="0" borderId="12" xfId="4" applyFont="1" applyBorder="1" applyAlignment="1" applyProtection="1">
      <alignment horizontal="left" vertical="center"/>
      <protection locked="0"/>
    </xf>
    <xf numFmtId="0" fontId="2" fillId="0" borderId="11" xfId="4" applyFont="1" applyBorder="1" applyAlignment="1">
      <alignment horizontal="center" vertical="center"/>
    </xf>
    <xf numFmtId="0" fontId="2" fillId="0" borderId="78" xfId="4" applyFont="1" applyBorder="1" applyAlignment="1">
      <alignment horizontal="center" vertical="center"/>
    </xf>
    <xf numFmtId="0" fontId="2" fillId="0" borderId="79" xfId="4" applyFont="1" applyBorder="1" applyAlignment="1" applyProtection="1">
      <alignment horizontal="center" vertical="center"/>
      <protection locked="0"/>
    </xf>
    <xf numFmtId="0" fontId="2" fillId="0" borderId="8" xfId="4" applyFont="1" applyBorder="1" applyAlignment="1" applyProtection="1">
      <alignment horizontal="center" vertical="center"/>
      <protection locked="0"/>
    </xf>
    <xf numFmtId="0" fontId="2" fillId="0" borderId="11" xfId="4" applyFont="1" applyBorder="1" applyAlignment="1" applyProtection="1">
      <alignment horizontal="left"/>
      <protection locked="0"/>
    </xf>
    <xf numFmtId="0" fontId="2" fillId="0" borderId="8" xfId="4" applyFont="1" applyBorder="1" applyAlignment="1" applyProtection="1">
      <alignment horizontal="left"/>
      <protection locked="0"/>
    </xf>
    <xf numFmtId="0" fontId="2" fillId="0" borderId="81" xfId="4" applyFont="1" applyBorder="1" applyAlignment="1" applyProtection="1">
      <alignment horizontal="left"/>
      <protection locked="0"/>
    </xf>
    <xf numFmtId="0" fontId="2" fillId="0" borderId="65" xfId="4" applyFont="1" applyBorder="1" applyAlignment="1">
      <alignment horizontal="center" vertical="center"/>
    </xf>
    <xf numFmtId="0" fontId="2" fillId="0" borderId="52" xfId="4" applyFont="1" applyBorder="1" applyAlignment="1">
      <alignment horizontal="center" vertical="center"/>
    </xf>
    <xf numFmtId="0" fontId="2" fillId="0" borderId="66" xfId="4" applyFont="1" applyBorder="1" applyAlignment="1">
      <alignment horizontal="center" vertical="center"/>
    </xf>
    <xf numFmtId="0" fontId="2" fillId="0" borderId="67" xfId="4" applyFont="1" applyBorder="1" applyAlignment="1" applyProtection="1">
      <alignment horizontal="center" vertical="center"/>
      <protection locked="0"/>
    </xf>
    <xf numFmtId="0" fontId="2" fillId="0" borderId="59" xfId="4" applyFont="1" applyBorder="1" applyAlignment="1" applyProtection="1">
      <alignment horizontal="center" vertical="center"/>
      <protection locked="0"/>
    </xf>
    <xf numFmtId="0" fontId="2" fillId="0" borderId="62" xfId="4" applyFont="1" applyBorder="1" applyAlignment="1" applyProtection="1">
      <alignment horizontal="center" vertical="center"/>
      <protection locked="0"/>
    </xf>
    <xf numFmtId="0" fontId="2" fillId="0" borderId="68" xfId="4" applyFont="1" applyBorder="1" applyAlignment="1" applyProtection="1">
      <alignment horizontal="center" vertical="center"/>
      <protection locked="0"/>
    </xf>
    <xf numFmtId="0" fontId="2" fillId="0" borderId="49" xfId="4" applyFont="1" applyBorder="1" applyAlignment="1">
      <alignment horizontal="center" vertical="center"/>
    </xf>
    <xf numFmtId="0" fontId="2" fillId="0" borderId="69" xfId="4" applyFont="1" applyBorder="1" applyAlignment="1">
      <alignment horizontal="center" vertical="center"/>
    </xf>
    <xf numFmtId="0" fontId="2" fillId="0" borderId="80" xfId="4" applyFont="1" applyBorder="1" applyAlignment="1">
      <alignment horizontal="center" vertical="center"/>
    </xf>
    <xf numFmtId="0" fontId="2" fillId="0" borderId="4" xfId="4" applyFont="1" applyBorder="1" applyAlignment="1">
      <alignment horizontal="center" vertical="center"/>
    </xf>
    <xf numFmtId="0" fontId="2" fillId="0" borderId="87" xfId="4" applyFont="1" applyBorder="1" applyAlignment="1">
      <alignment horizontal="center" vertical="center"/>
    </xf>
    <xf numFmtId="0" fontId="2" fillId="0" borderId="6" xfId="4" applyFont="1" applyBorder="1" applyAlignment="1">
      <alignment horizontal="center" vertical="center"/>
    </xf>
    <xf numFmtId="0" fontId="0" fillId="0" borderId="70" xfId="4" applyFont="1" applyBorder="1" applyAlignment="1">
      <alignment horizontal="center" vertical="center"/>
    </xf>
    <xf numFmtId="0" fontId="13" fillId="0" borderId="72" xfId="4" applyFont="1" applyBorder="1" applyAlignment="1" applyProtection="1">
      <alignment horizontal="center" vertical="center"/>
      <protection locked="0"/>
    </xf>
    <xf numFmtId="0" fontId="13" fillId="0" borderId="8" xfId="4" applyFont="1" applyBorder="1" applyAlignment="1" applyProtection="1">
      <alignment horizontal="center" vertical="center"/>
      <protection locked="0"/>
    </xf>
    <xf numFmtId="0" fontId="13" fillId="0" borderId="12" xfId="4" applyFont="1" applyBorder="1" applyAlignment="1" applyProtection="1">
      <alignment horizontal="center" vertical="center"/>
      <protection locked="0"/>
    </xf>
    <xf numFmtId="0" fontId="2" fillId="0" borderId="84" xfId="4" applyFont="1" applyBorder="1" applyAlignment="1" applyProtection="1">
      <alignment horizontal="center" vertical="center"/>
      <protection locked="0"/>
    </xf>
    <xf numFmtId="0" fontId="2" fillId="0" borderId="85" xfId="4" applyFont="1" applyBorder="1" applyAlignment="1" applyProtection="1">
      <alignment horizontal="center" vertical="center"/>
      <protection locked="0"/>
    </xf>
    <xf numFmtId="0" fontId="2" fillId="0" borderId="86" xfId="4" applyFont="1" applyBorder="1" applyAlignment="1" applyProtection="1">
      <alignment horizontal="center" vertical="center"/>
      <protection locked="0"/>
    </xf>
    <xf numFmtId="0" fontId="2" fillId="0" borderId="79" xfId="4" applyFont="1" applyBorder="1" applyAlignment="1">
      <alignment horizontal="center" vertical="center"/>
    </xf>
    <xf numFmtId="0" fontId="2" fillId="0" borderId="81" xfId="4" applyFont="1" applyBorder="1" applyAlignment="1">
      <alignment horizontal="center" vertical="center"/>
    </xf>
    <xf numFmtId="0" fontId="0" fillId="0" borderId="93" xfId="4" applyFont="1" applyBorder="1" applyAlignment="1">
      <alignment horizontal="center" vertical="center"/>
    </xf>
    <xf numFmtId="0" fontId="2" fillId="0" borderId="94" xfId="4" applyFont="1" applyBorder="1" applyAlignment="1">
      <alignment horizontal="center" vertical="center"/>
    </xf>
    <xf numFmtId="0" fontId="2" fillId="0" borderId="95" xfId="4" applyFont="1" applyBorder="1" applyAlignment="1">
      <alignment horizontal="center" vertical="center"/>
    </xf>
    <xf numFmtId="0" fontId="0" fillId="0" borderId="96" xfId="4" applyFont="1" applyBorder="1" applyAlignment="1" applyProtection="1">
      <alignment vertical="center"/>
      <protection locked="0"/>
    </xf>
    <xf numFmtId="0" fontId="2" fillId="0" borderId="94" xfId="4" applyFont="1" applyBorder="1" applyAlignment="1" applyProtection="1">
      <alignment vertical="center"/>
      <protection locked="0"/>
    </xf>
    <xf numFmtId="0" fontId="2" fillId="0" borderId="97" xfId="4" applyFont="1" applyBorder="1" applyAlignment="1" applyProtection="1">
      <alignment vertical="center"/>
      <protection locked="0"/>
    </xf>
    <xf numFmtId="0" fontId="13" fillId="0" borderId="94" xfId="4" applyFont="1" applyBorder="1" applyAlignment="1">
      <alignment horizontal="center" vertical="center"/>
    </xf>
    <xf numFmtId="0" fontId="13" fillId="0" borderId="95" xfId="4" applyFont="1" applyBorder="1" applyAlignment="1">
      <alignment horizontal="center" vertical="center"/>
    </xf>
    <xf numFmtId="0" fontId="13" fillId="0" borderId="96" xfId="4" applyFont="1" applyBorder="1" applyAlignment="1" applyProtection="1">
      <alignment horizontal="center" vertical="center"/>
      <protection locked="0"/>
    </xf>
    <xf numFmtId="0" fontId="13" fillId="0" borderId="94" xfId="4" applyFont="1" applyBorder="1" applyAlignment="1" applyProtection="1">
      <alignment horizontal="center" vertical="center"/>
      <protection locked="0"/>
    </xf>
    <xf numFmtId="0" fontId="13" fillId="0" borderId="97" xfId="4" applyFont="1" applyBorder="1" applyAlignment="1" applyProtection="1">
      <alignment horizontal="center" vertical="center"/>
      <protection locked="0"/>
    </xf>
    <xf numFmtId="0" fontId="2" fillId="0" borderId="99" xfId="4" applyFont="1" applyBorder="1" applyAlignment="1">
      <alignment horizontal="center" vertical="center"/>
    </xf>
    <xf numFmtId="0" fontId="2" fillId="0" borderId="103" xfId="4" applyFont="1" applyBorder="1" applyAlignment="1">
      <alignment horizontal="center" vertical="center"/>
    </xf>
    <xf numFmtId="0" fontId="2" fillId="0" borderId="104" xfId="4" applyFont="1" applyBorder="1" applyAlignment="1">
      <alignment horizontal="center" vertical="center"/>
    </xf>
    <xf numFmtId="0" fontId="2" fillId="0" borderId="72" xfId="4" applyFont="1" applyBorder="1" applyAlignment="1" applyProtection="1">
      <alignment vertical="center"/>
      <protection locked="0"/>
    </xf>
    <xf numFmtId="0" fontId="0" fillId="0" borderId="72" xfId="4" applyFont="1" applyBorder="1" applyAlignment="1" applyProtection="1">
      <alignment horizontal="left" vertical="center"/>
      <protection locked="0"/>
    </xf>
    <xf numFmtId="0" fontId="2" fillId="0" borderId="8" xfId="4" applyFont="1" applyBorder="1" applyAlignment="1" applyProtection="1">
      <alignment horizontal="left" vertical="center"/>
      <protection locked="0"/>
    </xf>
    <xf numFmtId="0" fontId="2" fillId="0" borderId="88" xfId="4" applyFont="1" applyBorder="1" applyAlignment="1">
      <alignment horizontal="center" vertical="center"/>
    </xf>
    <xf numFmtId="0" fontId="2" fillId="0" borderId="89" xfId="4" applyFont="1" applyBorder="1" applyAlignment="1">
      <alignment horizontal="center" vertical="center"/>
    </xf>
    <xf numFmtId="0" fontId="2" fillId="0" borderId="98" xfId="4" applyFont="1" applyBorder="1" applyAlignment="1">
      <alignment horizontal="center" vertical="center"/>
    </xf>
    <xf numFmtId="0" fontId="2" fillId="0" borderId="111" xfId="4" applyFont="1" applyBorder="1" applyAlignment="1">
      <alignment horizontal="center" vertical="center"/>
    </xf>
    <xf numFmtId="0" fontId="2" fillId="0" borderId="112" xfId="4" applyFont="1" applyBorder="1" applyAlignment="1">
      <alignment horizontal="center" vertical="center"/>
    </xf>
    <xf numFmtId="0" fontId="2" fillId="0" borderId="113" xfId="4" applyFont="1" applyBorder="1" applyAlignment="1">
      <alignment horizontal="center" vertical="center"/>
    </xf>
    <xf numFmtId="0" fontId="2" fillId="0" borderId="50" xfId="4" applyFont="1" applyBorder="1" applyAlignment="1">
      <alignment horizontal="center" vertical="center" wrapText="1"/>
    </xf>
    <xf numFmtId="0" fontId="2" fillId="0" borderId="114" xfId="4" applyFont="1" applyBorder="1" applyAlignment="1"/>
    <xf numFmtId="0" fontId="2" fillId="0" borderId="3" xfId="4" applyFont="1" applyBorder="1" applyAlignment="1"/>
    <xf numFmtId="0" fontId="2" fillId="0" borderId="116" xfId="4" applyFont="1" applyBorder="1" applyAlignment="1"/>
    <xf numFmtId="0" fontId="16" fillId="0" borderId="111" xfId="4" applyFont="1" applyBorder="1" applyAlignment="1">
      <alignment horizontal="center" vertical="center"/>
    </xf>
    <xf numFmtId="0" fontId="2" fillId="0" borderId="115" xfId="4" applyFont="1" applyBorder="1" applyAlignment="1">
      <alignment horizontal="center" vertical="center"/>
    </xf>
    <xf numFmtId="0" fontId="2" fillId="0" borderId="45" xfId="4" applyFont="1" applyBorder="1" applyAlignment="1">
      <alignment horizontal="center" vertical="center"/>
    </xf>
    <xf numFmtId="0" fontId="2" fillId="0" borderId="44" xfId="4" applyFont="1" applyBorder="1" applyAlignment="1">
      <alignment horizontal="center" vertical="center"/>
    </xf>
    <xf numFmtId="0" fontId="2" fillId="0" borderId="117" xfId="4" applyFont="1" applyBorder="1" applyAlignment="1">
      <alignment horizontal="center" vertical="center"/>
    </xf>
    <xf numFmtId="0" fontId="2" fillId="0" borderId="72" xfId="4" applyFont="1" applyBorder="1" applyAlignment="1" applyProtection="1">
      <alignment horizontal="left" vertical="center"/>
      <protection locked="0"/>
    </xf>
    <xf numFmtId="0" fontId="2" fillId="0" borderId="12" xfId="4" applyFont="1" applyBorder="1" applyAlignment="1" applyProtection="1">
      <alignment horizontal="left" vertical="center"/>
      <protection locked="0"/>
    </xf>
    <xf numFmtId="0" fontId="2" fillId="0" borderId="46" xfId="4" applyFont="1" applyBorder="1" applyAlignment="1">
      <alignment horizontal="center" vertical="center"/>
    </xf>
    <xf numFmtId="0" fontId="2" fillId="0" borderId="105" xfId="4" applyFont="1" applyBorder="1" applyAlignment="1">
      <alignment horizontal="center" vertical="center"/>
    </xf>
    <xf numFmtId="0" fontId="2" fillId="0" borderId="106" xfId="4" applyFont="1" applyBorder="1" applyAlignment="1">
      <alignment horizontal="center" vertical="center"/>
    </xf>
    <xf numFmtId="0" fontId="2" fillId="0" borderId="107" xfId="4" applyFont="1" applyBorder="1" applyAlignment="1">
      <alignment horizontal="center" vertical="center"/>
    </xf>
    <xf numFmtId="0" fontId="2" fillId="0" borderId="108" xfId="4" applyFont="1" applyBorder="1" applyAlignment="1">
      <alignment horizontal="center" vertical="center"/>
    </xf>
    <xf numFmtId="0" fontId="2" fillId="0" borderId="103" xfId="4" applyFont="1" applyBorder="1" applyAlignment="1" applyProtection="1">
      <alignment horizontal="left"/>
      <protection locked="0"/>
    </xf>
    <xf numFmtId="0" fontId="2" fillId="0" borderId="94" xfId="4" applyFont="1" applyBorder="1" applyAlignment="1" applyProtection="1">
      <alignment horizontal="left"/>
      <protection locked="0"/>
    </xf>
    <xf numFmtId="0" fontId="2" fillId="0" borderId="106" xfId="4" applyFont="1" applyBorder="1" applyAlignment="1" applyProtection="1">
      <alignment horizontal="left"/>
      <protection locked="0"/>
    </xf>
    <xf numFmtId="0" fontId="14" fillId="0" borderId="109" xfId="4" applyFont="1" applyBorder="1" applyAlignment="1" applyProtection="1">
      <alignment horizontal="center" vertical="center" shrinkToFit="1"/>
      <protection hidden="1"/>
    </xf>
    <xf numFmtId="0" fontId="14" fillId="0" borderId="110" xfId="4" applyFont="1" applyBorder="1" applyAlignment="1" applyProtection="1">
      <alignment horizontal="center" vertical="center" shrinkToFit="1"/>
      <protection hidden="1"/>
    </xf>
    <xf numFmtId="0" fontId="2" fillId="0" borderId="12" xfId="4" applyFont="1" applyBorder="1" applyAlignment="1">
      <alignment horizontal="center" vertical="center"/>
    </xf>
    <xf numFmtId="0" fontId="2" fillId="0" borderId="70" xfId="4" applyFont="1" applyBorder="1" applyAlignment="1">
      <alignment horizontal="center" vertical="center" wrapText="1" shrinkToFit="1"/>
    </xf>
    <xf numFmtId="0" fontId="2" fillId="0" borderId="12" xfId="4" applyFont="1" applyBorder="1" applyAlignment="1">
      <alignment horizontal="center" vertical="center" wrapText="1" shrinkToFit="1"/>
    </xf>
    <xf numFmtId="0" fontId="2" fillId="0" borderId="120" xfId="4" applyFont="1" applyBorder="1" applyAlignment="1">
      <alignment horizontal="center" vertical="center" textRotation="255"/>
    </xf>
    <xf numFmtId="0" fontId="2" fillId="0" borderId="55" xfId="4" applyFont="1" applyBorder="1" applyAlignment="1">
      <alignment horizontal="center" vertical="center" textRotation="255"/>
    </xf>
    <xf numFmtId="0" fontId="2" fillId="0" borderId="124" xfId="4" applyFont="1" applyBorder="1" applyAlignment="1">
      <alignment horizontal="center" vertical="center" textRotation="255"/>
    </xf>
    <xf numFmtId="0" fontId="2" fillId="0" borderId="127" xfId="4" applyFont="1" applyBorder="1" applyAlignment="1">
      <alignment horizontal="center" vertical="center" textRotation="255"/>
    </xf>
    <xf numFmtId="0" fontId="2" fillId="0" borderId="128" xfId="4" applyFont="1" applyBorder="1" applyAlignment="1">
      <alignment horizontal="center" vertical="center" textRotation="255"/>
    </xf>
    <xf numFmtId="0" fontId="2" fillId="0" borderId="0" xfId="4" applyFont="1" applyBorder="1" applyAlignment="1">
      <alignment horizontal="center" vertical="center" textRotation="255"/>
    </xf>
    <xf numFmtId="0" fontId="2" fillId="0" borderId="125" xfId="4" applyFont="1" applyBorder="1" applyAlignment="1">
      <alignment horizontal="center" vertical="center" textRotation="255"/>
    </xf>
    <xf numFmtId="0" fontId="2" fillId="0" borderId="129" xfId="4" applyFont="1" applyBorder="1" applyAlignment="1">
      <alignment horizontal="center" vertical="center" textRotation="255"/>
    </xf>
    <xf numFmtId="0" fontId="2" fillId="0" borderId="47" xfId="4" applyFont="1" applyBorder="1" applyAlignment="1">
      <alignment horizontal="center" vertical="center" textRotation="255"/>
    </xf>
    <xf numFmtId="0" fontId="2" fillId="0" borderId="7" xfId="4" applyFont="1" applyBorder="1" applyAlignment="1">
      <alignment horizontal="center" vertical="center" textRotation="255"/>
    </xf>
    <xf numFmtId="0" fontId="2" fillId="0" borderId="130" xfId="4" applyFont="1" applyBorder="1" applyAlignment="1">
      <alignment horizontal="center" vertical="center" wrapText="1"/>
    </xf>
    <xf numFmtId="0" fontId="2" fillId="0" borderId="131" xfId="4" applyFont="1" applyBorder="1" applyAlignment="1">
      <alignment horizontal="center"/>
    </xf>
    <xf numFmtId="0" fontId="18" fillId="0" borderId="2" xfId="4" applyFont="1" applyBorder="1" applyAlignment="1">
      <alignment horizontal="center" vertical="center" wrapText="1"/>
    </xf>
    <xf numFmtId="0" fontId="2" fillId="0" borderId="9" xfId="4" applyFont="1" applyBorder="1" applyAlignment="1">
      <alignment horizontal="center"/>
    </xf>
    <xf numFmtId="0" fontId="18" fillId="0" borderId="10" xfId="4" applyFont="1" applyBorder="1" applyAlignment="1">
      <alignment horizontal="center" vertical="center" wrapText="1"/>
    </xf>
    <xf numFmtId="0" fontId="2" fillId="0" borderId="4" xfId="4" applyFont="1" applyBorder="1" applyAlignment="1">
      <alignment horizontal="center"/>
    </xf>
    <xf numFmtId="0" fontId="2" fillId="0" borderId="5" xfId="4" applyFont="1" applyBorder="1" applyAlignment="1">
      <alignment horizontal="center" vertical="center" textRotation="255"/>
    </xf>
    <xf numFmtId="0" fontId="2" fillId="0" borderId="135" xfId="4" applyFont="1" applyBorder="1" applyAlignment="1">
      <alignment horizontal="center" vertical="center" textRotation="255"/>
    </xf>
    <xf numFmtId="0" fontId="2" fillId="0" borderId="1" xfId="4" applyFont="1" applyBorder="1" applyAlignment="1">
      <alignment horizontal="center" vertical="center" wrapText="1"/>
    </xf>
    <xf numFmtId="0" fontId="2" fillId="0" borderId="13" xfId="4" applyFont="1" applyBorder="1" applyAlignment="1">
      <alignment horizontal="center" vertical="center" wrapText="1"/>
    </xf>
    <xf numFmtId="0" fontId="2" fillId="0" borderId="136" xfId="4" applyFont="1" applyBorder="1" applyAlignment="1">
      <alignment horizontal="center" vertical="center" wrapText="1"/>
    </xf>
    <xf numFmtId="0" fontId="2" fillId="0" borderId="126" xfId="4" applyFont="1" applyBorder="1" applyAlignment="1">
      <alignment horizontal="center" vertical="center" wrapText="1"/>
    </xf>
    <xf numFmtId="0" fontId="2" fillId="0" borderId="61" xfId="4" applyFont="1" applyBorder="1" applyAlignment="1" applyProtection="1">
      <alignment horizontal="left" vertical="center"/>
      <protection locked="0"/>
    </xf>
    <xf numFmtId="0" fontId="2" fillId="0" borderId="59" xfId="4" applyFont="1" applyBorder="1" applyAlignment="1" applyProtection="1">
      <alignment horizontal="left" vertical="center"/>
      <protection locked="0"/>
    </xf>
    <xf numFmtId="0" fontId="2" fillId="0" borderId="62" xfId="4" applyFont="1" applyBorder="1" applyAlignment="1" applyProtection="1">
      <alignment horizontal="left" vertical="center"/>
      <protection locked="0"/>
    </xf>
    <xf numFmtId="0" fontId="2" fillId="0" borderId="29" xfId="4" applyFont="1" applyBorder="1" applyAlignment="1">
      <alignment horizontal="center" vertical="center"/>
    </xf>
    <xf numFmtId="0" fontId="2" fillId="0" borderId="31" xfId="4" applyFont="1" applyBorder="1" applyAlignment="1">
      <alignment horizontal="center" vertical="center"/>
    </xf>
    <xf numFmtId="0" fontId="2" fillId="0" borderId="1" xfId="4" applyFont="1" applyBorder="1" applyAlignment="1">
      <alignment horizontal="center" vertical="center"/>
    </xf>
    <xf numFmtId="0" fontId="2" fillId="0" borderId="13" xfId="4" applyFont="1" applyBorder="1" applyAlignment="1">
      <alignment horizontal="center" vertical="center"/>
    </xf>
    <xf numFmtId="0" fontId="2" fillId="0" borderId="10" xfId="4" applyFont="1" applyBorder="1" applyAlignment="1">
      <alignment horizontal="center" vertical="center"/>
    </xf>
    <xf numFmtId="0" fontId="2" fillId="0" borderId="13" xfId="4" applyFont="1" applyBorder="1" applyAlignment="1"/>
    <xf numFmtId="0" fontId="2" fillId="0" borderId="10" xfId="4" applyFont="1" applyBorder="1" applyAlignment="1"/>
    <xf numFmtId="0" fontId="2" fillId="0" borderId="4" xfId="4" applyFont="1" applyBorder="1" applyAlignment="1"/>
    <xf numFmtId="0" fontId="2" fillId="0" borderId="13" xfId="4" applyFont="1" applyBorder="1" applyAlignment="1">
      <alignment horizontal="center"/>
    </xf>
    <xf numFmtId="0" fontId="2" fillId="0" borderId="10" xfId="4" applyFont="1" applyBorder="1" applyAlignment="1">
      <alignment horizontal="center"/>
    </xf>
    <xf numFmtId="0" fontId="2" fillId="0" borderId="131" xfId="4" applyFont="1" applyBorder="1" applyAlignment="1">
      <alignment horizontal="center" vertical="center" wrapText="1"/>
    </xf>
    <xf numFmtId="0" fontId="2" fillId="0" borderId="2" xfId="4" applyFont="1" applyBorder="1" applyAlignment="1">
      <alignment horizontal="center" vertical="center" wrapText="1"/>
    </xf>
    <xf numFmtId="0" fontId="2" fillId="0" borderId="9" xfId="4" applyFont="1" applyBorder="1" applyAlignment="1">
      <alignment horizontal="center" vertical="center" wrapText="1"/>
    </xf>
    <xf numFmtId="0" fontId="2" fillId="0" borderId="10" xfId="4" applyFont="1" applyBorder="1" applyAlignment="1">
      <alignment horizontal="center" vertical="center" wrapText="1"/>
    </xf>
    <xf numFmtId="0" fontId="2" fillId="0" borderId="4" xfId="4" applyFont="1" applyBorder="1" applyAlignment="1">
      <alignment horizontal="center" vertical="center" wrapText="1"/>
    </xf>
    <xf numFmtId="0" fontId="0" fillId="0" borderId="130" xfId="4" applyFont="1" applyBorder="1" applyAlignment="1">
      <alignment horizontal="center" vertical="center" wrapText="1"/>
    </xf>
    <xf numFmtId="0" fontId="13" fillId="0" borderId="131" xfId="4" applyFont="1" applyBorder="1" applyAlignment="1">
      <alignment horizontal="center" vertical="center" wrapText="1"/>
    </xf>
    <xf numFmtId="0" fontId="13" fillId="0" borderId="2" xfId="4" applyFont="1" applyBorder="1" applyAlignment="1">
      <alignment horizontal="center" vertical="center" wrapText="1"/>
    </xf>
    <xf numFmtId="0" fontId="13" fillId="0" borderId="9" xfId="4" applyFont="1" applyBorder="1" applyAlignment="1">
      <alignment horizontal="center" vertical="center" wrapText="1"/>
    </xf>
    <xf numFmtId="0" fontId="13" fillId="0" borderId="10" xfId="4" applyFont="1" applyBorder="1" applyAlignment="1">
      <alignment horizontal="center" vertical="center" wrapText="1"/>
    </xf>
    <xf numFmtId="0" fontId="13" fillId="0" borderId="4" xfId="4" applyFont="1" applyBorder="1" applyAlignment="1">
      <alignment horizontal="center" vertical="center" wrapText="1"/>
    </xf>
    <xf numFmtId="0" fontId="2" fillId="0" borderId="130" xfId="4" applyFont="1" applyBorder="1" applyAlignment="1">
      <alignment horizontal="center" vertical="center"/>
    </xf>
    <xf numFmtId="0" fontId="2" fillId="0" borderId="128" xfId="4" applyFont="1" applyBorder="1" applyAlignment="1">
      <alignment horizontal="center" vertical="center"/>
    </xf>
    <xf numFmtId="0" fontId="2" fillId="0" borderId="131" xfId="4" applyFont="1" applyBorder="1" applyAlignment="1">
      <alignment horizontal="center" vertical="center"/>
    </xf>
    <xf numFmtId="0" fontId="2" fillId="0" borderId="128" xfId="4" applyFont="1" applyBorder="1" applyAlignment="1">
      <alignment horizontal="center" vertical="center" wrapText="1"/>
    </xf>
    <xf numFmtId="0" fontId="2" fillId="0" borderId="0" xfId="4" applyFont="1" applyBorder="1" applyAlignment="1">
      <alignment horizontal="center" vertical="center" wrapText="1"/>
    </xf>
    <xf numFmtId="0" fontId="2" fillId="0" borderId="3" xfId="4" applyFont="1" applyBorder="1" applyAlignment="1">
      <alignment horizontal="center" vertical="center" wrapText="1"/>
    </xf>
    <xf numFmtId="0" fontId="2" fillId="0" borderId="132" xfId="4" applyFont="1" applyBorder="1" applyAlignment="1">
      <alignment horizontal="center" vertical="center"/>
    </xf>
    <xf numFmtId="0" fontId="2" fillId="0" borderId="133" xfId="4" applyFont="1" applyBorder="1" applyAlignment="1">
      <alignment horizontal="center" vertical="center"/>
    </xf>
    <xf numFmtId="0" fontId="2" fillId="0" borderId="134" xfId="4" applyFont="1" applyBorder="1" applyAlignment="1">
      <alignment horizontal="center" vertical="center"/>
    </xf>
    <xf numFmtId="0" fontId="2" fillId="0" borderId="3" xfId="4" applyFont="1" applyBorder="1" applyAlignment="1">
      <alignment horizontal="center" vertical="center"/>
    </xf>
    <xf numFmtId="0" fontId="2" fillId="0" borderId="5" xfId="4" applyFont="1" applyBorder="1" applyAlignment="1">
      <alignment horizontal="center" vertical="center" wrapText="1"/>
    </xf>
    <xf numFmtId="0" fontId="2" fillId="0" borderId="7" xfId="4" applyFont="1" applyBorder="1" applyAlignment="1">
      <alignment horizontal="center" vertical="center" wrapText="1"/>
    </xf>
    <xf numFmtId="0" fontId="18" fillId="0" borderId="45" xfId="4" applyFont="1" applyBorder="1" applyAlignment="1">
      <alignment horizontal="center" vertical="center" wrapText="1"/>
    </xf>
    <xf numFmtId="0" fontId="18" fillId="0" borderId="130" xfId="4" applyFont="1" applyBorder="1" applyAlignment="1">
      <alignment horizontal="center" vertical="center" wrapText="1"/>
    </xf>
    <xf numFmtId="0" fontId="2" fillId="0" borderId="132" xfId="4" applyFont="1" applyBorder="1" applyAlignment="1">
      <alignment horizontal="center" vertical="center" wrapText="1"/>
    </xf>
    <xf numFmtId="0" fontId="13" fillId="0" borderId="133" xfId="4" applyFont="1" applyBorder="1" applyAlignment="1">
      <alignment horizontal="center" vertical="center" wrapText="1"/>
    </xf>
    <xf numFmtId="0" fontId="2" fillId="0" borderId="1" xfId="4" applyFont="1" applyBorder="1" applyAlignment="1">
      <alignment horizontal="center"/>
    </xf>
    <xf numFmtId="0" fontId="2" fillId="0" borderId="136" xfId="4" applyFont="1" applyBorder="1" applyAlignment="1">
      <alignment horizontal="center"/>
    </xf>
    <xf numFmtId="0" fontId="2" fillId="0" borderId="126" xfId="4" applyFont="1" applyBorder="1" applyAlignment="1">
      <alignment horizontal="center"/>
    </xf>
    <xf numFmtId="0" fontId="2" fillId="0" borderId="1" xfId="4" applyFont="1" applyBorder="1" applyAlignment="1">
      <alignment horizontal="center" wrapText="1"/>
    </xf>
    <xf numFmtId="0" fontId="2" fillId="0" borderId="136" xfId="4" applyFont="1" applyBorder="1" applyAlignment="1">
      <alignment horizontal="center" wrapText="1"/>
    </xf>
    <xf numFmtId="0" fontId="2" fillId="0" borderId="5" xfId="4" applyFont="1" applyBorder="1" applyAlignment="1">
      <alignment horizontal="center"/>
    </xf>
    <xf numFmtId="0" fontId="2" fillId="0" borderId="135" xfId="4" applyFont="1" applyBorder="1" applyAlignment="1">
      <alignment horizontal="center"/>
    </xf>
    <xf numFmtId="0" fontId="2" fillId="0" borderId="13" xfId="4" applyFont="1" applyBorder="1" applyAlignment="1">
      <alignment horizontal="center" wrapText="1"/>
    </xf>
    <xf numFmtId="0" fontId="2" fillId="0" borderId="126" xfId="4" applyFont="1" applyBorder="1" applyAlignment="1">
      <alignment horizontal="center" wrapText="1"/>
    </xf>
    <xf numFmtId="0" fontId="2" fillId="0" borderId="14" xfId="4" applyFont="1" applyBorder="1" applyAlignment="1">
      <alignment horizontal="center" wrapText="1"/>
    </xf>
    <xf numFmtId="0" fontId="2" fillId="0" borderId="125" xfId="4" applyFont="1" applyBorder="1" applyAlignment="1">
      <alignment horizontal="center" wrapText="1"/>
    </xf>
    <xf numFmtId="0" fontId="2" fillId="0" borderId="2" xfId="4" applyFont="1" applyBorder="1" applyAlignment="1">
      <alignment horizontal="center" vertical="center"/>
    </xf>
    <xf numFmtId="0" fontId="2" fillId="0" borderId="9" xfId="4" applyFont="1" applyBorder="1" applyAlignment="1">
      <alignment horizontal="center" vertical="center"/>
    </xf>
    <xf numFmtId="0" fontId="2" fillId="0" borderId="37" xfId="4" applyFont="1" applyBorder="1" applyAlignment="1">
      <alignment horizontal="center" vertical="center" wrapText="1"/>
    </xf>
    <xf numFmtId="0" fontId="2" fillId="0" borderId="38" xfId="4" applyFont="1" applyBorder="1" applyAlignment="1">
      <alignment horizontal="center" vertical="center" wrapText="1"/>
    </xf>
    <xf numFmtId="0" fontId="2" fillId="0" borderId="32" xfId="4" applyFont="1" applyBorder="1" applyAlignment="1" applyProtection="1">
      <alignment horizontal="center" vertical="center" wrapText="1"/>
      <protection locked="0"/>
    </xf>
    <xf numFmtId="0" fontId="2" fillId="0" borderId="156" xfId="4" applyFont="1" applyBorder="1" applyAlignment="1" applyProtection="1">
      <alignment horizontal="center" vertical="center" wrapText="1"/>
      <protection locked="0"/>
    </xf>
    <xf numFmtId="0" fontId="2" fillId="0" borderId="35" xfId="4" applyFont="1" applyBorder="1" applyAlignment="1" applyProtection="1">
      <alignment horizontal="center" vertical="center" wrapText="1"/>
      <protection locked="0"/>
    </xf>
    <xf numFmtId="0" fontId="20" fillId="3" borderId="137" xfId="4" applyFont="1" applyFill="1" applyBorder="1" applyAlignment="1" applyProtection="1">
      <protection locked="0"/>
    </xf>
    <xf numFmtId="0" fontId="20" fillId="3" borderId="138" xfId="4" applyFont="1" applyFill="1" applyBorder="1" applyAlignment="1" applyProtection="1">
      <protection locked="0"/>
    </xf>
    <xf numFmtId="0" fontId="2" fillId="3" borderId="29" xfId="4" applyFont="1" applyFill="1" applyBorder="1" applyAlignment="1" applyProtection="1">
      <alignment horizontal="center"/>
      <protection hidden="1"/>
    </xf>
    <xf numFmtId="0" fontId="2" fillId="3" borderId="31" xfId="4" applyFont="1" applyFill="1" applyBorder="1" applyAlignment="1" applyProtection="1">
      <alignment horizontal="center"/>
      <protection hidden="1"/>
    </xf>
    <xf numFmtId="0" fontId="2" fillId="0" borderId="41" xfId="4" applyFont="1" applyBorder="1" applyAlignment="1" applyProtection="1">
      <alignment horizontal="center"/>
      <protection locked="0"/>
    </xf>
    <xf numFmtId="0" fontId="2" fillId="0" borderId="42" xfId="4" applyFont="1" applyBorder="1" applyAlignment="1" applyProtection="1">
      <alignment horizontal="center"/>
      <protection locked="0"/>
    </xf>
    <xf numFmtId="0" fontId="2" fillId="0" borderId="41" xfId="4" applyFont="1" applyFill="1" applyBorder="1" applyAlignment="1" applyProtection="1">
      <alignment horizontal="center"/>
      <protection hidden="1"/>
    </xf>
    <xf numFmtId="0" fontId="2" fillId="0" borderId="42" xfId="4" applyFont="1" applyFill="1" applyBorder="1" applyAlignment="1" applyProtection="1">
      <alignment horizontal="center"/>
      <protection hidden="1"/>
    </xf>
    <xf numFmtId="0" fontId="2" fillId="0" borderId="148" xfId="4" applyFont="1" applyBorder="1" applyAlignment="1" applyProtection="1">
      <alignment horizontal="center"/>
      <protection locked="0"/>
    </xf>
    <xf numFmtId="0" fontId="2" fillId="0" borderId="149" xfId="4" applyFont="1" applyBorder="1" applyAlignment="1" applyProtection="1">
      <alignment horizontal="center"/>
      <protection locked="0"/>
    </xf>
    <xf numFmtId="0" fontId="2" fillId="0" borderId="148" xfId="4" applyFont="1" applyFill="1" applyBorder="1" applyAlignment="1" applyProtection="1">
      <alignment horizontal="center"/>
      <protection hidden="1"/>
    </xf>
    <xf numFmtId="0" fontId="2" fillId="0" borderId="149" xfId="4" applyFont="1" applyFill="1" applyBorder="1" applyAlignment="1" applyProtection="1">
      <alignment horizontal="center"/>
      <protection hidden="1"/>
    </xf>
    <xf numFmtId="0" fontId="21" fillId="0" borderId="52" xfId="4" applyFont="1" applyBorder="1" applyAlignment="1" applyProtection="1">
      <alignment horizontal="center"/>
      <protection locked="0"/>
    </xf>
    <xf numFmtId="0" fontId="2" fillId="0" borderId="59" xfId="4" applyFont="1" applyBorder="1" applyAlignment="1" applyProtection="1">
      <alignment horizontal="center"/>
      <protection locked="0"/>
    </xf>
    <xf numFmtId="0" fontId="2" fillId="0" borderId="68" xfId="4" applyFont="1" applyBorder="1" applyAlignment="1" applyProtection="1">
      <alignment horizontal="center"/>
      <protection locked="0"/>
    </xf>
    <xf numFmtId="0" fontId="2" fillId="0" borderId="41" xfId="4" applyFont="1" applyBorder="1" applyAlignment="1" applyProtection="1">
      <alignment horizontal="left"/>
      <protection locked="0"/>
    </xf>
    <xf numFmtId="0" fontId="2" fillId="0" borderId="40" xfId="4" applyFont="1" applyBorder="1" applyAlignment="1" applyProtection="1">
      <alignment horizontal="left"/>
      <protection locked="0"/>
    </xf>
    <xf numFmtId="0" fontId="2" fillId="0" borderId="119" xfId="4" applyFont="1" applyBorder="1" applyAlignment="1" applyProtection="1">
      <alignment horizontal="left"/>
      <protection locked="0"/>
    </xf>
    <xf numFmtId="0" fontId="0" fillId="0" borderId="41" xfId="4" applyFont="1" applyBorder="1" applyAlignment="1" applyProtection="1">
      <alignment horizontal="center"/>
      <protection locked="0"/>
    </xf>
    <xf numFmtId="0" fontId="0" fillId="0" borderId="41" xfId="4" applyFont="1" applyFill="1" applyBorder="1" applyAlignment="1" applyProtection="1">
      <alignment horizontal="center"/>
      <protection hidden="1"/>
    </xf>
    <xf numFmtId="0" fontId="2" fillId="0" borderId="40" xfId="4" applyFont="1" applyFill="1" applyBorder="1" applyAlignment="1" applyProtection="1">
      <alignment horizontal="center"/>
      <protection hidden="1"/>
    </xf>
    <xf numFmtId="0" fontId="2" fillId="0" borderId="43" xfId="4" applyFont="1" applyBorder="1" applyAlignment="1" applyProtection="1">
      <alignment horizontal="left"/>
      <protection locked="0"/>
    </xf>
    <xf numFmtId="0" fontId="2" fillId="0" borderId="121" xfId="4" applyFont="1" applyBorder="1" applyAlignment="1" applyProtection="1">
      <alignment horizontal="left"/>
      <protection locked="0"/>
    </xf>
    <xf numFmtId="0" fontId="2" fillId="0" borderId="122" xfId="4" applyFont="1" applyBorder="1" applyAlignment="1" applyProtection="1">
      <alignment horizontal="left"/>
      <protection locked="0"/>
    </xf>
    <xf numFmtId="0" fontId="20" fillId="3" borderId="37" xfId="4" applyFont="1" applyFill="1" applyBorder="1" applyAlignment="1" applyProtection="1">
      <protection locked="0"/>
    </xf>
    <xf numFmtId="0" fontId="20" fillId="3" borderId="38" xfId="4" applyFont="1" applyFill="1" applyBorder="1" applyAlignment="1" applyProtection="1">
      <protection locked="0"/>
    </xf>
    <xf numFmtId="0" fontId="2" fillId="3" borderId="37" xfId="4" applyFont="1" applyFill="1" applyBorder="1" applyAlignment="1" applyProtection="1">
      <alignment horizontal="center"/>
      <protection hidden="1"/>
    </xf>
    <xf numFmtId="0" fontId="2" fillId="3" borderId="38" xfId="4" applyFont="1" applyFill="1" applyBorder="1" applyAlignment="1" applyProtection="1">
      <alignment horizontal="center"/>
      <protection hidden="1"/>
    </xf>
    <xf numFmtId="0" fontId="2" fillId="0" borderId="0" xfId="4" applyFont="1" applyBorder="1" applyAlignment="1">
      <alignment horizontal="left"/>
    </xf>
    <xf numFmtId="0" fontId="12" fillId="0" borderId="107" xfId="4" applyFont="1" applyBorder="1" applyAlignment="1" applyProtection="1">
      <alignment horizontal="center" vertical="center" wrapText="1"/>
      <protection locked="0"/>
    </xf>
    <xf numFmtId="0" fontId="12" fillId="0" borderId="27" xfId="4" applyFont="1" applyBorder="1" applyAlignment="1" applyProtection="1">
      <alignment horizontal="center" vertical="center" wrapText="1"/>
      <protection locked="0"/>
    </xf>
    <xf numFmtId="0" fontId="17" fillId="0" borderId="27" xfId="4" applyFont="1" applyBorder="1" applyAlignment="1">
      <alignment horizontal="left" vertical="center" wrapText="1"/>
    </xf>
    <xf numFmtId="0" fontId="2" fillId="0" borderId="27" xfId="4" applyFont="1" applyBorder="1" applyAlignment="1">
      <alignment horizontal="left"/>
    </xf>
    <xf numFmtId="0" fontId="2" fillId="0" borderId="159" xfId="4" applyFont="1" applyBorder="1" applyAlignment="1">
      <alignment horizontal="left"/>
    </xf>
    <xf numFmtId="0" fontId="2" fillId="4" borderId="29" xfId="4" applyFont="1" applyFill="1" applyBorder="1" applyAlignment="1" applyProtection="1">
      <alignment horizontal="center"/>
      <protection hidden="1"/>
    </xf>
    <xf numFmtId="0" fontId="2" fillId="4" borderId="31" xfId="4" applyFont="1" applyFill="1" applyBorder="1" applyAlignment="1" applyProtection="1">
      <alignment horizontal="center"/>
      <protection hidden="1"/>
    </xf>
  </cellXfs>
  <cellStyles count="6">
    <cellStyle name="桁区切り 2" xfId="3" xr:uid="{00000000-0005-0000-0000-000000000000}"/>
    <cellStyle name="標準" xfId="0" builtinId="0"/>
    <cellStyle name="標準 14" xfId="5" xr:uid="{00000000-0005-0000-0000-000002000000}"/>
    <cellStyle name="標準 15" xfId="4" xr:uid="{00000000-0005-0000-0000-000003000000}"/>
    <cellStyle name="標準 2" xfId="2" xr:uid="{00000000-0005-0000-0000-000004000000}"/>
    <cellStyle name="標準_潜水作業手順" xfId="1" xr:uid="{00000000-0005-0000-0000-000005000000}"/>
  </cellStyles>
  <dxfs count="12">
    <dxf>
      <fill>
        <patternFill>
          <bgColor rgb="FFFF0000"/>
        </patternFill>
      </fill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33253009837246E-2"/>
          <c:y val="6.7653276955602581E-2"/>
          <c:w val="0.94969235740423963"/>
          <c:h val="0.89852008456659649"/>
        </c:manualLayout>
      </c:layout>
      <c:scatterChart>
        <c:scatterStyle val="lineMarker"/>
        <c:varyColors val="0"/>
        <c:ser>
          <c:idx val="12"/>
          <c:order val="0"/>
          <c:tx>
            <c:v>0ｍライン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[1]例!$BI$48:$BI$49</c:f>
              <c:numCache>
                <c:formatCode>General</c:formatCode>
                <c:ptCount val="2"/>
                <c:pt idx="0">
                  <c:v>0.20833333333333334</c:v>
                </c:pt>
                <c:pt idx="1">
                  <c:v>0.77083333333333337</c:v>
                </c:pt>
              </c:numCache>
            </c:numRef>
          </c:xVal>
          <c:yVal>
            <c:numRef>
              <c:f>[1]例!$BJ$48:$BJ$49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124-4B6A-8326-904F98A9D5E9}"/>
            </c:ext>
          </c:extLst>
        </c:ser>
        <c:ser>
          <c:idx val="9"/>
          <c:order val="1"/>
          <c:tx>
            <c:v>3mライン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[1]例!$BI$50:$BI$51</c:f>
              <c:numCache>
                <c:formatCode>General</c:formatCode>
                <c:ptCount val="2"/>
                <c:pt idx="0">
                  <c:v>0.20833333333333334</c:v>
                </c:pt>
                <c:pt idx="1">
                  <c:v>0.77083333333333337</c:v>
                </c:pt>
              </c:numCache>
            </c:numRef>
          </c:xVal>
          <c:yVal>
            <c:numRef>
              <c:f>[1]例!$BJ$50:$BJ$51</c:f>
              <c:numCache>
                <c:formatCode>General</c:formatCode>
                <c:ptCount val="2"/>
                <c:pt idx="0">
                  <c:v>-3</c:v>
                </c:pt>
                <c:pt idx="1">
                  <c:v>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124-4B6A-8326-904F98A9D5E9}"/>
            </c:ext>
          </c:extLst>
        </c:ser>
        <c:ser>
          <c:idx val="10"/>
          <c:order val="2"/>
          <c:tx>
            <c:v>6ｍライン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[1]例!$BI$52:$BI$53</c:f>
              <c:numCache>
                <c:formatCode>General</c:formatCode>
                <c:ptCount val="2"/>
                <c:pt idx="0">
                  <c:v>0.20833333333333334</c:v>
                </c:pt>
                <c:pt idx="1">
                  <c:v>0.77083333333333337</c:v>
                </c:pt>
              </c:numCache>
            </c:numRef>
          </c:xVal>
          <c:yVal>
            <c:numRef>
              <c:f>[1]例!$BJ$52:$BJ$53</c:f>
              <c:numCache>
                <c:formatCode>General</c:formatCode>
                <c:ptCount val="2"/>
                <c:pt idx="0">
                  <c:v>-6</c:v>
                </c:pt>
                <c:pt idx="1">
                  <c:v>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124-4B6A-8326-904F98A9D5E9}"/>
            </c:ext>
          </c:extLst>
        </c:ser>
        <c:ser>
          <c:idx val="11"/>
          <c:order val="3"/>
          <c:tx>
            <c:v>9ｍライン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[1]例!$BI$54:$BI$55</c:f>
              <c:numCache>
                <c:formatCode>General</c:formatCode>
                <c:ptCount val="2"/>
                <c:pt idx="0">
                  <c:v>0.20833333333333334</c:v>
                </c:pt>
                <c:pt idx="1">
                  <c:v>0.77083333333333337</c:v>
                </c:pt>
              </c:numCache>
            </c:numRef>
          </c:xVal>
          <c:yVal>
            <c:numRef>
              <c:f>[1]例!$BJ$54:$BJ$55</c:f>
              <c:numCache>
                <c:formatCode>General</c:formatCode>
                <c:ptCount val="2"/>
                <c:pt idx="0">
                  <c:v>-9</c:v>
                </c:pt>
                <c:pt idx="1">
                  <c:v>-9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124-4B6A-8326-904F98A9D5E9}"/>
            </c:ext>
          </c:extLst>
        </c:ser>
        <c:ser>
          <c:idx val="13"/>
          <c:order val="4"/>
          <c:tx>
            <c:v>12mライン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[1]例!$BI$56:$BI$57</c:f>
              <c:numCache>
                <c:formatCode>General</c:formatCode>
                <c:ptCount val="2"/>
                <c:pt idx="0">
                  <c:v>0.20833333333333334</c:v>
                </c:pt>
                <c:pt idx="1">
                  <c:v>0.77083333333333337</c:v>
                </c:pt>
              </c:numCache>
            </c:numRef>
          </c:xVal>
          <c:yVal>
            <c:numRef>
              <c:f>[1]例!$BJ$56:$BJ$57</c:f>
              <c:numCache>
                <c:formatCode>General</c:formatCode>
                <c:ptCount val="2"/>
                <c:pt idx="0">
                  <c:v>-12</c:v>
                </c:pt>
                <c:pt idx="1">
                  <c:v>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124-4B6A-8326-904F98A9D5E9}"/>
            </c:ext>
          </c:extLst>
        </c:ser>
        <c:ser>
          <c:idx val="14"/>
          <c:order val="5"/>
          <c:tx>
            <c:v>15mライン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[1]例!$BI$58:$BI$59</c:f>
              <c:numCache>
                <c:formatCode>General</c:formatCode>
                <c:ptCount val="2"/>
                <c:pt idx="0">
                  <c:v>0.20833333333333334</c:v>
                </c:pt>
                <c:pt idx="1">
                  <c:v>0.77083333333333337</c:v>
                </c:pt>
              </c:numCache>
            </c:numRef>
          </c:xVal>
          <c:yVal>
            <c:numRef>
              <c:f>[1]例!$BJ$58:$BJ$59</c:f>
              <c:numCache>
                <c:formatCode>General</c:formatCode>
                <c:ptCount val="2"/>
                <c:pt idx="0">
                  <c:v>-15</c:v>
                </c:pt>
                <c:pt idx="1">
                  <c:v>-15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124-4B6A-8326-904F98A9D5E9}"/>
            </c:ext>
          </c:extLst>
        </c:ser>
        <c:ser>
          <c:idx val="15"/>
          <c:order val="6"/>
          <c:tx>
            <c:v>18mライン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trendlineType val="linear"/>
            <c:dispRSqr val="0"/>
            <c:dispEq val="0"/>
          </c:trendline>
          <c:xVal>
            <c:numRef>
              <c:f>[1]例!$BI$60:$BI$61</c:f>
              <c:numCache>
                <c:formatCode>General</c:formatCode>
                <c:ptCount val="2"/>
                <c:pt idx="0">
                  <c:v>0.20833333333333334</c:v>
                </c:pt>
                <c:pt idx="1">
                  <c:v>0.77083333333333337</c:v>
                </c:pt>
              </c:numCache>
            </c:numRef>
          </c:xVal>
          <c:yVal>
            <c:numRef>
              <c:f>[1]例!$BJ$60:$BJ$61</c:f>
              <c:numCache>
                <c:formatCode>General</c:formatCode>
                <c:ptCount val="2"/>
                <c:pt idx="0">
                  <c:v>-18</c:v>
                </c:pt>
                <c:pt idx="1">
                  <c:v>-18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124-4B6A-8326-904F98A9D5E9}"/>
            </c:ext>
          </c:extLst>
        </c:ser>
        <c:ser>
          <c:idx val="16"/>
          <c:order val="7"/>
          <c:tx>
            <c:v>21mライン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[1]例!$BI$62:$BI$63</c:f>
              <c:numCache>
                <c:formatCode>General</c:formatCode>
                <c:ptCount val="2"/>
                <c:pt idx="0">
                  <c:v>0.20833333333333334</c:v>
                </c:pt>
                <c:pt idx="1">
                  <c:v>0.77083333333333337</c:v>
                </c:pt>
              </c:numCache>
            </c:numRef>
          </c:xVal>
          <c:yVal>
            <c:numRef>
              <c:f>[1]例!$BJ$62:$BJ$63</c:f>
              <c:numCache>
                <c:formatCode>General</c:formatCode>
                <c:ptCount val="2"/>
                <c:pt idx="0">
                  <c:v>-21</c:v>
                </c:pt>
                <c:pt idx="1">
                  <c:v>-21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124-4B6A-8326-904F98A9D5E9}"/>
            </c:ext>
          </c:extLst>
        </c:ser>
        <c:ser>
          <c:idx val="21"/>
          <c:order val="8"/>
          <c:tx>
            <c:v>24mライン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[1]例!$BI$64:$BI$65</c:f>
              <c:numCache>
                <c:formatCode>General</c:formatCode>
                <c:ptCount val="2"/>
                <c:pt idx="0">
                  <c:v>0.20833333333333334</c:v>
                </c:pt>
                <c:pt idx="1">
                  <c:v>0.77083333333333337</c:v>
                </c:pt>
              </c:numCache>
            </c:numRef>
          </c:xVal>
          <c:yVal>
            <c:numRef>
              <c:f>[1]例!$BJ$64:$BJ$65</c:f>
              <c:numCache>
                <c:formatCode>General</c:formatCode>
                <c:ptCount val="2"/>
                <c:pt idx="0">
                  <c:v>-24</c:v>
                </c:pt>
                <c:pt idx="1">
                  <c:v>-24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124-4B6A-8326-904F98A9D5E9}"/>
            </c:ext>
          </c:extLst>
        </c:ser>
        <c:ser>
          <c:idx val="22"/>
          <c:order val="9"/>
          <c:tx>
            <c:v>27mライン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[1]例!$BI$66:$BI$67</c:f>
              <c:numCache>
                <c:formatCode>General</c:formatCode>
                <c:ptCount val="2"/>
                <c:pt idx="0">
                  <c:v>0.20833333333333334</c:v>
                </c:pt>
                <c:pt idx="1">
                  <c:v>0.77083333333333337</c:v>
                </c:pt>
              </c:numCache>
            </c:numRef>
          </c:xVal>
          <c:yVal>
            <c:numRef>
              <c:f>[1]例!$BJ$66:$BJ$67</c:f>
              <c:numCache>
                <c:formatCode>General</c:formatCode>
                <c:ptCount val="2"/>
                <c:pt idx="0">
                  <c:v>-27</c:v>
                </c:pt>
                <c:pt idx="1">
                  <c:v>-27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124-4B6A-8326-904F98A9D5E9}"/>
            </c:ext>
          </c:extLst>
        </c:ser>
        <c:ser>
          <c:idx val="23"/>
          <c:order val="10"/>
          <c:tx>
            <c:v>30mライン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[1]例!$BI$68:$BI$69</c:f>
              <c:numCache>
                <c:formatCode>General</c:formatCode>
                <c:ptCount val="2"/>
                <c:pt idx="0">
                  <c:v>0.20833333333333334</c:v>
                </c:pt>
                <c:pt idx="1">
                  <c:v>0.77083333333333337</c:v>
                </c:pt>
              </c:numCache>
            </c:numRef>
          </c:xVal>
          <c:yVal>
            <c:numRef>
              <c:f>[1]例!$BJ$68:$BJ$69</c:f>
              <c:numCache>
                <c:formatCode>General</c:formatCode>
                <c:ptCount val="2"/>
                <c:pt idx="0">
                  <c:v>-30</c:v>
                </c:pt>
                <c:pt idx="1">
                  <c:v>-30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F124-4B6A-8326-904F98A9D5E9}"/>
            </c:ext>
          </c:extLst>
        </c:ser>
        <c:ser>
          <c:idx val="24"/>
          <c:order val="11"/>
          <c:tx>
            <c:v>33mライン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[1]例!$BI$70:$BI$71</c:f>
              <c:numCache>
                <c:formatCode>General</c:formatCode>
                <c:ptCount val="2"/>
                <c:pt idx="0">
                  <c:v>0.20833333333333334</c:v>
                </c:pt>
                <c:pt idx="1">
                  <c:v>0.77083333333333337</c:v>
                </c:pt>
              </c:numCache>
            </c:numRef>
          </c:xVal>
          <c:yVal>
            <c:numRef>
              <c:f>[1]例!$BJ$70:$BJ$71</c:f>
              <c:numCache>
                <c:formatCode>General</c:formatCode>
                <c:ptCount val="2"/>
                <c:pt idx="0">
                  <c:v>-33</c:v>
                </c:pt>
                <c:pt idx="1">
                  <c:v>-33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F124-4B6A-8326-904F98A9D5E9}"/>
            </c:ext>
          </c:extLst>
        </c:ser>
        <c:ser>
          <c:idx val="25"/>
          <c:order val="12"/>
          <c:tx>
            <c:v>36mライン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[1]例!$BI$72:$BI$73</c:f>
              <c:numCache>
                <c:formatCode>General</c:formatCode>
                <c:ptCount val="2"/>
                <c:pt idx="0">
                  <c:v>0.20833333333333334</c:v>
                </c:pt>
                <c:pt idx="1">
                  <c:v>0.77083333333333337</c:v>
                </c:pt>
              </c:numCache>
            </c:numRef>
          </c:xVal>
          <c:yVal>
            <c:numRef>
              <c:f>[1]例!$BJ$72:$BJ$73</c:f>
              <c:numCache>
                <c:formatCode>General</c:formatCode>
                <c:ptCount val="2"/>
                <c:pt idx="0">
                  <c:v>-36</c:v>
                </c:pt>
                <c:pt idx="1">
                  <c:v>-36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F124-4B6A-8326-904F98A9D5E9}"/>
            </c:ext>
          </c:extLst>
        </c:ser>
        <c:ser>
          <c:idx val="26"/>
          <c:order val="13"/>
          <c:tx>
            <c:v>39mライン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[1]例!$BI$74:$BI$75</c:f>
              <c:numCache>
                <c:formatCode>General</c:formatCode>
                <c:ptCount val="2"/>
                <c:pt idx="0">
                  <c:v>0.20833333333333334</c:v>
                </c:pt>
                <c:pt idx="1">
                  <c:v>0.77083333333333337</c:v>
                </c:pt>
              </c:numCache>
            </c:numRef>
          </c:xVal>
          <c:yVal>
            <c:numRef>
              <c:f>[1]例!$BJ$74:$BJ$75</c:f>
              <c:numCache>
                <c:formatCode>General</c:formatCode>
                <c:ptCount val="2"/>
                <c:pt idx="0">
                  <c:v>-39</c:v>
                </c:pt>
                <c:pt idx="1">
                  <c:v>-39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F124-4B6A-8326-904F98A9D5E9}"/>
            </c:ext>
          </c:extLst>
        </c:ser>
        <c:ser>
          <c:idx val="2"/>
          <c:order val="14"/>
          <c:tx>
            <c:v>計画３回目</c:v>
          </c:tx>
          <c:spPr>
            <a:ln w="25400">
              <a:solidFill>
                <a:schemeClr val="tx1"/>
              </a:solidFill>
              <a:prstDash val="sysDash"/>
            </a:ln>
          </c:spPr>
          <c:marker>
            <c:symbol val="none"/>
          </c:marker>
          <c:xVal>
            <c:strRef>
              <c:f>[1]例!$BM$115:$BM$130</c:f>
              <c:strCache>
                <c:ptCount val="16"/>
              </c:strCache>
            </c:strRef>
          </c:xVal>
          <c:yVal>
            <c:numRef>
              <c:f>[1]例!$BN$115:$BN$130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F124-4B6A-8326-904F98A9D5E9}"/>
            </c:ext>
          </c:extLst>
        </c:ser>
        <c:ser>
          <c:idx val="3"/>
          <c:order val="15"/>
          <c:tx>
            <c:v>計画４回目</c:v>
          </c:tx>
          <c:spPr>
            <a:ln w="25400">
              <a:solidFill>
                <a:schemeClr val="tx1"/>
              </a:solidFill>
              <a:prstDash val="sysDash"/>
            </a:ln>
          </c:spPr>
          <c:marker>
            <c:symbol val="none"/>
          </c:marker>
          <c:xVal>
            <c:strRef>
              <c:f>[1]例!$BM$133:$BM$148</c:f>
              <c:strCache>
                <c:ptCount val="16"/>
              </c:strCache>
            </c:strRef>
          </c:xVal>
          <c:yVal>
            <c:numRef>
              <c:f>[1]例!$BN$133:$BN$148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F124-4B6A-8326-904F98A9D5E9}"/>
            </c:ext>
          </c:extLst>
        </c:ser>
        <c:ser>
          <c:idx val="4"/>
          <c:order val="16"/>
          <c:tx>
            <c:v>始業時休憩</c:v>
          </c:tx>
          <c:spPr>
            <a:ln w="25400">
              <a:solidFill>
                <a:srgbClr val="002060"/>
              </a:solidFill>
              <a:prstDash val="sysDash"/>
            </a:ln>
          </c:spPr>
          <c:marker>
            <c:symbol val="diamond"/>
            <c:size val="7"/>
            <c:spPr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ln>
                <a:solidFill>
                  <a:srgbClr val="002060"/>
                </a:solidFill>
              </a:ln>
            </c:spPr>
          </c:marker>
          <c:xVal>
            <c:strRef>
              <c:f>[1]例!$BO$77:$BO$78</c:f>
              <c:strCache>
                <c:ptCount val="2"/>
                <c:pt idx="1">
                  <c:v>0.375</c:v>
                </c:pt>
              </c:strCache>
            </c:strRef>
          </c:xVal>
          <c:yVal>
            <c:numRef>
              <c:f>[1]例!$BP$77:$BP$78</c:f>
              <c:numCache>
                <c:formatCode>General</c:formatCode>
                <c:ptCount val="2"/>
                <c:pt idx="0">
                  <c:v>1.9</c:v>
                </c:pt>
                <c:pt idx="1">
                  <c:v>1.9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F124-4B6A-8326-904F98A9D5E9}"/>
            </c:ext>
          </c:extLst>
        </c:ser>
        <c:ser>
          <c:idx val="6"/>
          <c:order val="17"/>
          <c:tx>
            <c:v>２回目休憩</c:v>
          </c:tx>
          <c:spPr>
            <a:ln w="25400">
              <a:solidFill>
                <a:srgbClr val="002060"/>
              </a:solidFill>
              <a:prstDash val="sysDash"/>
            </a:ln>
          </c:spPr>
          <c:marker>
            <c:symbol val="diamond"/>
            <c:size val="7"/>
            <c:spPr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ln>
                <a:solidFill>
                  <a:srgbClr val="002060"/>
                </a:solidFill>
              </a:ln>
            </c:spPr>
          </c:marker>
          <c:xVal>
            <c:strRef>
              <c:f>[1]例!$BO$113:$BO$114</c:f>
              <c:strCache>
                <c:ptCount val="2"/>
                <c:pt idx="0">
                  <c:v>0.554027778</c:v>
                </c:pt>
              </c:strCache>
            </c:strRef>
          </c:xVal>
          <c:yVal>
            <c:numRef>
              <c:f>[1]例!$BP$131:$BP$132</c:f>
              <c:numCache>
                <c:formatCode>General</c:formatCode>
                <c:ptCount val="2"/>
                <c:pt idx="0">
                  <c:v>1.9</c:v>
                </c:pt>
                <c:pt idx="1">
                  <c:v>1.9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F124-4B6A-8326-904F98A9D5E9}"/>
            </c:ext>
          </c:extLst>
        </c:ser>
        <c:ser>
          <c:idx val="7"/>
          <c:order val="18"/>
          <c:tx>
            <c:v>３回目休憩</c:v>
          </c:tx>
          <c:spPr>
            <a:ln w="25400">
              <a:solidFill>
                <a:srgbClr val="002060"/>
              </a:solidFill>
              <a:prstDash val="sysDash"/>
            </a:ln>
          </c:spPr>
          <c:marker>
            <c:symbol val="diamond"/>
            <c:size val="7"/>
            <c:spPr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ln>
                <a:solidFill>
                  <a:srgbClr val="002060"/>
                </a:solidFill>
              </a:ln>
            </c:spPr>
          </c:marker>
          <c:xVal>
            <c:strRef>
              <c:f>[1]例!$BO$131:$BO$132</c:f>
              <c:strCache>
                <c:ptCount val="2"/>
              </c:strCache>
            </c:strRef>
          </c:xVal>
          <c:yVal>
            <c:numRef>
              <c:f>[1]例!$BP$131:$BP$132</c:f>
              <c:numCache>
                <c:formatCode>General</c:formatCode>
                <c:ptCount val="2"/>
                <c:pt idx="0">
                  <c:v>1.9</c:v>
                </c:pt>
                <c:pt idx="1">
                  <c:v>1.9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F124-4B6A-8326-904F98A9D5E9}"/>
            </c:ext>
          </c:extLst>
        </c:ser>
        <c:ser>
          <c:idx val="8"/>
          <c:order val="19"/>
          <c:tx>
            <c:v>４回目休憩</c:v>
          </c:tx>
          <c:spPr>
            <a:ln w="25400">
              <a:solidFill>
                <a:srgbClr val="002060"/>
              </a:solidFill>
              <a:prstDash val="sysDash"/>
            </a:ln>
          </c:spPr>
          <c:marker>
            <c:symbol val="diamond"/>
            <c:size val="7"/>
            <c:spPr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ln>
                <a:solidFill>
                  <a:srgbClr val="002060"/>
                </a:solidFill>
              </a:ln>
            </c:spPr>
          </c:marker>
          <c:xVal>
            <c:strRef>
              <c:f>[1]例!$BO$149:$BO$150</c:f>
              <c:strCache>
                <c:ptCount val="2"/>
                <c:pt idx="0">
                  <c:v>0.554027778</c:v>
                </c:pt>
              </c:strCache>
            </c:strRef>
          </c:xVal>
          <c:yVal>
            <c:numRef>
              <c:f>[1]例!$BP$149:$BP$150</c:f>
              <c:numCache>
                <c:formatCode>General</c:formatCode>
                <c:ptCount val="2"/>
                <c:pt idx="0">
                  <c:v>1.9</c:v>
                </c:pt>
                <c:pt idx="1">
                  <c:v>1.9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F124-4B6A-8326-904F98A9D5E9}"/>
            </c:ext>
          </c:extLst>
        </c:ser>
        <c:ser>
          <c:idx val="17"/>
          <c:order val="20"/>
          <c:tx>
            <c:v>変更1回目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xVal>
            <c:strRef>
              <c:f>[1]例!$BR$79:$BR$94</c:f>
              <c:strCache>
                <c:ptCount val="16"/>
              </c:strCache>
            </c:strRef>
          </c:xVal>
          <c:yVal>
            <c:numRef>
              <c:f>[1]例!$BS$79:$BS$94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F124-4B6A-8326-904F98A9D5E9}"/>
            </c:ext>
          </c:extLst>
        </c:ser>
        <c:ser>
          <c:idx val="18"/>
          <c:order val="21"/>
          <c:tx>
            <c:v>変更2回目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xVal>
            <c:strRef>
              <c:f>[1]例!$BR$97:$BR$112</c:f>
              <c:strCache>
                <c:ptCount val="16"/>
              </c:strCache>
            </c:strRef>
          </c:xVal>
          <c:yVal>
            <c:numRef>
              <c:f>[1]例!$BS$97:$BS$112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F124-4B6A-8326-904F98A9D5E9}"/>
            </c:ext>
          </c:extLst>
        </c:ser>
        <c:ser>
          <c:idx val="19"/>
          <c:order val="22"/>
          <c:tx>
            <c:v>変更3回目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xVal>
            <c:strRef>
              <c:f>[1]例!$BR$115:$BR$130</c:f>
              <c:strCache>
                <c:ptCount val="16"/>
              </c:strCache>
            </c:strRef>
          </c:xVal>
          <c:yVal>
            <c:numRef>
              <c:f>[1]例!$BS$115:$BS$130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F124-4B6A-8326-904F98A9D5E9}"/>
            </c:ext>
          </c:extLst>
        </c:ser>
        <c:ser>
          <c:idx val="20"/>
          <c:order val="23"/>
          <c:tx>
            <c:v>変更4回目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xVal>
            <c:strRef>
              <c:f>[1]例!$BR$133:$BR$148</c:f>
              <c:strCache>
                <c:ptCount val="16"/>
              </c:strCache>
            </c:strRef>
          </c:xVal>
          <c:yVal>
            <c:numRef>
              <c:f>[1]例!$BS$133:$BS$148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F124-4B6A-8326-904F98A9D5E9}"/>
            </c:ext>
          </c:extLst>
        </c:ser>
        <c:ser>
          <c:idx val="29"/>
          <c:order val="24"/>
          <c:tx>
            <c:v>実施3回目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xVal>
            <c:strRef>
              <c:f>[1]例!$BW$115:$BW$130</c:f>
              <c:strCache>
                <c:ptCount val="16"/>
              </c:strCache>
            </c:strRef>
          </c:xVal>
          <c:yVal>
            <c:numRef>
              <c:f>[1]例!$BX$115:$BX$130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F124-4B6A-8326-904F98A9D5E9}"/>
            </c:ext>
          </c:extLst>
        </c:ser>
        <c:ser>
          <c:idx val="30"/>
          <c:order val="25"/>
          <c:tx>
            <c:v>実施4回目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xVal>
            <c:strRef>
              <c:f>[1]例!$BW$133:$BW$148</c:f>
              <c:strCache>
                <c:ptCount val="16"/>
              </c:strCache>
            </c:strRef>
          </c:xVal>
          <c:yVal>
            <c:numRef>
              <c:f>[1]例!$BX$133:$BX$148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F124-4B6A-8326-904F98A9D5E9}"/>
            </c:ext>
          </c:extLst>
        </c:ser>
        <c:ser>
          <c:idx val="31"/>
          <c:order val="26"/>
          <c:tx>
            <c:v>実休憩開始</c:v>
          </c:tx>
          <c:spPr>
            <a:ln w="25400">
              <a:solidFill>
                <a:srgbClr val="FF0000"/>
              </a:solidFill>
            </a:ln>
          </c:spPr>
          <c:marker>
            <c:symbol val="diamond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strRef>
              <c:f>[1]例!$BY$77:$BY$78</c:f>
              <c:strCache>
                <c:ptCount val="2"/>
                <c:pt idx="1">
                  <c:v>0.376388889</c:v>
                </c:pt>
              </c:strCache>
            </c:strRef>
          </c:xVal>
          <c:yVal>
            <c:numRef>
              <c:f>[1]例!$BZ$77:$BZ$78</c:f>
              <c:numCache>
                <c:formatCode>General</c:formatCode>
                <c:ptCount val="2"/>
                <c:pt idx="0">
                  <c:v>2.2000000000000002</c:v>
                </c:pt>
                <c:pt idx="1">
                  <c:v>2.2000000000000002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F124-4B6A-8326-904F98A9D5E9}"/>
            </c:ext>
          </c:extLst>
        </c:ser>
        <c:ser>
          <c:idx val="33"/>
          <c:order val="27"/>
          <c:tx>
            <c:v>実休憩2回目</c:v>
          </c:tx>
          <c:spPr>
            <a:ln w="25400">
              <a:solidFill>
                <a:srgbClr val="FF0000"/>
              </a:solidFill>
            </a:ln>
          </c:spPr>
          <c:marker>
            <c:symbol val="diamond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strRef>
              <c:f>[1]例!$BY$113:$BY$114</c:f>
              <c:strCache>
                <c:ptCount val="2"/>
                <c:pt idx="0">
                  <c:v>0.563055556</c:v>
                </c:pt>
              </c:strCache>
            </c:strRef>
          </c:xVal>
          <c:yVal>
            <c:numRef>
              <c:f>[1]例!$BZ$113:$BZ$114</c:f>
              <c:numCache>
                <c:formatCode>General</c:formatCode>
                <c:ptCount val="2"/>
                <c:pt idx="0">
                  <c:v>2.2000000000000002</c:v>
                </c:pt>
                <c:pt idx="1">
                  <c:v>2.2000000000000002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F124-4B6A-8326-904F98A9D5E9}"/>
            </c:ext>
          </c:extLst>
        </c:ser>
        <c:ser>
          <c:idx val="34"/>
          <c:order val="28"/>
          <c:tx>
            <c:v>実休憩3回目</c:v>
          </c:tx>
          <c:spPr>
            <a:ln w="25400">
              <a:solidFill>
                <a:srgbClr val="FF0000"/>
              </a:solidFill>
            </a:ln>
          </c:spPr>
          <c:marker>
            <c:symbol val="diamond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strRef>
              <c:f>[1]例!$BY$131:$BY$132</c:f>
              <c:strCache>
                <c:ptCount val="2"/>
              </c:strCache>
            </c:strRef>
          </c:xVal>
          <c:yVal>
            <c:numRef>
              <c:f>[1]例!$BZ$131:$BZ$132</c:f>
              <c:numCache>
                <c:formatCode>General</c:formatCode>
                <c:ptCount val="2"/>
                <c:pt idx="0">
                  <c:v>2.2000000000000002</c:v>
                </c:pt>
                <c:pt idx="1">
                  <c:v>2.2000000000000002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F124-4B6A-8326-904F98A9D5E9}"/>
            </c:ext>
          </c:extLst>
        </c:ser>
        <c:ser>
          <c:idx val="35"/>
          <c:order val="29"/>
          <c:tx>
            <c:v>実休憩4回目</c:v>
          </c:tx>
          <c:spPr>
            <a:ln w="25400">
              <a:solidFill>
                <a:srgbClr val="FF0000"/>
              </a:solidFill>
            </a:ln>
          </c:spPr>
          <c:marker>
            <c:symbol val="diamond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strRef>
              <c:f>[1]例!$BY$149:$BY$150</c:f>
              <c:strCache>
                <c:ptCount val="2"/>
                <c:pt idx="0">
                  <c:v>0.563055556</c:v>
                </c:pt>
              </c:strCache>
            </c:strRef>
          </c:xVal>
          <c:yVal>
            <c:numRef>
              <c:f>[1]例!$BZ$149:$BZ$150</c:f>
              <c:numCache>
                <c:formatCode>General</c:formatCode>
                <c:ptCount val="2"/>
                <c:pt idx="0">
                  <c:v>2.2000000000000002</c:v>
                </c:pt>
                <c:pt idx="1">
                  <c:v>2.2000000000000002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F124-4B6A-8326-904F98A9D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159872"/>
        <c:axId val="190182144"/>
      </c:scatterChart>
      <c:valAx>
        <c:axId val="190159872"/>
        <c:scaling>
          <c:orientation val="minMax"/>
          <c:max val="0.77080000000000071"/>
          <c:min val="0.20833000000000004"/>
        </c:scaling>
        <c:delete val="0"/>
        <c:axPos val="b"/>
        <c:majorGridlines>
          <c:spPr>
            <a:ln w="15875">
              <a:solidFill>
                <a:schemeClr val="tx1"/>
              </a:solidFill>
            </a:ln>
          </c:spPr>
        </c:majorGridlines>
        <c:minorGridlines>
          <c:spPr>
            <a:ln w="6350">
              <a:solidFill>
                <a:schemeClr val="tx1"/>
              </a:solidFill>
              <a:prstDash val="sysDot"/>
            </a:ln>
          </c:spPr>
        </c:minorGridlines>
        <c:numFmt formatCode="h:mm;@" sourceLinked="0"/>
        <c:majorTickMark val="out"/>
        <c:minorTickMark val="in"/>
        <c:tickLblPos val="high"/>
        <c:spPr>
          <a:ln w="9525"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182144"/>
        <c:crossesAt val="0"/>
        <c:crossBetween val="midCat"/>
        <c:majorUnit val="4.1700000000000022E-2"/>
        <c:minorUnit val="1.0425E-2"/>
      </c:valAx>
      <c:valAx>
        <c:axId val="190182144"/>
        <c:scaling>
          <c:orientation val="minMax"/>
          <c:max val="4"/>
          <c:min val="-40"/>
        </c:scaling>
        <c:delete val="0"/>
        <c:axPos val="l"/>
        <c:majorGridlines/>
        <c:minorGridlines/>
        <c:numFmt formatCode="General" sourceLinked="1"/>
        <c:majorTickMark val="none"/>
        <c:minorTickMark val="none"/>
        <c:tickLblPos val="none"/>
        <c:crossAx val="190159872"/>
        <c:crosses val="autoZero"/>
        <c:crossBetween val="midCat"/>
        <c:majorUnit val="30"/>
        <c:minorUnit val="1"/>
      </c:valAx>
      <c:spPr>
        <a:ln w="12700">
          <a:solidFill>
            <a:schemeClr val="tx1"/>
          </a:solidFill>
        </a:ln>
      </c:spPr>
    </c:plotArea>
    <c:plotVisOnly val="0"/>
    <c:dispBlanksAs val="gap"/>
    <c:showDLblsOverMax val="0"/>
  </c:chart>
  <c:spPr>
    <a:noFill/>
    <a:ln w="9525"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252413</xdr:colOff>
      <xdr:row>43</xdr:row>
      <xdr:rowOff>0</xdr:rowOff>
    </xdr:from>
    <xdr:to>
      <xdr:col>3</xdr:col>
      <xdr:colOff>28575</xdr:colOff>
      <xdr:row>43</xdr:row>
      <xdr:rowOff>1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CxnSpPr/>
      </xdr:nvCxnSpPr>
      <xdr:spPr>
        <a:xfrm>
          <a:off x="938213" y="8229600"/>
          <a:ext cx="1147762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47625</xdr:colOff>
      <xdr:row>43</xdr:row>
      <xdr:rowOff>0</xdr:rowOff>
    </xdr:from>
    <xdr:to>
      <xdr:col>5</xdr:col>
      <xdr:colOff>590550</xdr:colOff>
      <xdr:row>43</xdr:row>
      <xdr:rowOff>0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CxnSpPr/>
      </xdr:nvCxnSpPr>
      <xdr:spPr>
        <a:xfrm>
          <a:off x="2790825" y="8229600"/>
          <a:ext cx="12287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49</xdr:row>
      <xdr:rowOff>70481</xdr:rowOff>
    </xdr:from>
    <xdr:to>
      <xdr:col>9</xdr:col>
      <xdr:colOff>657225</xdr:colOff>
      <xdr:row>102</xdr:row>
      <xdr:rowOff>76200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8242931"/>
          <a:ext cx="6524625" cy="9673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114300</xdr:colOff>
      <xdr:row>52</xdr:row>
      <xdr:rowOff>19050</xdr:rowOff>
    </xdr:from>
    <xdr:to>
      <xdr:col>7</xdr:col>
      <xdr:colOff>647700</xdr:colOff>
      <xdr:row>54</xdr:row>
      <xdr:rowOff>0</xdr:rowOff>
    </xdr:to>
    <xdr:sp macro="" textlink="">
      <xdr:nvSpPr>
        <xdr:cNvPr id="3" name="フローチャート: 代替処理 5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4648200" y="8705850"/>
          <a:ext cx="533400" cy="323850"/>
        </a:xfrm>
        <a:prstGeom prst="flowChartAlternateProcess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600">
              <a:ln w="6350">
                <a:solidFill>
                  <a:schemeClr val="bg1">
                    <a:lumMod val="50000"/>
                  </a:schemeClr>
                </a:solidFill>
              </a:ln>
              <a:solidFill>
                <a:sysClr val="windowText" lastClr="000000"/>
              </a:solidFill>
            </a:rPr>
            <a:t>30</a:t>
          </a:r>
          <a:endParaRPr kumimoji="1" lang="ja-JP" altLang="en-US" sz="1600">
            <a:ln w="6350">
              <a:solidFill>
                <a:schemeClr val="bg1">
                  <a:lumMod val="50000"/>
                </a:schemeClr>
              </a:solidFill>
            </a:ln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6</xdr:col>
      <xdr:colOff>381000</xdr:colOff>
      <xdr:row>73</xdr:row>
      <xdr:rowOff>85725</xdr:rowOff>
    </xdr:from>
    <xdr:ext cx="184731" cy="26456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4229100" y="123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6</xdr:col>
      <xdr:colOff>295276</xdr:colOff>
      <xdr:row>72</xdr:row>
      <xdr:rowOff>152400</xdr:rowOff>
    </xdr:from>
    <xdr:ext cx="1114424" cy="400049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143376" y="12220575"/>
          <a:ext cx="1114424" cy="400049"/>
        </a:xfrm>
        <a:prstGeom prst="rect">
          <a:avLst/>
        </a:prstGeom>
        <a:solidFill>
          <a:schemeClr val="bg1">
            <a:lumMod val="75000"/>
          </a:schemeClr>
        </a:solidFill>
        <a:ln>
          <a:solidFill>
            <a:schemeClr val="bg1">
              <a:lumMod val="6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lvl="0" algn="l"/>
          <a:r>
            <a:rPr kumimoji="1" lang="ja-JP" altLang="en-US" sz="900"/>
            <a:t>予備空気槽</a:t>
          </a:r>
          <a:endParaRPr kumimoji="1" lang="en-US" altLang="ja-JP" sz="900"/>
        </a:p>
        <a:p>
          <a:pPr lvl="0" algn="l"/>
          <a:r>
            <a:rPr kumimoji="1" lang="en-US" altLang="ja-JP" sz="900"/>
            <a:t>1.0PMa</a:t>
          </a:r>
          <a:r>
            <a:rPr kumimoji="1" lang="ja-JP" altLang="en-US" sz="900"/>
            <a:t>　</a:t>
          </a:r>
          <a:r>
            <a:rPr kumimoji="1" lang="en-US" altLang="ja-JP" sz="900"/>
            <a:t>33L</a:t>
          </a:r>
          <a:r>
            <a:rPr kumimoji="1" lang="ja-JP" altLang="en-US" sz="900"/>
            <a:t>　</a:t>
          </a:r>
          <a:r>
            <a:rPr kumimoji="1" lang="ja-JP" altLang="en-US" sz="800"/>
            <a:t>　</a:t>
          </a:r>
        </a:p>
      </xdr:txBody>
    </xdr:sp>
    <xdr:clientData/>
  </xdr:oneCellAnchor>
  <xdr:twoCellAnchor>
    <xdr:from>
      <xdr:col>2</xdr:col>
      <xdr:colOff>352425</xdr:colOff>
      <xdr:row>72</xdr:row>
      <xdr:rowOff>123825</xdr:rowOff>
    </xdr:from>
    <xdr:to>
      <xdr:col>4</xdr:col>
      <xdr:colOff>676275</xdr:colOff>
      <xdr:row>75</xdr:row>
      <xdr:rowOff>28575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457325" y="12192000"/>
          <a:ext cx="1695450" cy="419100"/>
        </a:xfrm>
        <a:prstGeom prst="rect">
          <a:avLst/>
        </a:prstGeom>
        <a:solidFill>
          <a:schemeClr val="bg1">
            <a:lumMod val="75000"/>
          </a:schemeClr>
        </a:solidFill>
        <a:ln>
          <a:solidFill>
            <a:schemeClr val="bg1">
              <a:lumMod val="6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潜水用エンジンコンプレッサ－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最高出力</a:t>
          </a:r>
          <a:r>
            <a:rPr kumimoji="1" lang="en-US" altLang="ja-JP" sz="900">
              <a:solidFill>
                <a:sysClr val="windowText" lastClr="000000"/>
              </a:solidFill>
            </a:rPr>
            <a:t>1.4PMa</a:t>
          </a:r>
          <a:r>
            <a:rPr kumimoji="1" lang="ja-JP" altLang="en-US" sz="900">
              <a:solidFill>
                <a:sysClr val="windowText" lastClr="000000"/>
              </a:solidFill>
            </a:rPr>
            <a:t>　空気槽</a:t>
          </a:r>
          <a:r>
            <a:rPr kumimoji="1" lang="en-US" altLang="ja-JP" sz="900">
              <a:solidFill>
                <a:sysClr val="windowText" lastClr="000000"/>
              </a:solidFill>
            </a:rPr>
            <a:t>165L</a:t>
          </a:r>
          <a:endParaRPr kumimoji="1" lang="ja-JP" altLang="en-US" sz="9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600075</xdr:colOff>
      <xdr:row>75</xdr:row>
      <xdr:rowOff>66675</xdr:rowOff>
    </xdr:from>
    <xdr:to>
      <xdr:col>4</xdr:col>
      <xdr:colOff>476250</xdr:colOff>
      <xdr:row>76</xdr:row>
      <xdr:rowOff>123825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1704975" y="12649200"/>
          <a:ext cx="1247775" cy="228600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ln>
                <a:noFill/>
              </a:ln>
              <a:solidFill>
                <a:sysClr val="windowText" lastClr="000000"/>
              </a:solidFill>
            </a:rPr>
            <a:t>実吐出量　</a:t>
          </a:r>
          <a:r>
            <a:rPr kumimoji="1" lang="en-US" altLang="ja-JP" sz="900">
              <a:ln>
                <a:noFill/>
              </a:ln>
              <a:solidFill>
                <a:sysClr val="windowText" lastClr="000000"/>
              </a:solidFill>
            </a:rPr>
            <a:t>235L/</a:t>
          </a:r>
          <a:r>
            <a:rPr kumimoji="1" lang="ja-JP" altLang="en-US" sz="900">
              <a:ln>
                <a:noFill/>
              </a:ln>
              <a:solidFill>
                <a:sysClr val="windowText" lastClr="000000"/>
              </a:solidFill>
            </a:rPr>
            <a:t>毎分</a:t>
          </a:r>
        </a:p>
      </xdr:txBody>
    </xdr:sp>
    <xdr:clientData/>
  </xdr:twoCellAnchor>
  <xdr:twoCellAnchor>
    <xdr:from>
      <xdr:col>1</xdr:col>
      <xdr:colOff>609600</xdr:colOff>
      <xdr:row>79</xdr:row>
      <xdr:rowOff>9525</xdr:rowOff>
    </xdr:from>
    <xdr:to>
      <xdr:col>4</xdr:col>
      <xdr:colOff>133350</xdr:colOff>
      <xdr:row>82</xdr:row>
      <xdr:rowOff>28575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866775" y="13277850"/>
          <a:ext cx="1743075" cy="533400"/>
        </a:xfrm>
        <a:prstGeom prst="rect">
          <a:avLst/>
        </a:prstGeom>
        <a:solidFill>
          <a:srgbClr val="FFFF00"/>
        </a:solidFill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コンプレッサ－能力　　３０</a:t>
          </a:r>
          <a:r>
            <a:rPr kumimoji="1" lang="en-US" altLang="ja-JP" sz="900">
              <a:solidFill>
                <a:sysClr val="windowText" lastClr="000000"/>
              </a:solidFill>
            </a:rPr>
            <a:t>M</a:t>
          </a:r>
        </a:p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　 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endParaRPr kumimoji="1" lang="ja-JP" altLang="en-US" sz="9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4</xdr:col>
      <xdr:colOff>581026</xdr:colOff>
      <xdr:row>76</xdr:row>
      <xdr:rowOff>85726</xdr:rowOff>
    </xdr:from>
    <xdr:to>
      <xdr:col>6</xdr:col>
      <xdr:colOff>228600</xdr:colOff>
      <xdr:row>86</xdr:row>
      <xdr:rowOff>152400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6" y="12839701"/>
          <a:ext cx="1019174" cy="1952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</xdr:colOff>
      <xdr:row>26</xdr:row>
      <xdr:rowOff>88900</xdr:rowOff>
    </xdr:from>
    <xdr:to>
      <xdr:col>8</xdr:col>
      <xdr:colOff>307975</xdr:colOff>
      <xdr:row>27</xdr:row>
      <xdr:rowOff>1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1085850" y="7766050"/>
          <a:ext cx="1936750" cy="206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空気潜水限界深度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40m</a:t>
          </a:r>
        </a:p>
      </xdr:txBody>
    </xdr:sp>
    <xdr:clientData/>
  </xdr:twoCellAnchor>
  <xdr:twoCellAnchor>
    <xdr:from>
      <xdr:col>2</xdr:col>
      <xdr:colOff>56891</xdr:colOff>
      <xdr:row>10</xdr:row>
      <xdr:rowOff>256010</xdr:rowOff>
    </xdr:from>
    <xdr:to>
      <xdr:col>46</xdr:col>
      <xdr:colOff>160804</xdr:colOff>
      <xdr:row>26</xdr:row>
      <xdr:rowOff>253812</xdr:rowOff>
    </xdr:to>
    <xdr:graphicFrame macro="">
      <xdr:nvGraphicFramePr>
        <xdr:cNvPr id="3" name="グラフ 5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8508;&#27700;&#26989;&#21209;\&#12467;&#12500;&#12540;&#28508;&#27700;&#20316;&#26989;&#35336;&#30011;&#8545;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例"/>
      <sheetName val="1人目"/>
      <sheetName val="2人目"/>
      <sheetName val="3人目"/>
      <sheetName val="1人目 (2)"/>
      <sheetName val="用紙"/>
    </sheetNames>
    <sheetDataSet>
      <sheetData sheetId="0">
        <row r="48">
          <cell r="BI48">
            <v>0.20833333333333334</v>
          </cell>
          <cell r="BJ48">
            <v>0</v>
          </cell>
        </row>
        <row r="49">
          <cell r="BI49">
            <v>0.77083333333333337</v>
          </cell>
          <cell r="BJ49">
            <v>0</v>
          </cell>
        </row>
        <row r="50">
          <cell r="BI50">
            <v>0.20833333333333334</v>
          </cell>
          <cell r="BJ50">
            <v>-3</v>
          </cell>
        </row>
        <row r="51">
          <cell r="BI51">
            <v>0.77083333333333337</v>
          </cell>
          <cell r="BJ51">
            <v>-3</v>
          </cell>
        </row>
        <row r="52">
          <cell r="BI52">
            <v>0.20833333333333334</v>
          </cell>
          <cell r="BJ52">
            <v>-6</v>
          </cell>
        </row>
        <row r="53">
          <cell r="BI53">
            <v>0.77083333333333337</v>
          </cell>
          <cell r="BJ53">
            <v>-6</v>
          </cell>
        </row>
        <row r="54">
          <cell r="BI54">
            <v>0.20833333333333334</v>
          </cell>
          <cell r="BJ54">
            <v>-9</v>
          </cell>
        </row>
        <row r="55">
          <cell r="BI55">
            <v>0.77083333333333337</v>
          </cell>
          <cell r="BJ55">
            <v>-9</v>
          </cell>
        </row>
        <row r="56">
          <cell r="BI56">
            <v>0.20833333333333334</v>
          </cell>
          <cell r="BJ56">
            <v>-12</v>
          </cell>
        </row>
        <row r="57">
          <cell r="BI57">
            <v>0.77083333333333337</v>
          </cell>
          <cell r="BJ57">
            <v>-12</v>
          </cell>
        </row>
        <row r="58">
          <cell r="BI58">
            <v>0.20833333333333334</v>
          </cell>
          <cell r="BJ58">
            <v>-15</v>
          </cell>
        </row>
        <row r="59">
          <cell r="BI59">
            <v>0.77083333333333337</v>
          </cell>
          <cell r="BJ59">
            <v>-15</v>
          </cell>
        </row>
        <row r="60">
          <cell r="BI60">
            <v>0.20833333333333334</v>
          </cell>
          <cell r="BJ60">
            <v>-18</v>
          </cell>
        </row>
        <row r="61">
          <cell r="BI61">
            <v>0.77083333333333337</v>
          </cell>
          <cell r="BJ61">
            <v>-18</v>
          </cell>
        </row>
        <row r="62">
          <cell r="BI62">
            <v>0.20833333333333334</v>
          </cell>
          <cell r="BJ62">
            <v>-21</v>
          </cell>
        </row>
        <row r="63">
          <cell r="BI63">
            <v>0.77083333333333337</v>
          </cell>
          <cell r="BJ63">
            <v>-21</v>
          </cell>
        </row>
        <row r="64">
          <cell r="BI64">
            <v>0.20833333333333334</v>
          </cell>
          <cell r="BJ64">
            <v>-24</v>
          </cell>
        </row>
        <row r="65">
          <cell r="BI65">
            <v>0.77083333333333337</v>
          </cell>
          <cell r="BJ65">
            <v>-24</v>
          </cell>
        </row>
        <row r="66">
          <cell r="BI66">
            <v>0.20833333333333334</v>
          </cell>
          <cell r="BJ66">
            <v>-27</v>
          </cell>
        </row>
        <row r="67">
          <cell r="BI67">
            <v>0.77083333333333337</v>
          </cell>
          <cell r="BJ67">
            <v>-27</v>
          </cell>
        </row>
        <row r="68">
          <cell r="BI68">
            <v>0.20833333333333334</v>
          </cell>
          <cell r="BJ68">
            <v>-30</v>
          </cell>
        </row>
        <row r="69">
          <cell r="BI69">
            <v>0.77083333333333337</v>
          </cell>
          <cell r="BJ69">
            <v>-30</v>
          </cell>
        </row>
        <row r="70">
          <cell r="BI70">
            <v>0.20833333333333334</v>
          </cell>
          <cell r="BJ70">
            <v>-33</v>
          </cell>
        </row>
        <row r="71">
          <cell r="BI71">
            <v>0.77083333333333337</v>
          </cell>
          <cell r="BJ71">
            <v>-33</v>
          </cell>
        </row>
        <row r="72">
          <cell r="BI72">
            <v>0.20833333333333334</v>
          </cell>
          <cell r="BJ72">
            <v>-36</v>
          </cell>
        </row>
        <row r="73">
          <cell r="BI73">
            <v>0.77083333333333337</v>
          </cell>
          <cell r="BJ73">
            <v>-36</v>
          </cell>
        </row>
        <row r="74">
          <cell r="BI74">
            <v>0.20833333333333334</v>
          </cell>
          <cell r="BJ74">
            <v>-39</v>
          </cell>
        </row>
        <row r="75">
          <cell r="BI75">
            <v>0.77083333333333337</v>
          </cell>
          <cell r="BJ75">
            <v>-39</v>
          </cell>
        </row>
        <row r="77">
          <cell r="BO77" t="str">
            <v/>
          </cell>
          <cell r="BP77">
            <v>1.9</v>
          </cell>
          <cell r="BY77" t="str">
            <v/>
          </cell>
          <cell r="BZ77">
            <v>2.2000000000000002</v>
          </cell>
        </row>
        <row r="78">
          <cell r="BO78">
            <v>0.37499999999999978</v>
          </cell>
          <cell r="BP78">
            <v>1.9</v>
          </cell>
          <cell r="BY78">
            <v>0.37638888888888866</v>
          </cell>
          <cell r="BZ78">
            <v>2.2000000000000002</v>
          </cell>
        </row>
        <row r="79">
          <cell r="BR79" t="str">
            <v/>
          </cell>
          <cell r="BS79">
            <v>0</v>
          </cell>
        </row>
        <row r="80">
          <cell r="BR80" t="str">
            <v/>
          </cell>
          <cell r="BS80">
            <v>0</v>
          </cell>
        </row>
        <row r="81">
          <cell r="BR81" t="str">
            <v/>
          </cell>
          <cell r="BS81">
            <v>0</v>
          </cell>
        </row>
        <row r="82">
          <cell r="BR82" t="str">
            <v/>
          </cell>
          <cell r="BS82">
            <v>0</v>
          </cell>
        </row>
        <row r="83">
          <cell r="BR83" t="str">
            <v/>
          </cell>
          <cell r="BS83">
            <v>0</v>
          </cell>
        </row>
        <row r="84">
          <cell r="BR84" t="str">
            <v/>
          </cell>
          <cell r="BS84">
            <v>0</v>
          </cell>
        </row>
        <row r="85">
          <cell r="BR85" t="str">
            <v/>
          </cell>
          <cell r="BS85">
            <v>0</v>
          </cell>
        </row>
        <row r="86">
          <cell r="BR86" t="str">
            <v/>
          </cell>
          <cell r="BS86">
            <v>0</v>
          </cell>
        </row>
        <row r="87">
          <cell r="BR87" t="str">
            <v/>
          </cell>
          <cell r="BS87">
            <v>0</v>
          </cell>
        </row>
        <row r="88">
          <cell r="BR88" t="str">
            <v/>
          </cell>
          <cell r="BS88">
            <v>0</v>
          </cell>
        </row>
        <row r="89">
          <cell r="BR89" t="str">
            <v/>
          </cell>
          <cell r="BS89">
            <v>0</v>
          </cell>
        </row>
        <row r="90">
          <cell r="BR90" t="str">
            <v/>
          </cell>
          <cell r="BS90">
            <v>0</v>
          </cell>
        </row>
        <row r="91">
          <cell r="BR91" t="str">
            <v/>
          </cell>
          <cell r="BS91">
            <v>0</v>
          </cell>
        </row>
        <row r="92">
          <cell r="BR92" t="str">
            <v/>
          </cell>
          <cell r="BS92">
            <v>0</v>
          </cell>
        </row>
        <row r="93">
          <cell r="BR93" t="str">
            <v/>
          </cell>
          <cell r="BS93">
            <v>0</v>
          </cell>
        </row>
        <row r="94">
          <cell r="BR94" t="str">
            <v/>
          </cell>
          <cell r="BS94">
            <v>0</v>
          </cell>
        </row>
        <row r="97">
          <cell r="BR97" t="str">
            <v/>
          </cell>
          <cell r="BS97">
            <v>0</v>
          </cell>
        </row>
        <row r="98">
          <cell r="BR98" t="str">
            <v/>
          </cell>
          <cell r="BS98">
            <v>0</v>
          </cell>
        </row>
        <row r="99">
          <cell r="BR99" t="str">
            <v/>
          </cell>
          <cell r="BS99">
            <v>0</v>
          </cell>
        </row>
        <row r="100">
          <cell r="BR100" t="str">
            <v/>
          </cell>
          <cell r="BS100">
            <v>0</v>
          </cell>
        </row>
        <row r="101">
          <cell r="BR101" t="str">
            <v/>
          </cell>
          <cell r="BS101">
            <v>0</v>
          </cell>
        </row>
        <row r="102">
          <cell r="BR102" t="str">
            <v/>
          </cell>
          <cell r="BS102">
            <v>0</v>
          </cell>
        </row>
        <row r="103">
          <cell r="BR103" t="str">
            <v/>
          </cell>
          <cell r="BS103">
            <v>0</v>
          </cell>
        </row>
        <row r="104">
          <cell r="BR104" t="str">
            <v/>
          </cell>
          <cell r="BS104">
            <v>0</v>
          </cell>
        </row>
        <row r="105">
          <cell r="BR105" t="str">
            <v/>
          </cell>
          <cell r="BS105">
            <v>0</v>
          </cell>
        </row>
        <row r="106">
          <cell r="BR106" t="str">
            <v/>
          </cell>
          <cell r="BS106">
            <v>0</v>
          </cell>
        </row>
        <row r="107">
          <cell r="BR107" t="str">
            <v/>
          </cell>
          <cell r="BS107">
            <v>0</v>
          </cell>
        </row>
        <row r="108">
          <cell r="BR108" t="str">
            <v/>
          </cell>
          <cell r="BS108">
            <v>0</v>
          </cell>
        </row>
        <row r="109">
          <cell r="BR109" t="str">
            <v/>
          </cell>
          <cell r="BS109">
            <v>0</v>
          </cell>
        </row>
        <row r="110">
          <cell r="BR110" t="str">
            <v/>
          </cell>
          <cell r="BS110">
            <v>0</v>
          </cell>
        </row>
        <row r="111">
          <cell r="BR111" t="str">
            <v/>
          </cell>
          <cell r="BS111">
            <v>0</v>
          </cell>
        </row>
        <row r="112">
          <cell r="BR112" t="str">
            <v/>
          </cell>
          <cell r="BS112">
            <v>0</v>
          </cell>
        </row>
        <row r="113">
          <cell r="BO113">
            <v>0.55402777777777767</v>
          </cell>
          <cell r="BY113">
            <v>0.56305555555555542</v>
          </cell>
          <cell r="BZ113">
            <v>2.2000000000000002</v>
          </cell>
        </row>
        <row r="114">
          <cell r="BO114" t="str">
            <v/>
          </cell>
          <cell r="BY114" t="str">
            <v/>
          </cell>
          <cell r="BZ114">
            <v>2.2000000000000002</v>
          </cell>
        </row>
        <row r="115">
          <cell r="BM115" t="str">
            <v/>
          </cell>
          <cell r="BN115">
            <v>0</v>
          </cell>
          <cell r="BR115" t="str">
            <v/>
          </cell>
          <cell r="BS115">
            <v>0</v>
          </cell>
          <cell r="BW115" t="str">
            <v/>
          </cell>
          <cell r="BX115">
            <v>0</v>
          </cell>
        </row>
        <row r="116">
          <cell r="BM116" t="str">
            <v/>
          </cell>
          <cell r="BN116">
            <v>0</v>
          </cell>
          <cell r="BR116" t="str">
            <v/>
          </cell>
          <cell r="BS116">
            <v>0</v>
          </cell>
          <cell r="BW116" t="str">
            <v/>
          </cell>
          <cell r="BX116">
            <v>0</v>
          </cell>
        </row>
        <row r="117">
          <cell r="BM117" t="str">
            <v/>
          </cell>
          <cell r="BN117">
            <v>0</v>
          </cell>
          <cell r="BR117" t="str">
            <v/>
          </cell>
          <cell r="BS117">
            <v>0</v>
          </cell>
          <cell r="BW117" t="str">
            <v/>
          </cell>
          <cell r="BX117">
            <v>0</v>
          </cell>
        </row>
        <row r="118">
          <cell r="BM118" t="str">
            <v/>
          </cell>
          <cell r="BN118">
            <v>0</v>
          </cell>
          <cell r="BR118" t="str">
            <v/>
          </cell>
          <cell r="BS118">
            <v>0</v>
          </cell>
          <cell r="BW118" t="str">
            <v/>
          </cell>
          <cell r="BX118">
            <v>0</v>
          </cell>
        </row>
        <row r="119">
          <cell r="BM119" t="str">
            <v/>
          </cell>
          <cell r="BN119">
            <v>0</v>
          </cell>
          <cell r="BR119" t="str">
            <v/>
          </cell>
          <cell r="BS119">
            <v>0</v>
          </cell>
          <cell r="BW119" t="str">
            <v/>
          </cell>
          <cell r="BX119">
            <v>0</v>
          </cell>
        </row>
        <row r="120">
          <cell r="BM120" t="str">
            <v/>
          </cell>
          <cell r="BN120">
            <v>0</v>
          </cell>
          <cell r="BR120" t="str">
            <v/>
          </cell>
          <cell r="BS120">
            <v>0</v>
          </cell>
          <cell r="BW120" t="str">
            <v/>
          </cell>
          <cell r="BX120">
            <v>0</v>
          </cell>
        </row>
        <row r="121">
          <cell r="BM121" t="str">
            <v/>
          </cell>
          <cell r="BN121">
            <v>0</v>
          </cell>
          <cell r="BR121" t="str">
            <v/>
          </cell>
          <cell r="BS121">
            <v>0</v>
          </cell>
          <cell r="BW121" t="str">
            <v/>
          </cell>
          <cell r="BX121">
            <v>0</v>
          </cell>
        </row>
        <row r="122">
          <cell r="BM122" t="str">
            <v/>
          </cell>
          <cell r="BN122">
            <v>0</v>
          </cell>
          <cell r="BR122" t="str">
            <v/>
          </cell>
          <cell r="BS122">
            <v>0</v>
          </cell>
          <cell r="BW122" t="str">
            <v/>
          </cell>
          <cell r="BX122">
            <v>0</v>
          </cell>
        </row>
        <row r="123">
          <cell r="BM123" t="str">
            <v/>
          </cell>
          <cell r="BN123">
            <v>0</v>
          </cell>
          <cell r="BR123" t="str">
            <v/>
          </cell>
          <cell r="BS123">
            <v>0</v>
          </cell>
          <cell r="BW123" t="str">
            <v/>
          </cell>
          <cell r="BX123">
            <v>0</v>
          </cell>
        </row>
        <row r="124">
          <cell r="BM124" t="str">
            <v/>
          </cell>
          <cell r="BN124">
            <v>0</v>
          </cell>
          <cell r="BR124" t="str">
            <v/>
          </cell>
          <cell r="BS124">
            <v>0</v>
          </cell>
          <cell r="BW124" t="str">
            <v/>
          </cell>
          <cell r="BX124">
            <v>0</v>
          </cell>
        </row>
        <row r="125">
          <cell r="BM125" t="str">
            <v/>
          </cell>
          <cell r="BN125">
            <v>0</v>
          </cell>
          <cell r="BR125" t="str">
            <v/>
          </cell>
          <cell r="BS125">
            <v>0</v>
          </cell>
          <cell r="BW125" t="str">
            <v/>
          </cell>
          <cell r="BX125">
            <v>0</v>
          </cell>
        </row>
        <row r="126">
          <cell r="BM126" t="str">
            <v/>
          </cell>
          <cell r="BN126">
            <v>0</v>
          </cell>
          <cell r="BR126" t="str">
            <v/>
          </cell>
          <cell r="BS126">
            <v>0</v>
          </cell>
          <cell r="BW126" t="str">
            <v/>
          </cell>
          <cell r="BX126">
            <v>0</v>
          </cell>
        </row>
        <row r="127">
          <cell r="BM127" t="str">
            <v/>
          </cell>
          <cell r="BN127">
            <v>0</v>
          </cell>
          <cell r="BR127" t="str">
            <v/>
          </cell>
          <cell r="BS127">
            <v>0</v>
          </cell>
          <cell r="BW127" t="str">
            <v/>
          </cell>
          <cell r="BX127">
            <v>0</v>
          </cell>
        </row>
        <row r="128">
          <cell r="BM128" t="str">
            <v/>
          </cell>
          <cell r="BN128">
            <v>0</v>
          </cell>
          <cell r="BR128" t="str">
            <v/>
          </cell>
          <cell r="BS128">
            <v>0</v>
          </cell>
          <cell r="BW128" t="str">
            <v/>
          </cell>
          <cell r="BX128">
            <v>0</v>
          </cell>
        </row>
        <row r="129">
          <cell r="BM129" t="str">
            <v/>
          </cell>
          <cell r="BN129">
            <v>0</v>
          </cell>
          <cell r="BR129" t="str">
            <v/>
          </cell>
          <cell r="BS129">
            <v>0</v>
          </cell>
          <cell r="BW129" t="str">
            <v/>
          </cell>
          <cell r="BX129">
            <v>0</v>
          </cell>
        </row>
        <row r="130">
          <cell r="BM130" t="str">
            <v/>
          </cell>
          <cell r="BN130">
            <v>0</v>
          </cell>
          <cell r="BR130" t="str">
            <v/>
          </cell>
          <cell r="BS130">
            <v>0</v>
          </cell>
          <cell r="BW130" t="str">
            <v/>
          </cell>
          <cell r="BX130">
            <v>0</v>
          </cell>
        </row>
        <row r="131">
          <cell r="BO131" t="str">
            <v/>
          </cell>
          <cell r="BP131">
            <v>1.9</v>
          </cell>
          <cell r="BY131" t="str">
            <v/>
          </cell>
          <cell r="BZ131">
            <v>2.2000000000000002</v>
          </cell>
        </row>
        <row r="132">
          <cell r="BO132" t="str">
            <v/>
          </cell>
          <cell r="BP132">
            <v>1.9</v>
          </cell>
          <cell r="BY132" t="str">
            <v/>
          </cell>
          <cell r="BZ132">
            <v>2.2000000000000002</v>
          </cell>
        </row>
        <row r="133">
          <cell r="BM133" t="str">
            <v/>
          </cell>
          <cell r="BN133">
            <v>0</v>
          </cell>
          <cell r="BR133" t="str">
            <v/>
          </cell>
          <cell r="BS133">
            <v>0</v>
          </cell>
          <cell r="BW133" t="str">
            <v/>
          </cell>
          <cell r="BX133">
            <v>0</v>
          </cell>
        </row>
        <row r="134">
          <cell r="BM134" t="str">
            <v/>
          </cell>
          <cell r="BN134">
            <v>0</v>
          </cell>
          <cell r="BR134" t="str">
            <v/>
          </cell>
          <cell r="BS134">
            <v>0</v>
          </cell>
          <cell r="BW134" t="str">
            <v/>
          </cell>
          <cell r="BX134">
            <v>0</v>
          </cell>
        </row>
        <row r="135">
          <cell r="BM135" t="str">
            <v/>
          </cell>
          <cell r="BN135">
            <v>0</v>
          </cell>
          <cell r="BR135" t="str">
            <v/>
          </cell>
          <cell r="BS135">
            <v>0</v>
          </cell>
          <cell r="BW135" t="str">
            <v/>
          </cell>
          <cell r="BX135">
            <v>0</v>
          </cell>
        </row>
        <row r="136">
          <cell r="BM136" t="str">
            <v/>
          </cell>
          <cell r="BN136">
            <v>0</v>
          </cell>
          <cell r="BR136" t="str">
            <v/>
          </cell>
          <cell r="BS136">
            <v>0</v>
          </cell>
          <cell r="BW136" t="str">
            <v/>
          </cell>
          <cell r="BX136">
            <v>0</v>
          </cell>
        </row>
        <row r="137">
          <cell r="BM137" t="str">
            <v/>
          </cell>
          <cell r="BN137">
            <v>0</v>
          </cell>
          <cell r="BR137" t="str">
            <v/>
          </cell>
          <cell r="BS137">
            <v>0</v>
          </cell>
          <cell r="BW137" t="str">
            <v/>
          </cell>
          <cell r="BX137">
            <v>0</v>
          </cell>
        </row>
        <row r="138">
          <cell r="BM138" t="str">
            <v/>
          </cell>
          <cell r="BN138">
            <v>0</v>
          </cell>
          <cell r="BR138" t="str">
            <v/>
          </cell>
          <cell r="BS138">
            <v>0</v>
          </cell>
          <cell r="BW138" t="str">
            <v/>
          </cell>
          <cell r="BX138">
            <v>0</v>
          </cell>
        </row>
        <row r="139">
          <cell r="BM139" t="str">
            <v/>
          </cell>
          <cell r="BN139">
            <v>0</v>
          </cell>
          <cell r="BR139" t="str">
            <v/>
          </cell>
          <cell r="BS139">
            <v>0</v>
          </cell>
          <cell r="BW139" t="str">
            <v/>
          </cell>
          <cell r="BX139">
            <v>0</v>
          </cell>
        </row>
        <row r="140">
          <cell r="BM140" t="str">
            <v/>
          </cell>
          <cell r="BN140">
            <v>0</v>
          </cell>
          <cell r="BR140" t="str">
            <v/>
          </cell>
          <cell r="BS140">
            <v>0</v>
          </cell>
          <cell r="BW140" t="str">
            <v/>
          </cell>
          <cell r="BX140">
            <v>0</v>
          </cell>
        </row>
        <row r="141">
          <cell r="BM141" t="str">
            <v/>
          </cell>
          <cell r="BN141">
            <v>0</v>
          </cell>
          <cell r="BR141" t="str">
            <v/>
          </cell>
          <cell r="BS141">
            <v>0</v>
          </cell>
          <cell r="BW141" t="str">
            <v/>
          </cell>
          <cell r="BX141">
            <v>0</v>
          </cell>
        </row>
        <row r="142">
          <cell r="BM142" t="str">
            <v/>
          </cell>
          <cell r="BN142">
            <v>0</v>
          </cell>
          <cell r="BR142" t="str">
            <v/>
          </cell>
          <cell r="BS142">
            <v>0</v>
          </cell>
          <cell r="BW142" t="str">
            <v/>
          </cell>
          <cell r="BX142">
            <v>0</v>
          </cell>
        </row>
        <row r="143">
          <cell r="BM143" t="str">
            <v/>
          </cell>
          <cell r="BN143">
            <v>0</v>
          </cell>
          <cell r="BR143" t="str">
            <v/>
          </cell>
          <cell r="BS143">
            <v>0</v>
          </cell>
          <cell r="BW143" t="str">
            <v/>
          </cell>
          <cell r="BX143">
            <v>0</v>
          </cell>
        </row>
        <row r="144">
          <cell r="BM144" t="str">
            <v/>
          </cell>
          <cell r="BN144">
            <v>0</v>
          </cell>
          <cell r="BR144" t="str">
            <v/>
          </cell>
          <cell r="BS144">
            <v>0</v>
          </cell>
          <cell r="BW144" t="str">
            <v/>
          </cell>
          <cell r="BX144">
            <v>0</v>
          </cell>
        </row>
        <row r="145">
          <cell r="BM145" t="str">
            <v/>
          </cell>
          <cell r="BN145">
            <v>0</v>
          </cell>
          <cell r="BR145" t="str">
            <v/>
          </cell>
          <cell r="BS145">
            <v>0</v>
          </cell>
          <cell r="BW145" t="str">
            <v/>
          </cell>
          <cell r="BX145">
            <v>0</v>
          </cell>
        </row>
        <row r="146">
          <cell r="BM146" t="str">
            <v/>
          </cell>
          <cell r="BN146">
            <v>0</v>
          </cell>
          <cell r="BR146" t="str">
            <v/>
          </cell>
          <cell r="BS146">
            <v>0</v>
          </cell>
          <cell r="BW146" t="str">
            <v/>
          </cell>
          <cell r="BX146">
            <v>0</v>
          </cell>
        </row>
        <row r="147">
          <cell r="BM147" t="str">
            <v/>
          </cell>
          <cell r="BN147">
            <v>0</v>
          </cell>
          <cell r="BR147" t="str">
            <v/>
          </cell>
          <cell r="BS147">
            <v>0</v>
          </cell>
          <cell r="BW147" t="str">
            <v/>
          </cell>
          <cell r="BX147">
            <v>0</v>
          </cell>
        </row>
        <row r="148">
          <cell r="BM148" t="str">
            <v/>
          </cell>
          <cell r="BN148">
            <v>0</v>
          </cell>
          <cell r="BR148" t="str">
            <v/>
          </cell>
          <cell r="BS148">
            <v>0</v>
          </cell>
          <cell r="BW148" t="str">
            <v/>
          </cell>
          <cell r="BX148">
            <v>0</v>
          </cell>
        </row>
        <row r="149">
          <cell r="BO149">
            <v>0.55402777777777767</v>
          </cell>
          <cell r="BP149">
            <v>1.9</v>
          </cell>
          <cell r="BY149">
            <v>0.56305555555555542</v>
          </cell>
          <cell r="BZ149">
            <v>2.2000000000000002</v>
          </cell>
        </row>
        <row r="150">
          <cell r="BO150" t="str">
            <v/>
          </cell>
          <cell r="BP150">
            <v>1.9</v>
          </cell>
          <cell r="BY150" t="str">
            <v/>
          </cell>
          <cell r="BZ150">
            <v>2.2000000000000002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9:I44"/>
  <sheetViews>
    <sheetView tabSelected="1" view="pageBreakPreview" topLeftCell="A7" zoomScaleNormal="100" zoomScaleSheetLayoutView="100" workbookViewId="0">
      <selection activeCell="I21" sqref="I21"/>
    </sheetView>
  </sheetViews>
  <sheetFormatPr defaultRowHeight="13.5" x14ac:dyDescent="0.15"/>
  <cols>
    <col min="1" max="16384" width="9" style="1"/>
  </cols>
  <sheetData>
    <row r="9" spans="1:9" ht="32.25" customHeight="1" x14ac:dyDescent="0.15">
      <c r="A9" s="372" t="s">
        <v>2</v>
      </c>
      <c r="B9" s="372"/>
      <c r="C9" s="372"/>
      <c r="D9" s="372"/>
      <c r="E9" s="372"/>
      <c r="F9" s="372"/>
      <c r="G9" s="372"/>
      <c r="H9" s="372"/>
      <c r="I9" s="372"/>
    </row>
    <row r="10" spans="1:9" x14ac:dyDescent="0.15">
      <c r="A10" s="372"/>
      <c r="B10" s="372"/>
      <c r="C10" s="372"/>
      <c r="D10" s="372"/>
      <c r="E10" s="372"/>
      <c r="F10" s="372"/>
      <c r="G10" s="372"/>
      <c r="H10" s="372"/>
      <c r="I10" s="372"/>
    </row>
    <row r="11" spans="1:9" x14ac:dyDescent="0.15">
      <c r="A11" s="372"/>
      <c r="B11" s="372"/>
      <c r="C11" s="372"/>
      <c r="D11" s="372"/>
      <c r="E11" s="372"/>
      <c r="F11" s="372"/>
      <c r="G11" s="372"/>
      <c r="H11" s="372"/>
      <c r="I11" s="372"/>
    </row>
    <row r="32" spans="2:7" x14ac:dyDescent="0.15">
      <c r="B32" s="2" t="s">
        <v>0</v>
      </c>
      <c r="C32" s="2"/>
      <c r="D32" s="2"/>
      <c r="E32" s="2"/>
      <c r="F32" s="2"/>
      <c r="G32" s="2"/>
    </row>
    <row r="34" spans="2:7" x14ac:dyDescent="0.15">
      <c r="B34" s="2" t="s">
        <v>26</v>
      </c>
      <c r="C34" s="2"/>
      <c r="D34" s="2"/>
      <c r="E34" s="2"/>
      <c r="F34" s="2"/>
      <c r="G34" s="2"/>
    </row>
    <row r="36" spans="2:7" x14ac:dyDescent="0.15">
      <c r="B36" s="2" t="s">
        <v>54</v>
      </c>
      <c r="C36" s="2"/>
      <c r="D36" s="2"/>
      <c r="E36" s="2"/>
      <c r="F36" s="2"/>
      <c r="G36" s="2"/>
    </row>
    <row r="38" spans="2:7" x14ac:dyDescent="0.15">
      <c r="B38" s="2" t="s">
        <v>63</v>
      </c>
      <c r="C38" s="2"/>
      <c r="D38" s="2"/>
      <c r="E38" s="2"/>
      <c r="F38" s="2"/>
      <c r="G38" s="2"/>
    </row>
    <row r="40" spans="2:7" x14ac:dyDescent="0.15">
      <c r="B40" s="1" t="s">
        <v>1</v>
      </c>
    </row>
    <row r="42" spans="2:7" x14ac:dyDescent="0.15">
      <c r="C42" s="2" t="s">
        <v>640</v>
      </c>
      <c r="D42" s="2"/>
      <c r="E42" s="2"/>
      <c r="F42" s="2"/>
      <c r="G42" s="2"/>
    </row>
    <row r="44" spans="2:7" x14ac:dyDescent="0.15">
      <c r="C44" s="2" t="s">
        <v>83</v>
      </c>
      <c r="D44" s="2"/>
      <c r="E44" s="2"/>
      <c r="F44" s="2"/>
      <c r="G44" s="2"/>
    </row>
  </sheetData>
  <mergeCells count="1">
    <mergeCell ref="A9:I11"/>
  </mergeCells>
  <phoneticPr fontId="1"/>
  <pageMargins left="0.74803149606299213" right="0.74803149606299213" top="0.98425196850393704" bottom="0.98425196850393704" header="0.51181102362204722" footer="0.31496062992125984"/>
  <pageSetup paperSize="9" orientation="portrait" r:id="rId1"/>
  <headerFooter alignWithMargins="0">
    <oddFooter>&amp;R&amp;"ＭＳ 明朝,標準"&amp;10(一社)北海道建設業協会　労務研究会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94"/>
  <sheetViews>
    <sheetView view="pageBreakPreview" zoomScaleNormal="100" zoomScaleSheetLayoutView="100" workbookViewId="0"/>
  </sheetViews>
  <sheetFormatPr defaultRowHeight="13.5" x14ac:dyDescent="0.15"/>
  <cols>
    <col min="1" max="1" width="3.375" style="1" customWidth="1"/>
    <col min="2" max="2" width="11.125" style="1" customWidth="1"/>
    <col min="3" max="16384" width="9" style="1"/>
  </cols>
  <sheetData>
    <row r="2" spans="1:2" x14ac:dyDescent="0.15">
      <c r="A2" s="1" t="s">
        <v>3</v>
      </c>
    </row>
    <row r="4" spans="1:2" x14ac:dyDescent="0.15">
      <c r="B4" s="1" t="s">
        <v>642</v>
      </c>
    </row>
    <row r="8" spans="1:2" x14ac:dyDescent="0.15">
      <c r="A8" s="1" t="s">
        <v>4</v>
      </c>
    </row>
    <row r="10" spans="1:2" x14ac:dyDescent="0.15">
      <c r="B10" s="1" t="s">
        <v>643</v>
      </c>
    </row>
    <row r="13" spans="1:2" x14ac:dyDescent="0.15">
      <c r="B13" s="1" t="s">
        <v>644</v>
      </c>
    </row>
    <row r="15" spans="1:2" x14ac:dyDescent="0.15">
      <c r="B15" s="1" t="s">
        <v>645</v>
      </c>
    </row>
    <row r="21" spans="1:9" x14ac:dyDescent="0.15">
      <c r="A21" s="1" t="s">
        <v>5</v>
      </c>
    </row>
    <row r="23" spans="1:9" ht="27.75" customHeight="1" x14ac:dyDescent="0.15">
      <c r="B23" s="378" t="s">
        <v>6</v>
      </c>
      <c r="C23" s="379"/>
      <c r="D23" s="3"/>
      <c r="E23" s="3"/>
      <c r="F23" s="4"/>
      <c r="H23" s="380"/>
      <c r="I23" s="380"/>
    </row>
    <row r="24" spans="1:9" x14ac:dyDescent="0.15">
      <c r="C24" s="5"/>
      <c r="D24" s="4"/>
      <c r="E24" s="4"/>
      <c r="F24" s="4"/>
      <c r="H24" s="4"/>
      <c r="I24" s="4"/>
    </row>
    <row r="25" spans="1:9" x14ac:dyDescent="0.15">
      <c r="C25" s="6"/>
      <c r="D25" s="4"/>
      <c r="E25" s="4"/>
      <c r="F25" s="4"/>
      <c r="G25" s="4"/>
      <c r="H25" s="4"/>
      <c r="I25" s="4"/>
    </row>
    <row r="26" spans="1:9" x14ac:dyDescent="0.15">
      <c r="C26" s="6"/>
      <c r="D26" s="4"/>
      <c r="E26" s="4"/>
      <c r="F26" s="4"/>
      <c r="G26" s="4"/>
      <c r="H26" s="4"/>
      <c r="I26" s="4"/>
    </row>
    <row r="27" spans="1:9" x14ac:dyDescent="0.15">
      <c r="C27" s="6"/>
      <c r="D27" s="4"/>
      <c r="E27" s="4"/>
      <c r="F27" s="4"/>
      <c r="G27" s="4"/>
      <c r="H27" s="4"/>
      <c r="I27" s="4"/>
    </row>
    <row r="28" spans="1:9" x14ac:dyDescent="0.15">
      <c r="C28" s="7"/>
      <c r="E28" s="4"/>
      <c r="F28" s="4"/>
      <c r="G28" s="4"/>
      <c r="H28" s="4"/>
      <c r="I28" s="4"/>
    </row>
    <row r="29" spans="1:9" ht="27.75" customHeight="1" x14ac:dyDescent="0.15">
      <c r="B29" s="373" t="s">
        <v>7</v>
      </c>
      <c r="C29" s="374"/>
      <c r="D29" s="8"/>
      <c r="E29" s="3" t="s">
        <v>15</v>
      </c>
      <c r="F29" s="3"/>
      <c r="G29" s="4"/>
      <c r="H29" s="377"/>
      <c r="I29" s="377"/>
    </row>
    <row r="30" spans="1:9" x14ac:dyDescent="0.15">
      <c r="C30" s="5"/>
      <c r="E30" s="4"/>
      <c r="F30" s="4"/>
      <c r="G30" s="4"/>
      <c r="H30" s="4"/>
      <c r="I30" s="4"/>
    </row>
    <row r="31" spans="1:9" ht="26.25" customHeight="1" x14ac:dyDescent="0.15">
      <c r="C31" s="6"/>
      <c r="E31" s="373" t="s">
        <v>9</v>
      </c>
      <c r="F31" s="374"/>
      <c r="G31" s="4"/>
      <c r="H31" s="4"/>
      <c r="I31" s="4"/>
    </row>
    <row r="32" spans="1:9" ht="26.25" customHeight="1" x14ac:dyDescent="0.15">
      <c r="C32" s="6"/>
      <c r="D32" s="9"/>
      <c r="E32" s="10"/>
      <c r="F32" s="10"/>
      <c r="G32" s="6"/>
      <c r="H32" s="4"/>
      <c r="I32" s="4"/>
    </row>
    <row r="33" spans="1:9" ht="26.25" customHeight="1" x14ac:dyDescent="0.15">
      <c r="B33" s="373" t="s">
        <v>16</v>
      </c>
      <c r="C33" s="374"/>
      <c r="D33" s="9"/>
      <c r="E33" s="10"/>
      <c r="F33" s="10"/>
      <c r="G33" s="6"/>
      <c r="H33" s="377"/>
      <c r="I33" s="377"/>
    </row>
    <row r="34" spans="1:9" x14ac:dyDescent="0.15">
      <c r="C34" s="6"/>
      <c r="D34" s="9"/>
      <c r="E34" s="4"/>
      <c r="F34" s="4"/>
      <c r="G34" s="6"/>
      <c r="H34" s="4"/>
      <c r="I34" s="4"/>
    </row>
    <row r="35" spans="1:9" x14ac:dyDescent="0.15">
      <c r="C35" s="6"/>
      <c r="D35" s="9"/>
      <c r="E35" s="4"/>
      <c r="F35" s="4"/>
      <c r="G35" s="6"/>
      <c r="H35" s="4"/>
      <c r="I35" s="4"/>
    </row>
    <row r="36" spans="1:9" x14ac:dyDescent="0.15">
      <c r="C36" s="6"/>
      <c r="D36" s="9"/>
      <c r="E36" s="4"/>
      <c r="F36" s="4"/>
      <c r="G36" s="6"/>
      <c r="H36" s="4"/>
      <c r="I36" s="4"/>
    </row>
    <row r="37" spans="1:9" x14ac:dyDescent="0.15">
      <c r="B37" s="382" t="s">
        <v>8</v>
      </c>
      <c r="C37" s="383"/>
      <c r="D37" s="11"/>
      <c r="E37" s="4"/>
      <c r="F37" s="4"/>
      <c r="G37" s="7"/>
      <c r="H37" s="382" t="s">
        <v>25</v>
      </c>
      <c r="I37" s="383"/>
    </row>
    <row r="38" spans="1:9" ht="13.5" customHeight="1" x14ac:dyDescent="0.15">
      <c r="B38" s="384"/>
      <c r="C38" s="385"/>
      <c r="D38" s="3"/>
      <c r="E38" s="3"/>
      <c r="F38" s="3"/>
      <c r="G38" s="4"/>
      <c r="H38" s="384"/>
      <c r="I38" s="385"/>
    </row>
    <row r="39" spans="1:9" x14ac:dyDescent="0.15">
      <c r="G39" s="4"/>
    </row>
    <row r="41" spans="1:9" x14ac:dyDescent="0.15">
      <c r="A41" s="1" t="s">
        <v>10</v>
      </c>
      <c r="C41" s="1" t="s">
        <v>60</v>
      </c>
    </row>
    <row r="43" spans="1:9" ht="26.1" customHeight="1" x14ac:dyDescent="0.15">
      <c r="B43" s="12" t="s">
        <v>14</v>
      </c>
      <c r="C43" s="373"/>
      <c r="D43" s="375"/>
      <c r="E43" s="375"/>
      <c r="F43" s="374"/>
    </row>
    <row r="44" spans="1:9" ht="26.1" customHeight="1" x14ac:dyDescent="0.15">
      <c r="B44" s="13" t="s">
        <v>11</v>
      </c>
      <c r="C44" s="373" t="s">
        <v>641</v>
      </c>
      <c r="D44" s="375"/>
      <c r="E44" s="375"/>
      <c r="F44" s="374"/>
    </row>
    <row r="45" spans="1:9" ht="26.1" customHeight="1" x14ac:dyDescent="0.15">
      <c r="B45" s="13" t="s">
        <v>12</v>
      </c>
      <c r="C45" s="373" t="s">
        <v>641</v>
      </c>
      <c r="D45" s="375"/>
      <c r="E45" s="375"/>
      <c r="F45" s="374"/>
    </row>
    <row r="46" spans="1:9" ht="26.1" customHeight="1" x14ac:dyDescent="0.15">
      <c r="B46" s="14" t="s">
        <v>13</v>
      </c>
      <c r="C46" s="373" t="s">
        <v>641</v>
      </c>
      <c r="D46" s="375"/>
      <c r="E46" s="375"/>
      <c r="F46" s="374"/>
    </row>
    <row r="51" spans="1:6" x14ac:dyDescent="0.15">
      <c r="A51" s="1" t="s">
        <v>27</v>
      </c>
    </row>
    <row r="53" spans="1:6" x14ac:dyDescent="0.15">
      <c r="C53" s="381"/>
      <c r="D53" s="381"/>
      <c r="E53" s="381"/>
      <c r="F53" s="381"/>
    </row>
    <row r="54" spans="1:6" x14ac:dyDescent="0.15">
      <c r="C54" s="381" t="s">
        <v>66</v>
      </c>
      <c r="D54" s="381"/>
      <c r="E54" s="381"/>
      <c r="F54" s="381"/>
    </row>
    <row r="55" spans="1:6" x14ac:dyDescent="0.15">
      <c r="D55" s="15"/>
    </row>
    <row r="56" spans="1:6" x14ac:dyDescent="0.15">
      <c r="C56" s="381"/>
      <c r="D56" s="381"/>
      <c r="E56" s="381"/>
      <c r="F56" s="381"/>
    </row>
    <row r="57" spans="1:6" ht="12.95" customHeight="1" x14ac:dyDescent="0.15">
      <c r="B57" s="10"/>
      <c r="C57" s="381" t="s">
        <v>66</v>
      </c>
      <c r="D57" s="381"/>
      <c r="E57" s="381"/>
      <c r="F57" s="381"/>
    </row>
    <row r="58" spans="1:6" ht="12.95" customHeight="1" x14ac:dyDescent="0.15">
      <c r="B58" s="10"/>
      <c r="C58" s="16"/>
      <c r="D58" s="17"/>
      <c r="E58" s="16"/>
      <c r="F58" s="16"/>
    </row>
    <row r="59" spans="1:6" ht="12.95" customHeight="1" x14ac:dyDescent="0.15">
      <c r="B59" s="18"/>
      <c r="C59" s="381"/>
      <c r="D59" s="381"/>
      <c r="E59" s="381"/>
      <c r="F59" s="381"/>
    </row>
    <row r="60" spans="1:6" ht="12.95" customHeight="1" x14ac:dyDescent="0.15">
      <c r="B60" s="18"/>
      <c r="C60" s="381" t="s">
        <v>646</v>
      </c>
      <c r="D60" s="381"/>
      <c r="E60" s="381"/>
      <c r="F60" s="381"/>
    </row>
    <row r="61" spans="1:6" ht="12.75" customHeight="1" x14ac:dyDescent="0.15"/>
    <row r="63" spans="1:6" x14ac:dyDescent="0.15">
      <c r="A63" s="1" t="s">
        <v>28</v>
      </c>
    </row>
    <row r="65" spans="1:2" x14ac:dyDescent="0.15">
      <c r="B65" s="371" t="s">
        <v>647</v>
      </c>
    </row>
    <row r="68" spans="1:2" x14ac:dyDescent="0.15">
      <c r="B68" s="371" t="s">
        <v>648</v>
      </c>
    </row>
    <row r="75" spans="1:2" x14ac:dyDescent="0.15">
      <c r="A75" s="1" t="s">
        <v>55</v>
      </c>
    </row>
    <row r="77" spans="1:2" x14ac:dyDescent="0.15">
      <c r="B77" s="1" t="s">
        <v>649</v>
      </c>
    </row>
    <row r="79" spans="1:2" x14ac:dyDescent="0.15">
      <c r="B79" s="1" t="s">
        <v>650</v>
      </c>
    </row>
    <row r="82" spans="1:9" x14ac:dyDescent="0.15">
      <c r="A82" s="1" t="s">
        <v>32</v>
      </c>
    </row>
    <row r="84" spans="1:9" ht="18" customHeight="1" x14ac:dyDescent="0.15">
      <c r="B84" s="373" t="s">
        <v>24</v>
      </c>
      <c r="C84" s="375"/>
      <c r="D84" s="373" t="s">
        <v>23</v>
      </c>
      <c r="E84" s="375"/>
      <c r="F84" s="374"/>
      <c r="G84" s="16" t="s">
        <v>21</v>
      </c>
      <c r="H84" s="373" t="s">
        <v>22</v>
      </c>
      <c r="I84" s="374"/>
    </row>
    <row r="85" spans="1:9" ht="18" customHeight="1" x14ac:dyDescent="0.15">
      <c r="B85" s="376" t="s">
        <v>17</v>
      </c>
      <c r="C85" s="377"/>
      <c r="D85" s="376"/>
      <c r="E85" s="377"/>
      <c r="F85" s="386"/>
      <c r="G85" s="19"/>
      <c r="H85" s="376"/>
      <c r="I85" s="386"/>
    </row>
    <row r="86" spans="1:9" ht="18" customHeight="1" x14ac:dyDescent="0.15">
      <c r="B86" s="373" t="s">
        <v>7</v>
      </c>
      <c r="C86" s="375"/>
      <c r="D86" s="373"/>
      <c r="E86" s="375"/>
      <c r="F86" s="374"/>
      <c r="G86" s="19"/>
      <c r="H86" s="373"/>
      <c r="I86" s="374"/>
    </row>
    <row r="87" spans="1:9" ht="18" customHeight="1" x14ac:dyDescent="0.15">
      <c r="B87" s="373" t="s">
        <v>16</v>
      </c>
      <c r="C87" s="374"/>
      <c r="D87" s="376"/>
      <c r="E87" s="377"/>
      <c r="F87" s="386"/>
      <c r="G87" s="19"/>
      <c r="H87" s="373"/>
      <c r="I87" s="374"/>
    </row>
    <row r="88" spans="1:9" ht="18" customHeight="1" x14ac:dyDescent="0.15">
      <c r="B88" s="373" t="s">
        <v>18</v>
      </c>
      <c r="C88" s="374"/>
      <c r="D88" s="373"/>
      <c r="E88" s="375"/>
      <c r="F88" s="374"/>
      <c r="G88" s="19"/>
      <c r="H88" s="373"/>
      <c r="I88" s="374"/>
    </row>
    <row r="89" spans="1:9" ht="18" customHeight="1" x14ac:dyDescent="0.15">
      <c r="B89" s="373" t="s">
        <v>19</v>
      </c>
      <c r="C89" s="374"/>
      <c r="D89" s="373"/>
      <c r="E89" s="375"/>
      <c r="F89" s="374"/>
      <c r="G89" s="19"/>
      <c r="H89" s="373"/>
      <c r="I89" s="374"/>
    </row>
    <row r="90" spans="1:9" ht="18" customHeight="1" x14ac:dyDescent="0.15">
      <c r="B90" s="373" t="s">
        <v>20</v>
      </c>
      <c r="C90" s="374"/>
      <c r="D90" s="7"/>
      <c r="E90" s="2"/>
      <c r="F90" s="20"/>
      <c r="G90" s="19"/>
      <c r="H90" s="7"/>
      <c r="I90" s="20"/>
    </row>
    <row r="91" spans="1:9" ht="18" customHeight="1" x14ac:dyDescent="0.15"/>
    <row r="92" spans="1:9" ht="18" customHeight="1" x14ac:dyDescent="0.15"/>
    <row r="93" spans="1:9" ht="18" customHeight="1" x14ac:dyDescent="0.15"/>
    <row r="94" spans="1:9" ht="18" customHeight="1" x14ac:dyDescent="0.15"/>
  </sheetData>
  <mergeCells count="38">
    <mergeCell ref="H88:I88"/>
    <mergeCell ref="D89:F89"/>
    <mergeCell ref="H89:I89"/>
    <mergeCell ref="E31:F31"/>
    <mergeCell ref="H29:I29"/>
    <mergeCell ref="B29:C29"/>
    <mergeCell ref="D87:F87"/>
    <mergeCell ref="H87:I87"/>
    <mergeCell ref="H86:I86"/>
    <mergeCell ref="H85:I85"/>
    <mergeCell ref="B86:C86"/>
    <mergeCell ref="D85:F85"/>
    <mergeCell ref="D86:F86"/>
    <mergeCell ref="H84:I84"/>
    <mergeCell ref="B23:C23"/>
    <mergeCell ref="H23:I23"/>
    <mergeCell ref="C59:F59"/>
    <mergeCell ref="C60:F60"/>
    <mergeCell ref="H33:I33"/>
    <mergeCell ref="B33:C33"/>
    <mergeCell ref="B37:C38"/>
    <mergeCell ref="H37:I38"/>
    <mergeCell ref="C57:F57"/>
    <mergeCell ref="C43:F43"/>
    <mergeCell ref="C44:F44"/>
    <mergeCell ref="C45:F45"/>
    <mergeCell ref="C46:F46"/>
    <mergeCell ref="C53:F53"/>
    <mergeCell ref="C54:F54"/>
    <mergeCell ref="C56:F56"/>
    <mergeCell ref="B89:C89"/>
    <mergeCell ref="B90:C90"/>
    <mergeCell ref="B84:C84"/>
    <mergeCell ref="D84:F84"/>
    <mergeCell ref="B87:C87"/>
    <mergeCell ref="B88:C88"/>
    <mergeCell ref="B85:C85"/>
    <mergeCell ref="D88:F88"/>
  </mergeCells>
  <phoneticPr fontId="1"/>
  <pageMargins left="0.74803149606299213" right="0.74803149606299213" top="0.98425196850393704" bottom="0.98425196850393704" header="0.51181102362204722" footer="0.51181102362204722"/>
  <pageSetup paperSize="9" scale="98" orientation="portrait" r:id="rId1"/>
  <headerFooter alignWithMargins="0">
    <oddFooter>&amp;R&amp;"ＭＳ 明朝,標準"&amp;10(一社)北海道建設業協会　労務研究会</oddFooter>
  </headerFooter>
  <rowBreaks count="1" manualBreakCount="1">
    <brk id="4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83"/>
  <sheetViews>
    <sheetView zoomScaleNormal="100" workbookViewId="0"/>
  </sheetViews>
  <sheetFormatPr defaultRowHeight="13.5" x14ac:dyDescent="0.15"/>
  <cols>
    <col min="1" max="16384" width="9" style="1"/>
  </cols>
  <sheetData>
    <row r="1" spans="1:9" ht="17.25" x14ac:dyDescent="0.15">
      <c r="A1" s="21" t="s">
        <v>33</v>
      </c>
      <c r="B1" s="22" t="s">
        <v>38</v>
      </c>
    </row>
    <row r="2" spans="1:9" ht="17.25" x14ac:dyDescent="0.15">
      <c r="B2" s="22"/>
      <c r="I2" s="23"/>
    </row>
    <row r="3" spans="1:9" x14ac:dyDescent="0.15">
      <c r="B3" s="388"/>
      <c r="C3" s="388"/>
      <c r="D3" s="388"/>
      <c r="E3" s="388"/>
      <c r="F3" s="388"/>
      <c r="I3" s="23"/>
    </row>
    <row r="4" spans="1:9" ht="15" customHeight="1" x14ac:dyDescent="0.15">
      <c r="A4" s="23" t="s">
        <v>44</v>
      </c>
      <c r="B4" s="388" t="s">
        <v>74</v>
      </c>
      <c r="C4" s="388"/>
      <c r="D4" s="388"/>
      <c r="E4" s="388"/>
      <c r="F4" s="388"/>
      <c r="I4" s="23"/>
    </row>
    <row r="5" spans="1:9" ht="15" customHeight="1" x14ac:dyDescent="0.15">
      <c r="B5" s="41"/>
      <c r="C5" s="41"/>
      <c r="D5" s="41"/>
      <c r="E5" s="41"/>
      <c r="F5" s="41"/>
      <c r="I5" s="23"/>
    </row>
    <row r="6" spans="1:9" ht="15" customHeight="1" x14ac:dyDescent="0.15">
      <c r="C6" s="1" t="s">
        <v>84</v>
      </c>
    </row>
    <row r="7" spans="1:9" ht="15" customHeight="1" x14ac:dyDescent="0.15"/>
    <row r="8" spans="1:9" ht="15" customHeight="1" x14ac:dyDescent="0.15">
      <c r="B8" s="1" t="s">
        <v>85</v>
      </c>
    </row>
    <row r="9" spans="1:9" ht="15" customHeight="1" x14ac:dyDescent="0.15"/>
    <row r="10" spans="1:9" ht="15" customHeight="1" x14ac:dyDescent="0.15">
      <c r="A10" s="23" t="s">
        <v>29</v>
      </c>
      <c r="B10" s="1" t="s">
        <v>30</v>
      </c>
      <c r="F10" s="1" t="s">
        <v>46</v>
      </c>
    </row>
    <row r="11" spans="1:9" ht="15" customHeight="1" x14ac:dyDescent="0.15">
      <c r="A11" s="23"/>
    </row>
    <row r="12" spans="1:9" ht="15" customHeight="1" x14ac:dyDescent="0.15">
      <c r="B12" s="1" t="s">
        <v>31</v>
      </c>
    </row>
    <row r="13" spans="1:9" ht="15" customHeight="1" x14ac:dyDescent="0.15"/>
    <row r="14" spans="1:9" ht="15" customHeight="1" x14ac:dyDescent="0.15">
      <c r="B14" s="1" t="s">
        <v>75</v>
      </c>
    </row>
    <row r="15" spans="1:9" ht="15" customHeight="1" x14ac:dyDescent="0.15"/>
    <row r="16" spans="1:9" ht="15" customHeight="1" x14ac:dyDescent="0.15">
      <c r="C16" s="1" t="s">
        <v>86</v>
      </c>
      <c r="D16" s="42"/>
      <c r="E16" s="42"/>
      <c r="F16" s="24"/>
      <c r="G16" s="25"/>
    </row>
    <row r="17" spans="1:10" ht="15" customHeight="1" x14ac:dyDescent="0.15"/>
    <row r="18" spans="1:10" ht="15" customHeight="1" x14ac:dyDescent="0.15">
      <c r="A18" s="23" t="s">
        <v>29</v>
      </c>
      <c r="B18" s="1" t="s">
        <v>39</v>
      </c>
    </row>
    <row r="19" spans="1:10" ht="15" customHeight="1" x14ac:dyDescent="0.15">
      <c r="A19" s="23"/>
    </row>
    <row r="20" spans="1:10" ht="15" customHeight="1" x14ac:dyDescent="0.15">
      <c r="B20" s="1" t="s">
        <v>76</v>
      </c>
    </row>
    <row r="21" spans="1:10" ht="15" customHeight="1" x14ac:dyDescent="0.15"/>
    <row r="22" spans="1:10" ht="15" customHeight="1" x14ac:dyDescent="0.15">
      <c r="B22" s="1" t="s">
        <v>45</v>
      </c>
    </row>
    <row r="23" spans="1:10" ht="15" customHeight="1" x14ac:dyDescent="0.15"/>
    <row r="24" spans="1:10" ht="15" customHeight="1" x14ac:dyDescent="0.15">
      <c r="A24" s="23"/>
      <c r="B24" s="1" t="s">
        <v>87</v>
      </c>
      <c r="F24" s="1" t="s">
        <v>52</v>
      </c>
    </row>
    <row r="25" spans="1:10" ht="15" customHeight="1" x14ac:dyDescent="0.15">
      <c r="A25" s="23"/>
      <c r="B25" s="1" t="s">
        <v>40</v>
      </c>
      <c r="I25" s="26"/>
      <c r="J25" s="26"/>
    </row>
    <row r="26" spans="1:10" ht="15" customHeight="1" x14ac:dyDescent="0.15">
      <c r="A26" s="23"/>
      <c r="I26" s="26"/>
      <c r="J26" s="26"/>
    </row>
    <row r="27" spans="1:10" ht="15" customHeight="1" x14ac:dyDescent="0.15">
      <c r="A27" s="23"/>
      <c r="B27" s="1" t="s">
        <v>88</v>
      </c>
      <c r="I27" s="26"/>
      <c r="J27" s="26"/>
    </row>
    <row r="28" spans="1:10" ht="15" customHeight="1" x14ac:dyDescent="0.15">
      <c r="I28" s="26"/>
      <c r="J28" s="26"/>
    </row>
    <row r="29" spans="1:10" ht="15" customHeight="1" x14ac:dyDescent="0.15">
      <c r="A29" s="23"/>
      <c r="B29" s="1" t="s">
        <v>77</v>
      </c>
    </row>
    <row r="30" spans="1:10" ht="15" customHeight="1" x14ac:dyDescent="0.15"/>
    <row r="31" spans="1:10" ht="15" customHeight="1" x14ac:dyDescent="0.15">
      <c r="A31" s="23"/>
      <c r="B31" s="1" t="s">
        <v>41</v>
      </c>
    </row>
    <row r="32" spans="1:10" ht="15" customHeight="1" x14ac:dyDescent="0.15"/>
    <row r="33" spans="1:8" ht="15" customHeight="1" x14ac:dyDescent="0.15">
      <c r="B33" s="1" t="s">
        <v>78</v>
      </c>
      <c r="F33" s="1" t="s">
        <v>47</v>
      </c>
    </row>
    <row r="34" spans="1:8" ht="15" customHeight="1" x14ac:dyDescent="0.15"/>
    <row r="35" spans="1:8" ht="15" customHeight="1" x14ac:dyDescent="0.15">
      <c r="B35" s="1" t="s">
        <v>53</v>
      </c>
    </row>
    <row r="36" spans="1:8" ht="15" customHeight="1" x14ac:dyDescent="0.15"/>
    <row r="37" spans="1:8" ht="15" customHeight="1" x14ac:dyDescent="0.15">
      <c r="B37" s="27" t="s">
        <v>79</v>
      </c>
      <c r="C37" s="27"/>
      <c r="D37" s="27"/>
      <c r="E37" s="27"/>
      <c r="F37" s="27" t="s">
        <v>56</v>
      </c>
      <c r="G37" s="27"/>
      <c r="H37" s="27"/>
    </row>
    <row r="38" spans="1:8" ht="15" customHeight="1" x14ac:dyDescent="0.15"/>
    <row r="39" spans="1:8" ht="15" customHeight="1" x14ac:dyDescent="0.15">
      <c r="A39" s="23"/>
      <c r="B39" s="1" t="s">
        <v>80</v>
      </c>
      <c r="F39" s="1" t="s">
        <v>57</v>
      </c>
    </row>
    <row r="40" spans="1:8" ht="15" customHeight="1" x14ac:dyDescent="0.15"/>
    <row r="41" spans="1:8" ht="15" customHeight="1" x14ac:dyDescent="0.15">
      <c r="A41" s="23"/>
      <c r="B41" s="1" t="s">
        <v>42</v>
      </c>
      <c r="E41" s="1" t="s">
        <v>48</v>
      </c>
    </row>
    <row r="42" spans="1:8" ht="15" customHeight="1" x14ac:dyDescent="0.15">
      <c r="H42" s="1" t="s">
        <v>49</v>
      </c>
    </row>
    <row r="43" spans="1:8" ht="15" customHeight="1" x14ac:dyDescent="0.15">
      <c r="B43" s="1" t="s">
        <v>81</v>
      </c>
      <c r="H43" s="1" t="s">
        <v>50</v>
      </c>
    </row>
    <row r="44" spans="1:8" ht="15" customHeight="1" x14ac:dyDescent="0.15">
      <c r="B44" s="389" t="s">
        <v>43</v>
      </c>
      <c r="C44" s="389"/>
      <c r="D44" s="390">
        <v>1</v>
      </c>
      <c r="E44" s="390"/>
      <c r="H44" s="1" t="s">
        <v>51</v>
      </c>
    </row>
    <row r="45" spans="1:8" ht="15" customHeight="1" x14ac:dyDescent="0.15"/>
    <row r="46" spans="1:8" ht="15" customHeight="1" x14ac:dyDescent="0.15">
      <c r="D46" s="1" t="s">
        <v>618</v>
      </c>
    </row>
    <row r="47" spans="1:8" ht="15" customHeight="1" x14ac:dyDescent="0.15"/>
    <row r="48" spans="1:8" ht="15" customHeight="1" x14ac:dyDescent="0.15">
      <c r="C48" s="1" t="s">
        <v>638</v>
      </c>
      <c r="G48" s="1" t="s">
        <v>639</v>
      </c>
    </row>
    <row r="55" spans="1:2" x14ac:dyDescent="0.15">
      <c r="A55" s="23" t="s">
        <v>633</v>
      </c>
      <c r="B55" s="1" t="s">
        <v>636</v>
      </c>
    </row>
    <row r="56" spans="1:2" x14ac:dyDescent="0.15">
      <c r="B56" s="1" t="s">
        <v>637</v>
      </c>
    </row>
    <row r="58" spans="1:2" x14ac:dyDescent="0.15">
      <c r="B58" s="1" t="s">
        <v>619</v>
      </c>
    </row>
    <row r="63" spans="1:2" x14ac:dyDescent="0.15">
      <c r="A63" s="23" t="s">
        <v>633</v>
      </c>
      <c r="B63" s="1" t="s">
        <v>634</v>
      </c>
    </row>
    <row r="64" spans="1:2" x14ac:dyDescent="0.15">
      <c r="B64" s="1" t="s">
        <v>635</v>
      </c>
    </row>
    <row r="66" spans="2:9" x14ac:dyDescent="0.15">
      <c r="B66" s="1" t="s">
        <v>621</v>
      </c>
      <c r="E66" s="1" t="s">
        <v>624</v>
      </c>
      <c r="F66" s="387" t="s">
        <v>626</v>
      </c>
      <c r="G66" s="387"/>
      <c r="H66" s="387"/>
      <c r="I66" s="387"/>
    </row>
    <row r="68" spans="2:9" x14ac:dyDescent="0.15">
      <c r="B68" s="1" t="s">
        <v>620</v>
      </c>
    </row>
    <row r="70" spans="2:9" x14ac:dyDescent="0.15">
      <c r="B70" s="1" t="s">
        <v>623</v>
      </c>
      <c r="E70" s="1" t="s">
        <v>625</v>
      </c>
      <c r="F70" s="387" t="s">
        <v>627</v>
      </c>
      <c r="G70" s="387"/>
      <c r="H70" s="387"/>
      <c r="I70" s="387"/>
    </row>
    <row r="72" spans="2:9" x14ac:dyDescent="0.15">
      <c r="B72" s="1" t="s">
        <v>622</v>
      </c>
    </row>
    <row r="74" spans="2:9" x14ac:dyDescent="0.15">
      <c r="B74" s="1" t="s">
        <v>628</v>
      </c>
      <c r="G74" s="387" t="s">
        <v>629</v>
      </c>
      <c r="H74" s="387"/>
    </row>
    <row r="77" spans="2:9" x14ac:dyDescent="0.15">
      <c r="B77" s="1" t="s">
        <v>630</v>
      </c>
    </row>
    <row r="78" spans="2:9" x14ac:dyDescent="0.15">
      <c r="B78" s="1" t="s">
        <v>631</v>
      </c>
    </row>
    <row r="80" spans="2:9" x14ac:dyDescent="0.15">
      <c r="D80" s="1" t="s">
        <v>632</v>
      </c>
    </row>
    <row r="83" spans="2:6" x14ac:dyDescent="0.15">
      <c r="B83" s="1" t="s">
        <v>638</v>
      </c>
      <c r="F83" s="1" t="s">
        <v>639</v>
      </c>
    </row>
  </sheetData>
  <mergeCells count="7">
    <mergeCell ref="G74:H74"/>
    <mergeCell ref="F66:I66"/>
    <mergeCell ref="F70:I70"/>
    <mergeCell ref="B3:F3"/>
    <mergeCell ref="B4:F4"/>
    <mergeCell ref="B44:C44"/>
    <mergeCell ref="D44:E44"/>
  </mergeCells>
  <phoneticPr fontI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Footer>&amp;R&amp;"ＭＳ 明朝,標準"&amp;10(一社)北海道建設業協会　労務研究会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I94"/>
  <sheetViews>
    <sheetView view="pageBreakPreview" zoomScaleNormal="100" zoomScaleSheetLayoutView="100" workbookViewId="0"/>
  </sheetViews>
  <sheetFormatPr defaultRowHeight="13.5" x14ac:dyDescent="0.15"/>
  <cols>
    <col min="1" max="1" width="3.375" style="1" customWidth="1"/>
    <col min="2" max="2" width="11.125" style="1" customWidth="1"/>
    <col min="3" max="16384" width="9" style="1"/>
  </cols>
  <sheetData>
    <row r="2" spans="1:8" x14ac:dyDescent="0.15">
      <c r="A2" s="1" t="s">
        <v>82</v>
      </c>
    </row>
    <row r="4" spans="1:8" x14ac:dyDescent="0.15">
      <c r="C4" s="382" t="s">
        <v>59</v>
      </c>
      <c r="D4" s="391"/>
      <c r="E4" s="391"/>
      <c r="F4" s="383"/>
      <c r="G4" s="376"/>
      <c r="H4" s="389"/>
    </row>
    <row r="5" spans="1:8" x14ac:dyDescent="0.15">
      <c r="C5" s="384"/>
      <c r="D5" s="392"/>
      <c r="E5" s="392"/>
      <c r="F5" s="385"/>
    </row>
    <row r="6" spans="1:8" x14ac:dyDescent="0.15">
      <c r="D6" s="28"/>
    </row>
    <row r="7" spans="1:8" x14ac:dyDescent="0.15">
      <c r="C7" s="35"/>
      <c r="D7" s="37"/>
      <c r="E7" s="35"/>
      <c r="F7" s="35"/>
    </row>
    <row r="8" spans="1:8" x14ac:dyDescent="0.15">
      <c r="C8" s="382" t="s">
        <v>89</v>
      </c>
      <c r="D8" s="391"/>
      <c r="E8" s="391"/>
      <c r="F8" s="383"/>
      <c r="G8" s="376"/>
      <c r="H8" s="389"/>
    </row>
    <row r="9" spans="1:8" x14ac:dyDescent="0.15">
      <c r="C9" s="384"/>
      <c r="D9" s="392"/>
      <c r="E9" s="392"/>
      <c r="F9" s="385"/>
    </row>
    <row r="10" spans="1:8" x14ac:dyDescent="0.15">
      <c r="C10" s="35"/>
      <c r="D10" s="39"/>
      <c r="E10" s="35"/>
      <c r="F10" s="35"/>
    </row>
    <row r="11" spans="1:8" x14ac:dyDescent="0.15">
      <c r="C11" s="35"/>
      <c r="D11" s="40"/>
      <c r="E11" s="35"/>
      <c r="F11" s="35"/>
    </row>
    <row r="12" spans="1:8" x14ac:dyDescent="0.15">
      <c r="C12" s="382" t="s">
        <v>61</v>
      </c>
      <c r="D12" s="391"/>
      <c r="E12" s="391"/>
      <c r="F12" s="383"/>
      <c r="G12" s="376"/>
      <c r="H12" s="389"/>
    </row>
    <row r="13" spans="1:8" x14ac:dyDescent="0.15">
      <c r="C13" s="384"/>
      <c r="D13" s="392"/>
      <c r="E13" s="392"/>
      <c r="F13" s="385"/>
      <c r="G13" s="5"/>
      <c r="H13" s="6"/>
    </row>
    <row r="14" spans="1:8" x14ac:dyDescent="0.15">
      <c r="D14" s="28"/>
      <c r="H14" s="6"/>
    </row>
    <row r="15" spans="1:8" x14ac:dyDescent="0.15">
      <c r="D15" s="20"/>
      <c r="H15" s="6"/>
    </row>
    <row r="16" spans="1:8" x14ac:dyDescent="0.15">
      <c r="C16" s="382" t="s">
        <v>34</v>
      </c>
      <c r="D16" s="391"/>
      <c r="E16" s="391"/>
      <c r="F16" s="383"/>
      <c r="G16" s="36"/>
      <c r="H16" s="36" t="s">
        <v>67</v>
      </c>
    </row>
    <row r="17" spans="1:9" x14ac:dyDescent="0.15">
      <c r="C17" s="384"/>
      <c r="D17" s="392"/>
      <c r="E17" s="392"/>
      <c r="F17" s="385"/>
      <c r="H17" s="6"/>
    </row>
    <row r="18" spans="1:9" x14ac:dyDescent="0.15">
      <c r="D18" s="28"/>
      <c r="H18" s="6"/>
    </row>
    <row r="19" spans="1:9" x14ac:dyDescent="0.15">
      <c r="C19" s="35"/>
      <c r="D19" s="37"/>
      <c r="E19" s="35"/>
      <c r="F19" s="35"/>
      <c r="H19" s="6"/>
    </row>
    <row r="20" spans="1:9" x14ac:dyDescent="0.15">
      <c r="C20" s="382" t="s">
        <v>62</v>
      </c>
      <c r="D20" s="391"/>
      <c r="E20" s="391"/>
      <c r="F20" s="383"/>
      <c r="G20" s="36"/>
      <c r="H20" s="36"/>
    </row>
    <row r="21" spans="1:9" x14ac:dyDescent="0.15">
      <c r="C21" s="384"/>
      <c r="D21" s="392"/>
      <c r="E21" s="392"/>
      <c r="F21" s="385"/>
      <c r="G21" s="46"/>
    </row>
    <row r="22" spans="1:9" x14ac:dyDescent="0.15">
      <c r="C22" s="35"/>
      <c r="D22" s="39"/>
      <c r="E22" s="35"/>
      <c r="F22" s="35"/>
      <c r="G22" s="9"/>
    </row>
    <row r="23" spans="1:9" ht="12.95" customHeight="1" x14ac:dyDescent="0.15">
      <c r="A23" s="4"/>
      <c r="B23" s="38"/>
      <c r="C23" s="35"/>
      <c r="D23" s="40"/>
      <c r="E23" s="35"/>
      <c r="F23" s="35"/>
      <c r="G23" s="47"/>
      <c r="H23" s="38"/>
      <c r="I23" s="38"/>
    </row>
    <row r="24" spans="1:9" ht="12.95" customHeight="1" x14ac:dyDescent="0.15">
      <c r="A24" s="4"/>
      <c r="B24" s="4"/>
      <c r="C24" s="382" t="s">
        <v>34</v>
      </c>
      <c r="D24" s="391"/>
      <c r="E24" s="391"/>
      <c r="F24" s="383"/>
      <c r="G24" s="48"/>
      <c r="H24" s="43" t="s">
        <v>67</v>
      </c>
      <c r="I24" s="4"/>
    </row>
    <row r="25" spans="1:9" ht="12.95" customHeight="1" x14ac:dyDescent="0.15">
      <c r="A25" s="4"/>
      <c r="B25" s="4"/>
      <c r="C25" s="384"/>
      <c r="D25" s="392"/>
      <c r="E25" s="392"/>
      <c r="F25" s="385"/>
      <c r="G25" s="9"/>
      <c r="H25" s="4"/>
      <c r="I25" s="4"/>
    </row>
    <row r="26" spans="1:9" ht="12.95" customHeight="1" x14ac:dyDescent="0.15">
      <c r="A26" s="4"/>
      <c r="B26" s="4"/>
      <c r="C26" s="4"/>
      <c r="D26" s="28"/>
      <c r="E26" s="4"/>
      <c r="F26" s="4"/>
      <c r="G26" s="9"/>
      <c r="H26" s="4"/>
      <c r="I26" s="4"/>
    </row>
    <row r="27" spans="1:9" ht="12.95" customHeight="1" x14ac:dyDescent="0.15">
      <c r="A27" s="4"/>
      <c r="B27" s="4"/>
      <c r="C27" s="4"/>
      <c r="D27" s="20"/>
      <c r="E27" s="4"/>
      <c r="F27" s="4"/>
      <c r="G27" s="9"/>
      <c r="H27" s="4"/>
      <c r="I27" s="4"/>
    </row>
    <row r="28" spans="1:9" ht="12.95" customHeight="1" x14ac:dyDescent="0.15">
      <c r="A28" s="4"/>
      <c r="B28" s="3"/>
      <c r="C28" s="382" t="s">
        <v>90</v>
      </c>
      <c r="D28" s="391"/>
      <c r="E28" s="391"/>
      <c r="F28" s="383"/>
      <c r="G28" s="14"/>
      <c r="H28" s="45"/>
      <c r="I28" s="3"/>
    </row>
    <row r="29" spans="1:9" ht="12.95" customHeight="1" x14ac:dyDescent="0.15">
      <c r="A29" s="4"/>
      <c r="B29" s="35"/>
      <c r="C29" s="384"/>
      <c r="D29" s="392"/>
      <c r="E29" s="392"/>
      <c r="F29" s="385"/>
      <c r="G29" s="3"/>
      <c r="H29" s="35"/>
      <c r="I29" s="35"/>
    </row>
    <row r="30" spans="1:9" ht="12.95" customHeight="1" x14ac:dyDescent="0.15">
      <c r="A30" s="4"/>
      <c r="B30" s="3"/>
      <c r="D30" s="28"/>
      <c r="G30" s="3"/>
      <c r="H30" s="3"/>
      <c r="I30" s="3"/>
    </row>
    <row r="31" spans="1:9" ht="12.95" customHeight="1" x14ac:dyDescent="0.15">
      <c r="A31" s="4"/>
      <c r="B31" s="3"/>
      <c r="C31" s="35"/>
      <c r="D31" s="44"/>
      <c r="E31" s="35"/>
      <c r="F31" s="35"/>
      <c r="G31" s="3"/>
      <c r="H31" s="3"/>
      <c r="I31" s="3"/>
    </row>
    <row r="32" spans="1:9" ht="12.95" customHeight="1" x14ac:dyDescent="0.15">
      <c r="A32" s="4"/>
      <c r="B32" s="3"/>
      <c r="C32" s="382" t="s">
        <v>35</v>
      </c>
      <c r="D32" s="391"/>
      <c r="E32" s="391"/>
      <c r="F32" s="383"/>
      <c r="G32" s="3"/>
      <c r="H32" s="3"/>
      <c r="I32" s="3"/>
    </row>
    <row r="33" spans="1:9" ht="12.95" customHeight="1" x14ac:dyDescent="0.15">
      <c r="A33" s="4"/>
      <c r="B33" s="35"/>
      <c r="C33" s="384"/>
      <c r="D33" s="392"/>
      <c r="E33" s="392"/>
      <c r="F33" s="385"/>
      <c r="G33" s="3"/>
      <c r="H33" s="35"/>
      <c r="I33" s="35"/>
    </row>
    <row r="34" spans="1:9" ht="12.95" customHeight="1" x14ac:dyDescent="0.15">
      <c r="A34" s="4"/>
      <c r="B34" s="3"/>
      <c r="C34" s="35"/>
      <c r="D34" s="35"/>
      <c r="E34" s="35"/>
      <c r="F34" s="35"/>
      <c r="G34" s="3"/>
      <c r="H34" s="3"/>
      <c r="I34" s="3"/>
    </row>
    <row r="35" spans="1:9" ht="12.95" customHeight="1" x14ac:dyDescent="0.15">
      <c r="A35" s="4"/>
      <c r="B35" s="3"/>
      <c r="C35" s="35"/>
      <c r="D35" s="35"/>
      <c r="E35" s="35"/>
      <c r="F35" s="35"/>
      <c r="G35" s="3"/>
      <c r="H35" s="3"/>
      <c r="I35" s="3"/>
    </row>
    <row r="36" spans="1:9" ht="12.95" customHeight="1" x14ac:dyDescent="0.15">
      <c r="A36" s="4"/>
      <c r="B36" s="3"/>
      <c r="C36" s="35"/>
      <c r="D36" s="35"/>
      <c r="E36" s="35"/>
      <c r="F36" s="35"/>
      <c r="G36" s="3"/>
      <c r="H36" s="3"/>
      <c r="I36" s="3"/>
    </row>
    <row r="37" spans="1:9" ht="12.95" customHeight="1" x14ac:dyDescent="0.15">
      <c r="A37" s="4"/>
      <c r="B37" s="35"/>
      <c r="C37" s="35"/>
      <c r="D37" s="35"/>
      <c r="E37" s="35"/>
      <c r="F37" s="35"/>
      <c r="G37" s="3"/>
      <c r="H37" s="35"/>
      <c r="I37" s="35"/>
    </row>
    <row r="38" spans="1:9" ht="12.95" customHeight="1" x14ac:dyDescent="0.15">
      <c r="A38" s="4"/>
      <c r="B38" s="35"/>
      <c r="C38" s="35"/>
      <c r="D38" s="3"/>
      <c r="E38" s="3"/>
      <c r="F38" s="3"/>
      <c r="G38" s="3"/>
      <c r="H38" s="35"/>
      <c r="I38" s="35"/>
    </row>
    <row r="39" spans="1:9" ht="12.95" customHeight="1" x14ac:dyDescent="0.15">
      <c r="A39" s="4"/>
      <c r="B39" s="3"/>
      <c r="C39" s="3"/>
      <c r="D39" s="3"/>
      <c r="E39" s="3"/>
      <c r="F39" s="3"/>
      <c r="G39" s="3"/>
      <c r="H39" s="3"/>
      <c r="I39" s="3"/>
    </row>
    <row r="40" spans="1:9" ht="12.95" customHeight="1" x14ac:dyDescent="0.15">
      <c r="A40" s="4"/>
      <c r="B40" s="3"/>
      <c r="C40" s="3"/>
      <c r="D40" s="3"/>
      <c r="E40" s="3"/>
      <c r="F40" s="3"/>
      <c r="G40" s="3"/>
      <c r="H40" s="3"/>
      <c r="I40" s="3"/>
    </row>
    <row r="41" spans="1:9" ht="12.95" customHeight="1" x14ac:dyDescent="0.15">
      <c r="A41" s="4"/>
      <c r="B41" s="3"/>
      <c r="C41" s="3"/>
      <c r="D41" s="3"/>
      <c r="E41" s="3"/>
      <c r="F41" s="3"/>
      <c r="G41" s="3"/>
      <c r="H41" s="3"/>
      <c r="I41" s="3"/>
    </row>
    <row r="42" spans="1:9" ht="12.95" customHeight="1" x14ac:dyDescent="0.15">
      <c r="A42" s="4"/>
      <c r="B42" s="3"/>
      <c r="C42" s="3"/>
      <c r="D42" s="3"/>
      <c r="E42" s="3"/>
      <c r="F42" s="3"/>
      <c r="G42" s="3"/>
      <c r="H42" s="3"/>
      <c r="I42" s="3"/>
    </row>
    <row r="43" spans="1:9" ht="12.95" customHeight="1" x14ac:dyDescent="0.15">
      <c r="A43" s="4"/>
      <c r="B43" s="35"/>
      <c r="C43" s="35"/>
      <c r="D43" s="35"/>
      <c r="E43" s="35"/>
      <c r="F43" s="35"/>
      <c r="G43" s="3"/>
      <c r="H43" s="3"/>
      <c r="I43" s="3"/>
    </row>
    <row r="44" spans="1:9" ht="12.95" customHeight="1" x14ac:dyDescent="0.15">
      <c r="A44" s="4"/>
      <c r="B44" s="35"/>
      <c r="C44" s="35"/>
      <c r="D44" s="35"/>
      <c r="E44" s="35"/>
      <c r="F44" s="35"/>
      <c r="G44" s="3"/>
      <c r="H44" s="3"/>
      <c r="I44" s="3"/>
    </row>
    <row r="45" spans="1:9" ht="12.95" customHeight="1" x14ac:dyDescent="0.15">
      <c r="A45" s="4"/>
      <c r="B45" s="35"/>
      <c r="C45" s="35"/>
      <c r="D45" s="35"/>
      <c r="E45" s="35"/>
      <c r="F45" s="35"/>
      <c r="G45" s="3"/>
      <c r="H45" s="3"/>
      <c r="I45" s="3"/>
    </row>
    <row r="46" spans="1:9" ht="12.95" customHeight="1" x14ac:dyDescent="0.15">
      <c r="A46" s="4"/>
      <c r="B46" s="35"/>
      <c r="C46" s="35"/>
      <c r="D46" s="35"/>
      <c r="E46" s="35"/>
      <c r="F46" s="35"/>
      <c r="G46" s="3"/>
      <c r="H46" s="3"/>
      <c r="I46" s="3"/>
    </row>
    <row r="47" spans="1:9" x14ac:dyDescent="0.15">
      <c r="A47" s="4"/>
      <c r="B47" s="3"/>
      <c r="C47" s="3"/>
      <c r="D47" s="3"/>
      <c r="E47" s="3"/>
      <c r="F47" s="3"/>
      <c r="G47" s="3"/>
      <c r="H47" s="3"/>
      <c r="I47" s="3"/>
    </row>
    <row r="48" spans="1:9" x14ac:dyDescent="0.15">
      <c r="B48" s="26"/>
      <c r="C48" s="26"/>
      <c r="D48" s="26"/>
      <c r="E48" s="26"/>
      <c r="F48" s="26"/>
      <c r="G48" s="26"/>
      <c r="H48" s="26"/>
      <c r="I48" s="26"/>
    </row>
    <row r="53" spans="2:6" x14ac:dyDescent="0.15">
      <c r="C53" s="381"/>
      <c r="D53" s="381"/>
      <c r="E53" s="381"/>
      <c r="F53" s="381"/>
    </row>
    <row r="54" spans="2:6" x14ac:dyDescent="0.15">
      <c r="C54" s="381"/>
      <c r="D54" s="381"/>
      <c r="E54" s="381"/>
      <c r="F54" s="381"/>
    </row>
    <row r="55" spans="2:6" x14ac:dyDescent="0.15">
      <c r="D55" s="15"/>
    </row>
    <row r="56" spans="2:6" x14ac:dyDescent="0.15">
      <c r="C56" s="381"/>
      <c r="D56" s="381"/>
      <c r="E56" s="381"/>
      <c r="F56" s="381"/>
    </row>
    <row r="57" spans="2:6" ht="12.95" customHeight="1" x14ac:dyDescent="0.15">
      <c r="B57" s="35"/>
      <c r="C57" s="381"/>
      <c r="D57" s="381"/>
      <c r="E57" s="381"/>
      <c r="F57" s="381"/>
    </row>
    <row r="58" spans="2:6" ht="12.95" customHeight="1" x14ac:dyDescent="0.15">
      <c r="B58" s="35"/>
      <c r="C58" s="34"/>
      <c r="D58" s="33"/>
      <c r="E58" s="34"/>
      <c r="F58" s="34"/>
    </row>
    <row r="59" spans="2:6" ht="12.95" customHeight="1" x14ac:dyDescent="0.15">
      <c r="B59" s="37"/>
      <c r="C59" s="373"/>
      <c r="D59" s="375"/>
      <c r="E59" s="375"/>
      <c r="F59" s="374"/>
    </row>
    <row r="60" spans="2:6" ht="12.95" customHeight="1" x14ac:dyDescent="0.15">
      <c r="B60" s="37"/>
      <c r="C60" s="373"/>
      <c r="D60" s="375"/>
      <c r="E60" s="375"/>
      <c r="F60" s="374"/>
    </row>
    <row r="61" spans="2:6" ht="12.75" customHeight="1" x14ac:dyDescent="0.15"/>
    <row r="84" spans="2:9" ht="18" customHeight="1" x14ac:dyDescent="0.15">
      <c r="B84" s="377"/>
      <c r="C84" s="377"/>
      <c r="D84" s="377"/>
      <c r="E84" s="377"/>
      <c r="F84" s="377"/>
      <c r="G84" s="35"/>
      <c r="H84" s="377"/>
      <c r="I84" s="377"/>
    </row>
    <row r="85" spans="2:9" ht="18" customHeight="1" x14ac:dyDescent="0.15">
      <c r="B85" s="377"/>
      <c r="C85" s="377"/>
      <c r="D85" s="377"/>
      <c r="E85" s="377"/>
      <c r="F85" s="377"/>
      <c r="G85" s="4"/>
      <c r="H85" s="377"/>
      <c r="I85" s="377"/>
    </row>
    <row r="86" spans="2:9" ht="18" customHeight="1" x14ac:dyDescent="0.15">
      <c r="B86" s="377"/>
      <c r="C86" s="377"/>
      <c r="D86" s="377"/>
      <c r="E86" s="377"/>
      <c r="F86" s="377"/>
      <c r="G86" s="4"/>
      <c r="H86" s="4"/>
      <c r="I86" s="4"/>
    </row>
    <row r="87" spans="2:9" ht="18" customHeight="1" x14ac:dyDescent="0.15">
      <c r="B87" s="377"/>
      <c r="C87" s="377"/>
      <c r="D87" s="35"/>
      <c r="E87" s="35"/>
      <c r="F87" s="35"/>
      <c r="G87" s="4"/>
      <c r="H87" s="4"/>
      <c r="I87" s="4"/>
    </row>
    <row r="88" spans="2:9" ht="18" customHeight="1" x14ac:dyDescent="0.15">
      <c r="B88" s="377"/>
      <c r="C88" s="377"/>
      <c r="D88" s="4"/>
      <c r="E88" s="4"/>
      <c r="F88" s="4"/>
      <c r="G88" s="4"/>
      <c r="H88" s="4"/>
      <c r="I88" s="4"/>
    </row>
    <row r="89" spans="2:9" ht="18" customHeight="1" x14ac:dyDescent="0.15">
      <c r="B89" s="377"/>
      <c r="C89" s="377"/>
      <c r="D89" s="4"/>
      <c r="E89" s="4"/>
      <c r="F89" s="4"/>
      <c r="G89" s="4"/>
      <c r="H89" s="4"/>
      <c r="I89" s="4"/>
    </row>
    <row r="90" spans="2:9" ht="18" customHeight="1" x14ac:dyDescent="0.15">
      <c r="B90" s="377"/>
      <c r="C90" s="377"/>
      <c r="D90" s="4"/>
      <c r="E90" s="4"/>
      <c r="F90" s="4"/>
      <c r="G90" s="4"/>
      <c r="H90" s="4"/>
      <c r="I90" s="4"/>
    </row>
    <row r="91" spans="2:9" ht="18" customHeight="1" x14ac:dyDescent="0.15"/>
    <row r="92" spans="2:9" ht="18" customHeight="1" x14ac:dyDescent="0.15"/>
    <row r="93" spans="2:9" ht="18" customHeight="1" x14ac:dyDescent="0.15"/>
    <row r="94" spans="2:9" ht="18" customHeight="1" x14ac:dyDescent="0.15"/>
  </sheetData>
  <mergeCells count="29">
    <mergeCell ref="B90:C90"/>
    <mergeCell ref="B84:C84"/>
    <mergeCell ref="D84:F84"/>
    <mergeCell ref="H84:I84"/>
    <mergeCell ref="B85:C85"/>
    <mergeCell ref="D85:F85"/>
    <mergeCell ref="H85:I85"/>
    <mergeCell ref="B86:C86"/>
    <mergeCell ref="D86:F86"/>
    <mergeCell ref="B87:C87"/>
    <mergeCell ref="B88:C88"/>
    <mergeCell ref="B89:C89"/>
    <mergeCell ref="C60:F60"/>
    <mergeCell ref="C16:F17"/>
    <mergeCell ref="C20:F21"/>
    <mergeCell ref="C24:F25"/>
    <mergeCell ref="C28:F29"/>
    <mergeCell ref="C53:F53"/>
    <mergeCell ref="C54:F54"/>
    <mergeCell ref="C56:F56"/>
    <mergeCell ref="C57:F57"/>
    <mergeCell ref="C59:F59"/>
    <mergeCell ref="C32:F33"/>
    <mergeCell ref="C4:F5"/>
    <mergeCell ref="G4:H4"/>
    <mergeCell ref="C8:F9"/>
    <mergeCell ref="G8:H8"/>
    <mergeCell ref="C12:F13"/>
    <mergeCell ref="G12:H12"/>
  </mergeCells>
  <phoneticPr fontId="1"/>
  <pageMargins left="0.74803149606299213" right="0.74803149606299213" top="0.98425196850393704" bottom="0.98425196850393704" header="0.51181102362204722" footer="0.51181102362204722"/>
  <pageSetup paperSize="9" scale="98" orientation="portrait" r:id="rId1"/>
  <headerFooter alignWithMargins="0">
    <oddFooter>&amp;R(一社)北海道建設業協会　労務研究会</oddFooter>
  </headerFooter>
  <rowBreaks count="1" manualBreakCount="1">
    <brk id="4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3"/>
  </sheetPr>
  <dimension ref="B2:I58"/>
  <sheetViews>
    <sheetView workbookViewId="0"/>
  </sheetViews>
  <sheetFormatPr defaultRowHeight="13.5" x14ac:dyDescent="0.15"/>
  <cols>
    <col min="1" max="3" width="9" style="30"/>
    <col min="4" max="5" width="10" style="30" customWidth="1"/>
    <col min="6" max="6" width="9" style="30"/>
    <col min="7" max="9" width="10" style="30" customWidth="1"/>
    <col min="10" max="259" width="9" style="30"/>
    <col min="260" max="261" width="10" style="30" customWidth="1"/>
    <col min="262" max="262" width="9" style="30"/>
    <col min="263" max="265" width="10" style="30" customWidth="1"/>
    <col min="266" max="515" width="9" style="30"/>
    <col min="516" max="517" width="10" style="30" customWidth="1"/>
    <col min="518" max="518" width="9" style="30"/>
    <col min="519" max="521" width="10" style="30" customWidth="1"/>
    <col min="522" max="771" width="9" style="30"/>
    <col min="772" max="773" width="10" style="30" customWidth="1"/>
    <col min="774" max="774" width="9" style="30"/>
    <col min="775" max="777" width="10" style="30" customWidth="1"/>
    <col min="778" max="1027" width="9" style="30"/>
    <col min="1028" max="1029" width="10" style="30" customWidth="1"/>
    <col min="1030" max="1030" width="9" style="30"/>
    <col min="1031" max="1033" width="10" style="30" customWidth="1"/>
    <col min="1034" max="1283" width="9" style="30"/>
    <col min="1284" max="1285" width="10" style="30" customWidth="1"/>
    <col min="1286" max="1286" width="9" style="30"/>
    <col min="1287" max="1289" width="10" style="30" customWidth="1"/>
    <col min="1290" max="1539" width="9" style="30"/>
    <col min="1540" max="1541" width="10" style="30" customWidth="1"/>
    <col min="1542" max="1542" width="9" style="30"/>
    <col min="1543" max="1545" width="10" style="30" customWidth="1"/>
    <col min="1546" max="1795" width="9" style="30"/>
    <col min="1796" max="1797" width="10" style="30" customWidth="1"/>
    <col min="1798" max="1798" width="9" style="30"/>
    <col min="1799" max="1801" width="10" style="30" customWidth="1"/>
    <col min="1802" max="2051" width="9" style="30"/>
    <col min="2052" max="2053" width="10" style="30" customWidth="1"/>
    <col min="2054" max="2054" width="9" style="30"/>
    <col min="2055" max="2057" width="10" style="30" customWidth="1"/>
    <col min="2058" max="2307" width="9" style="30"/>
    <col min="2308" max="2309" width="10" style="30" customWidth="1"/>
    <col min="2310" max="2310" width="9" style="30"/>
    <col min="2311" max="2313" width="10" style="30" customWidth="1"/>
    <col min="2314" max="2563" width="9" style="30"/>
    <col min="2564" max="2565" width="10" style="30" customWidth="1"/>
    <col min="2566" max="2566" width="9" style="30"/>
    <col min="2567" max="2569" width="10" style="30" customWidth="1"/>
    <col min="2570" max="2819" width="9" style="30"/>
    <col min="2820" max="2821" width="10" style="30" customWidth="1"/>
    <col min="2822" max="2822" width="9" style="30"/>
    <col min="2823" max="2825" width="10" style="30" customWidth="1"/>
    <col min="2826" max="3075" width="9" style="30"/>
    <col min="3076" max="3077" width="10" style="30" customWidth="1"/>
    <col min="3078" max="3078" width="9" style="30"/>
    <col min="3079" max="3081" width="10" style="30" customWidth="1"/>
    <col min="3082" max="3331" width="9" style="30"/>
    <col min="3332" max="3333" width="10" style="30" customWidth="1"/>
    <col min="3334" max="3334" width="9" style="30"/>
    <col min="3335" max="3337" width="10" style="30" customWidth="1"/>
    <col min="3338" max="3587" width="9" style="30"/>
    <col min="3588" max="3589" width="10" style="30" customWidth="1"/>
    <col min="3590" max="3590" width="9" style="30"/>
    <col min="3591" max="3593" width="10" style="30" customWidth="1"/>
    <col min="3594" max="3843" width="9" style="30"/>
    <col min="3844" max="3845" width="10" style="30" customWidth="1"/>
    <col min="3846" max="3846" width="9" style="30"/>
    <col min="3847" max="3849" width="10" style="30" customWidth="1"/>
    <col min="3850" max="4099" width="9" style="30"/>
    <col min="4100" max="4101" width="10" style="30" customWidth="1"/>
    <col min="4102" max="4102" width="9" style="30"/>
    <col min="4103" max="4105" width="10" style="30" customWidth="1"/>
    <col min="4106" max="4355" width="9" style="30"/>
    <col min="4356" max="4357" width="10" style="30" customWidth="1"/>
    <col min="4358" max="4358" width="9" style="30"/>
    <col min="4359" max="4361" width="10" style="30" customWidth="1"/>
    <col min="4362" max="4611" width="9" style="30"/>
    <col min="4612" max="4613" width="10" style="30" customWidth="1"/>
    <col min="4614" max="4614" width="9" style="30"/>
    <col min="4615" max="4617" width="10" style="30" customWidth="1"/>
    <col min="4618" max="4867" width="9" style="30"/>
    <col min="4868" max="4869" width="10" style="30" customWidth="1"/>
    <col min="4870" max="4870" width="9" style="30"/>
    <col min="4871" max="4873" width="10" style="30" customWidth="1"/>
    <col min="4874" max="5123" width="9" style="30"/>
    <col min="5124" max="5125" width="10" style="30" customWidth="1"/>
    <col min="5126" max="5126" width="9" style="30"/>
    <col min="5127" max="5129" width="10" style="30" customWidth="1"/>
    <col min="5130" max="5379" width="9" style="30"/>
    <col min="5380" max="5381" width="10" style="30" customWidth="1"/>
    <col min="5382" max="5382" width="9" style="30"/>
    <col min="5383" max="5385" width="10" style="30" customWidth="1"/>
    <col min="5386" max="5635" width="9" style="30"/>
    <col min="5636" max="5637" width="10" style="30" customWidth="1"/>
    <col min="5638" max="5638" width="9" style="30"/>
    <col min="5639" max="5641" width="10" style="30" customWidth="1"/>
    <col min="5642" max="5891" width="9" style="30"/>
    <col min="5892" max="5893" width="10" style="30" customWidth="1"/>
    <col min="5894" max="5894" width="9" style="30"/>
    <col min="5895" max="5897" width="10" style="30" customWidth="1"/>
    <col min="5898" max="6147" width="9" style="30"/>
    <col min="6148" max="6149" width="10" style="30" customWidth="1"/>
    <col min="6150" max="6150" width="9" style="30"/>
    <col min="6151" max="6153" width="10" style="30" customWidth="1"/>
    <col min="6154" max="6403" width="9" style="30"/>
    <col min="6404" max="6405" width="10" style="30" customWidth="1"/>
    <col min="6406" max="6406" width="9" style="30"/>
    <col min="6407" max="6409" width="10" style="30" customWidth="1"/>
    <col min="6410" max="6659" width="9" style="30"/>
    <col min="6660" max="6661" width="10" style="30" customWidth="1"/>
    <col min="6662" max="6662" width="9" style="30"/>
    <col min="6663" max="6665" width="10" style="30" customWidth="1"/>
    <col min="6666" max="6915" width="9" style="30"/>
    <col min="6916" max="6917" width="10" style="30" customWidth="1"/>
    <col min="6918" max="6918" width="9" style="30"/>
    <col min="6919" max="6921" width="10" style="30" customWidth="1"/>
    <col min="6922" max="7171" width="9" style="30"/>
    <col min="7172" max="7173" width="10" style="30" customWidth="1"/>
    <col min="7174" max="7174" width="9" style="30"/>
    <col min="7175" max="7177" width="10" style="30" customWidth="1"/>
    <col min="7178" max="7427" width="9" style="30"/>
    <col min="7428" max="7429" width="10" style="30" customWidth="1"/>
    <col min="7430" max="7430" width="9" style="30"/>
    <col min="7431" max="7433" width="10" style="30" customWidth="1"/>
    <col min="7434" max="7683" width="9" style="30"/>
    <col min="7684" max="7685" width="10" style="30" customWidth="1"/>
    <col min="7686" max="7686" width="9" style="30"/>
    <col min="7687" max="7689" width="10" style="30" customWidth="1"/>
    <col min="7690" max="7939" width="9" style="30"/>
    <col min="7940" max="7941" width="10" style="30" customWidth="1"/>
    <col min="7942" max="7942" width="9" style="30"/>
    <col min="7943" max="7945" width="10" style="30" customWidth="1"/>
    <col min="7946" max="8195" width="9" style="30"/>
    <col min="8196" max="8197" width="10" style="30" customWidth="1"/>
    <col min="8198" max="8198" width="9" style="30"/>
    <col min="8199" max="8201" width="10" style="30" customWidth="1"/>
    <col min="8202" max="8451" width="9" style="30"/>
    <col min="8452" max="8453" width="10" style="30" customWidth="1"/>
    <col min="8454" max="8454" width="9" style="30"/>
    <col min="8455" max="8457" width="10" style="30" customWidth="1"/>
    <col min="8458" max="8707" width="9" style="30"/>
    <col min="8708" max="8709" width="10" style="30" customWidth="1"/>
    <col min="8710" max="8710" width="9" style="30"/>
    <col min="8711" max="8713" width="10" style="30" customWidth="1"/>
    <col min="8714" max="8963" width="9" style="30"/>
    <col min="8964" max="8965" width="10" style="30" customWidth="1"/>
    <col min="8966" max="8966" width="9" style="30"/>
    <col min="8967" max="8969" width="10" style="30" customWidth="1"/>
    <col min="8970" max="9219" width="9" style="30"/>
    <col min="9220" max="9221" width="10" style="30" customWidth="1"/>
    <col min="9222" max="9222" width="9" style="30"/>
    <col min="9223" max="9225" width="10" style="30" customWidth="1"/>
    <col min="9226" max="9475" width="9" style="30"/>
    <col min="9476" max="9477" width="10" style="30" customWidth="1"/>
    <col min="9478" max="9478" width="9" style="30"/>
    <col min="9479" max="9481" width="10" style="30" customWidth="1"/>
    <col min="9482" max="9731" width="9" style="30"/>
    <col min="9732" max="9733" width="10" style="30" customWidth="1"/>
    <col min="9734" max="9734" width="9" style="30"/>
    <col min="9735" max="9737" width="10" style="30" customWidth="1"/>
    <col min="9738" max="9987" width="9" style="30"/>
    <col min="9988" max="9989" width="10" style="30" customWidth="1"/>
    <col min="9990" max="9990" width="9" style="30"/>
    <col min="9991" max="9993" width="10" style="30" customWidth="1"/>
    <col min="9994" max="10243" width="9" style="30"/>
    <col min="10244" max="10245" width="10" style="30" customWidth="1"/>
    <col min="10246" max="10246" width="9" style="30"/>
    <col min="10247" max="10249" width="10" style="30" customWidth="1"/>
    <col min="10250" max="10499" width="9" style="30"/>
    <col min="10500" max="10501" width="10" style="30" customWidth="1"/>
    <col min="10502" max="10502" width="9" style="30"/>
    <col min="10503" max="10505" width="10" style="30" customWidth="1"/>
    <col min="10506" max="10755" width="9" style="30"/>
    <col min="10756" max="10757" width="10" style="30" customWidth="1"/>
    <col min="10758" max="10758" width="9" style="30"/>
    <col min="10759" max="10761" width="10" style="30" customWidth="1"/>
    <col min="10762" max="11011" width="9" style="30"/>
    <col min="11012" max="11013" width="10" style="30" customWidth="1"/>
    <col min="11014" max="11014" width="9" style="30"/>
    <col min="11015" max="11017" width="10" style="30" customWidth="1"/>
    <col min="11018" max="11267" width="9" style="30"/>
    <col min="11268" max="11269" width="10" style="30" customWidth="1"/>
    <col min="11270" max="11270" width="9" style="30"/>
    <col min="11271" max="11273" width="10" style="30" customWidth="1"/>
    <col min="11274" max="11523" width="9" style="30"/>
    <col min="11524" max="11525" width="10" style="30" customWidth="1"/>
    <col min="11526" max="11526" width="9" style="30"/>
    <col min="11527" max="11529" width="10" style="30" customWidth="1"/>
    <col min="11530" max="11779" width="9" style="30"/>
    <col min="11780" max="11781" width="10" style="30" customWidth="1"/>
    <col min="11782" max="11782" width="9" style="30"/>
    <col min="11783" max="11785" width="10" style="30" customWidth="1"/>
    <col min="11786" max="12035" width="9" style="30"/>
    <col min="12036" max="12037" width="10" style="30" customWidth="1"/>
    <col min="12038" max="12038" width="9" style="30"/>
    <col min="12039" max="12041" width="10" style="30" customWidth="1"/>
    <col min="12042" max="12291" width="9" style="30"/>
    <col min="12292" max="12293" width="10" style="30" customWidth="1"/>
    <col min="12294" max="12294" width="9" style="30"/>
    <col min="12295" max="12297" width="10" style="30" customWidth="1"/>
    <col min="12298" max="12547" width="9" style="30"/>
    <col min="12548" max="12549" width="10" style="30" customWidth="1"/>
    <col min="12550" max="12550" width="9" style="30"/>
    <col min="12551" max="12553" width="10" style="30" customWidth="1"/>
    <col min="12554" max="12803" width="9" style="30"/>
    <col min="12804" max="12805" width="10" style="30" customWidth="1"/>
    <col min="12806" max="12806" width="9" style="30"/>
    <col min="12807" max="12809" width="10" style="30" customWidth="1"/>
    <col min="12810" max="13059" width="9" style="30"/>
    <col min="13060" max="13061" width="10" style="30" customWidth="1"/>
    <col min="13062" max="13062" width="9" style="30"/>
    <col min="13063" max="13065" width="10" style="30" customWidth="1"/>
    <col min="13066" max="13315" width="9" style="30"/>
    <col min="13316" max="13317" width="10" style="30" customWidth="1"/>
    <col min="13318" max="13318" width="9" style="30"/>
    <col min="13319" max="13321" width="10" style="30" customWidth="1"/>
    <col min="13322" max="13571" width="9" style="30"/>
    <col min="13572" max="13573" width="10" style="30" customWidth="1"/>
    <col min="13574" max="13574" width="9" style="30"/>
    <col min="13575" max="13577" width="10" style="30" customWidth="1"/>
    <col min="13578" max="13827" width="9" style="30"/>
    <col min="13828" max="13829" width="10" style="30" customWidth="1"/>
    <col min="13830" max="13830" width="9" style="30"/>
    <col min="13831" max="13833" width="10" style="30" customWidth="1"/>
    <col min="13834" max="14083" width="9" style="30"/>
    <col min="14084" max="14085" width="10" style="30" customWidth="1"/>
    <col min="14086" max="14086" width="9" style="30"/>
    <col min="14087" max="14089" width="10" style="30" customWidth="1"/>
    <col min="14090" max="14339" width="9" style="30"/>
    <col min="14340" max="14341" width="10" style="30" customWidth="1"/>
    <col min="14342" max="14342" width="9" style="30"/>
    <col min="14343" max="14345" width="10" style="30" customWidth="1"/>
    <col min="14346" max="14595" width="9" style="30"/>
    <col min="14596" max="14597" width="10" style="30" customWidth="1"/>
    <col min="14598" max="14598" width="9" style="30"/>
    <col min="14599" max="14601" width="10" style="30" customWidth="1"/>
    <col min="14602" max="14851" width="9" style="30"/>
    <col min="14852" max="14853" width="10" style="30" customWidth="1"/>
    <col min="14854" max="14854" width="9" style="30"/>
    <col min="14855" max="14857" width="10" style="30" customWidth="1"/>
    <col min="14858" max="15107" width="9" style="30"/>
    <col min="15108" max="15109" width="10" style="30" customWidth="1"/>
    <col min="15110" max="15110" width="9" style="30"/>
    <col min="15111" max="15113" width="10" style="30" customWidth="1"/>
    <col min="15114" max="15363" width="9" style="30"/>
    <col min="15364" max="15365" width="10" style="30" customWidth="1"/>
    <col min="15366" max="15366" width="9" style="30"/>
    <col min="15367" max="15369" width="10" style="30" customWidth="1"/>
    <col min="15370" max="15619" width="9" style="30"/>
    <col min="15620" max="15621" width="10" style="30" customWidth="1"/>
    <col min="15622" max="15622" width="9" style="30"/>
    <col min="15623" max="15625" width="10" style="30" customWidth="1"/>
    <col min="15626" max="15875" width="9" style="30"/>
    <col min="15876" max="15877" width="10" style="30" customWidth="1"/>
    <col min="15878" max="15878" width="9" style="30"/>
    <col min="15879" max="15881" width="10" style="30" customWidth="1"/>
    <col min="15882" max="16131" width="9" style="30"/>
    <col min="16132" max="16133" width="10" style="30" customWidth="1"/>
    <col min="16134" max="16134" width="9" style="30"/>
    <col min="16135" max="16137" width="10" style="30" customWidth="1"/>
    <col min="16138" max="16384" width="9" style="30"/>
  </cols>
  <sheetData>
    <row r="2" spans="2:9" ht="13.5" customHeight="1" x14ac:dyDescent="0.15">
      <c r="B2" s="29" t="s">
        <v>36</v>
      </c>
      <c r="C2" s="29"/>
      <c r="E2" s="31"/>
      <c r="F2" s="31"/>
      <c r="G2" s="31"/>
      <c r="H2" s="31"/>
    </row>
    <row r="3" spans="2:9" ht="13.5" customHeight="1" x14ac:dyDescent="0.15">
      <c r="E3" s="32"/>
      <c r="F3" s="32"/>
      <c r="G3" s="32"/>
      <c r="H3" s="32"/>
    </row>
    <row r="4" spans="2:9" ht="20.100000000000001" customHeight="1" x14ac:dyDescent="0.15">
      <c r="B4" s="393" t="s">
        <v>91</v>
      </c>
      <c r="C4" s="394"/>
      <c r="D4" s="394"/>
      <c r="E4" s="394"/>
      <c r="F4" s="394"/>
      <c r="G4" s="394"/>
      <c r="H4" s="394"/>
      <c r="I4" s="395"/>
    </row>
    <row r="5" spans="2:9" ht="20.100000000000001" customHeight="1" x14ac:dyDescent="0.15">
      <c r="B5" s="396" t="s">
        <v>68</v>
      </c>
      <c r="C5" s="397"/>
      <c r="D5" s="397"/>
      <c r="E5" s="397"/>
      <c r="F5" s="397"/>
      <c r="G5" s="397"/>
      <c r="H5" s="397"/>
      <c r="I5" s="398"/>
    </row>
    <row r="6" spans="2:9" ht="20.100000000000001" customHeight="1" x14ac:dyDescent="0.15">
      <c r="B6" s="399" t="s">
        <v>92</v>
      </c>
      <c r="C6" s="400"/>
      <c r="D6" s="401"/>
      <c r="E6" s="401"/>
      <c r="F6" s="401"/>
      <c r="G6" s="401"/>
      <c r="H6" s="401"/>
      <c r="I6" s="402"/>
    </row>
    <row r="7" spans="2:9" ht="20.100000000000001" customHeight="1" thickBot="1" x14ac:dyDescent="0.2">
      <c r="B7" s="403"/>
      <c r="C7" s="404"/>
      <c r="D7" s="405"/>
      <c r="E7" s="405"/>
      <c r="F7" s="405"/>
      <c r="G7" s="405"/>
      <c r="H7" s="405"/>
      <c r="I7" s="406"/>
    </row>
    <row r="8" spans="2:9" ht="14.25" customHeight="1" x14ac:dyDescent="0.15">
      <c r="B8" s="407"/>
      <c r="C8" s="408"/>
      <c r="D8" s="409"/>
      <c r="E8" s="410"/>
      <c r="F8" s="410"/>
      <c r="G8" s="410"/>
      <c r="H8" s="410"/>
      <c r="I8" s="411"/>
    </row>
    <row r="9" spans="2:9" ht="14.25" customHeight="1" x14ac:dyDescent="0.15">
      <c r="B9" s="415"/>
      <c r="C9" s="416"/>
      <c r="D9" s="399"/>
      <c r="E9" s="400"/>
      <c r="F9" s="400"/>
      <c r="G9" s="400"/>
      <c r="H9" s="400"/>
      <c r="I9" s="414"/>
    </row>
    <row r="10" spans="2:9" ht="14.25" customHeight="1" x14ac:dyDescent="0.15">
      <c r="B10" s="417" t="s">
        <v>37</v>
      </c>
      <c r="C10" s="418"/>
      <c r="D10" s="399"/>
      <c r="E10" s="400"/>
      <c r="F10" s="400"/>
      <c r="G10" s="400"/>
      <c r="H10" s="400"/>
      <c r="I10" s="414"/>
    </row>
    <row r="11" spans="2:9" ht="14.25" customHeight="1" x14ac:dyDescent="0.15">
      <c r="B11" s="415"/>
      <c r="C11" s="416"/>
      <c r="D11" s="399"/>
      <c r="E11" s="400"/>
      <c r="F11" s="400"/>
      <c r="G11" s="400"/>
      <c r="H11" s="400"/>
      <c r="I11" s="414"/>
    </row>
    <row r="12" spans="2:9" ht="14.25" customHeight="1" x14ac:dyDescent="0.15">
      <c r="B12" s="412"/>
      <c r="C12" s="413"/>
      <c r="D12" s="399"/>
      <c r="E12" s="400"/>
      <c r="F12" s="400"/>
      <c r="G12" s="400"/>
      <c r="H12" s="400"/>
      <c r="I12" s="414"/>
    </row>
    <row r="13" spans="2:9" ht="14.25" customHeight="1" x14ac:dyDescent="0.15">
      <c r="B13" s="415"/>
      <c r="C13" s="416"/>
      <c r="D13" s="399"/>
      <c r="E13" s="400"/>
      <c r="F13" s="400"/>
      <c r="G13" s="400"/>
      <c r="H13" s="400"/>
      <c r="I13" s="414"/>
    </row>
    <row r="14" spans="2:9" ht="14.25" customHeight="1" x14ac:dyDescent="0.15">
      <c r="B14" s="417" t="s">
        <v>37</v>
      </c>
      <c r="C14" s="418"/>
      <c r="D14" s="399"/>
      <c r="E14" s="400"/>
      <c r="F14" s="400"/>
      <c r="G14" s="400"/>
      <c r="H14" s="400"/>
      <c r="I14" s="414"/>
    </row>
    <row r="15" spans="2:9" ht="14.25" customHeight="1" x14ac:dyDescent="0.15">
      <c r="B15" s="415"/>
      <c r="C15" s="416"/>
      <c r="D15" s="399"/>
      <c r="E15" s="400"/>
      <c r="F15" s="400"/>
      <c r="G15" s="400"/>
      <c r="H15" s="400"/>
      <c r="I15" s="414"/>
    </row>
    <row r="16" spans="2:9" ht="14.25" customHeight="1" x14ac:dyDescent="0.15">
      <c r="B16" s="412"/>
      <c r="C16" s="413"/>
      <c r="D16" s="399"/>
      <c r="E16" s="400"/>
      <c r="F16" s="400"/>
      <c r="G16" s="400"/>
      <c r="H16" s="400"/>
      <c r="I16" s="414"/>
    </row>
    <row r="17" spans="2:9" ht="14.25" customHeight="1" x14ac:dyDescent="0.15">
      <c r="B17" s="415"/>
      <c r="C17" s="416"/>
      <c r="D17" s="399"/>
      <c r="E17" s="400"/>
      <c r="F17" s="400"/>
      <c r="G17" s="400"/>
      <c r="H17" s="400"/>
      <c r="I17" s="414"/>
    </row>
    <row r="18" spans="2:9" ht="14.25" customHeight="1" x14ac:dyDescent="0.15">
      <c r="B18" s="417"/>
      <c r="C18" s="418"/>
      <c r="D18" s="419"/>
      <c r="E18" s="420"/>
      <c r="F18" s="420"/>
      <c r="G18" s="420"/>
      <c r="H18" s="420"/>
      <c r="I18" s="421"/>
    </row>
    <row r="19" spans="2:9" ht="14.25" customHeight="1" thickBot="1" x14ac:dyDescent="0.2">
      <c r="B19" s="415"/>
      <c r="C19" s="416"/>
      <c r="D19" s="399"/>
      <c r="E19" s="400"/>
      <c r="F19" s="400"/>
      <c r="G19" s="400"/>
      <c r="H19" s="400"/>
      <c r="I19" s="414"/>
    </row>
    <row r="20" spans="2:9" ht="14.25" customHeight="1" x14ac:dyDescent="0.15">
      <c r="B20" s="407"/>
      <c r="C20" s="408"/>
      <c r="D20" s="409"/>
      <c r="E20" s="410"/>
      <c r="F20" s="410"/>
      <c r="G20" s="410"/>
      <c r="H20" s="410"/>
      <c r="I20" s="411"/>
    </row>
    <row r="21" spans="2:9" ht="14.25" customHeight="1" x14ac:dyDescent="0.15">
      <c r="B21" s="415"/>
      <c r="C21" s="416"/>
      <c r="D21" s="399"/>
      <c r="E21" s="400"/>
      <c r="F21" s="400"/>
      <c r="G21" s="400"/>
      <c r="H21" s="400"/>
      <c r="I21" s="414"/>
    </row>
    <row r="22" spans="2:9" ht="14.25" customHeight="1" x14ac:dyDescent="0.15">
      <c r="B22" s="417" t="s">
        <v>37</v>
      </c>
      <c r="C22" s="418"/>
      <c r="D22" s="399"/>
      <c r="E22" s="400"/>
      <c r="F22" s="400"/>
      <c r="G22" s="400"/>
      <c r="H22" s="400"/>
      <c r="I22" s="414"/>
    </row>
    <row r="23" spans="2:9" ht="14.25" customHeight="1" x14ac:dyDescent="0.15">
      <c r="B23" s="415"/>
      <c r="C23" s="416"/>
      <c r="D23" s="399"/>
      <c r="E23" s="400"/>
      <c r="F23" s="400"/>
      <c r="G23" s="400"/>
      <c r="H23" s="400"/>
      <c r="I23" s="414"/>
    </row>
    <row r="24" spans="2:9" ht="14.25" customHeight="1" x14ac:dyDescent="0.15">
      <c r="B24" s="412"/>
      <c r="C24" s="413"/>
      <c r="D24" s="399"/>
      <c r="E24" s="400"/>
      <c r="F24" s="400"/>
      <c r="G24" s="400"/>
      <c r="H24" s="400"/>
      <c r="I24" s="414"/>
    </row>
    <row r="25" spans="2:9" ht="14.25" customHeight="1" x14ac:dyDescent="0.15">
      <c r="B25" s="415"/>
      <c r="C25" s="416"/>
      <c r="D25" s="399"/>
      <c r="E25" s="400"/>
      <c r="F25" s="400"/>
      <c r="G25" s="400"/>
      <c r="H25" s="400"/>
      <c r="I25" s="414"/>
    </row>
    <row r="26" spans="2:9" ht="14.25" customHeight="1" x14ac:dyDescent="0.15">
      <c r="B26" s="417" t="s">
        <v>37</v>
      </c>
      <c r="C26" s="418"/>
      <c r="D26" s="399"/>
      <c r="E26" s="400"/>
      <c r="F26" s="400"/>
      <c r="G26" s="400"/>
      <c r="H26" s="400"/>
      <c r="I26" s="414"/>
    </row>
    <row r="27" spans="2:9" ht="14.25" customHeight="1" x14ac:dyDescent="0.15">
      <c r="B27" s="415"/>
      <c r="C27" s="416"/>
      <c r="D27" s="399"/>
      <c r="E27" s="400"/>
      <c r="F27" s="400"/>
      <c r="G27" s="400"/>
      <c r="H27" s="400"/>
      <c r="I27" s="414"/>
    </row>
    <row r="28" spans="2:9" ht="14.25" customHeight="1" x14ac:dyDescent="0.15">
      <c r="B28" s="412"/>
      <c r="C28" s="413"/>
      <c r="D28" s="399"/>
      <c r="E28" s="400"/>
      <c r="F28" s="400"/>
      <c r="G28" s="400"/>
      <c r="H28" s="400"/>
      <c r="I28" s="414"/>
    </row>
    <row r="29" spans="2:9" ht="14.25" customHeight="1" x14ac:dyDescent="0.15">
      <c r="B29" s="415"/>
      <c r="C29" s="416"/>
      <c r="D29" s="399"/>
      <c r="E29" s="400"/>
      <c r="F29" s="400"/>
      <c r="G29" s="400"/>
      <c r="H29" s="400"/>
      <c r="I29" s="414"/>
    </row>
    <row r="30" spans="2:9" ht="14.25" customHeight="1" x14ac:dyDescent="0.15">
      <c r="B30" s="417"/>
      <c r="C30" s="418"/>
      <c r="D30" s="419"/>
      <c r="E30" s="420"/>
      <c r="F30" s="420"/>
      <c r="G30" s="420"/>
      <c r="H30" s="420"/>
      <c r="I30" s="421"/>
    </row>
    <row r="31" spans="2:9" ht="14.25" customHeight="1" x14ac:dyDescent="0.15">
      <c r="B31" s="415"/>
      <c r="C31" s="416"/>
      <c r="D31" s="399"/>
      <c r="E31" s="400"/>
      <c r="F31" s="400"/>
      <c r="G31" s="400"/>
      <c r="H31" s="400"/>
      <c r="I31" s="414"/>
    </row>
    <row r="32" spans="2:9" ht="14.25" customHeight="1" thickBot="1" x14ac:dyDescent="0.2">
      <c r="B32" s="422"/>
      <c r="C32" s="423"/>
      <c r="D32" s="424"/>
      <c r="E32" s="425"/>
      <c r="F32" s="425"/>
      <c r="G32" s="425"/>
      <c r="H32" s="425"/>
      <c r="I32" s="426"/>
    </row>
    <row r="33" spans="2:9" ht="14.25" customHeight="1" x14ac:dyDescent="0.15">
      <c r="B33" s="427"/>
      <c r="C33" s="413"/>
      <c r="D33" s="399"/>
      <c r="E33" s="400"/>
      <c r="F33" s="400"/>
      <c r="G33" s="400"/>
      <c r="H33" s="400"/>
      <c r="I33" s="416"/>
    </row>
    <row r="34" spans="2:9" ht="14.25" customHeight="1" x14ac:dyDescent="0.15">
      <c r="B34" s="399"/>
      <c r="C34" s="416"/>
      <c r="D34" s="399"/>
      <c r="E34" s="400"/>
      <c r="F34" s="400"/>
      <c r="G34" s="400"/>
      <c r="H34" s="400"/>
      <c r="I34" s="416"/>
    </row>
    <row r="35" spans="2:9" ht="14.25" customHeight="1" x14ac:dyDescent="0.15">
      <c r="B35" s="428"/>
      <c r="C35" s="418"/>
      <c r="D35" s="399"/>
      <c r="E35" s="400"/>
      <c r="F35" s="400"/>
      <c r="G35" s="400"/>
      <c r="H35" s="400"/>
      <c r="I35" s="416"/>
    </row>
    <row r="36" spans="2:9" ht="14.25" customHeight="1" x14ac:dyDescent="0.15">
      <c r="B36" s="399"/>
      <c r="C36" s="416"/>
      <c r="D36" s="399"/>
      <c r="E36" s="400"/>
      <c r="F36" s="400"/>
      <c r="G36" s="400"/>
      <c r="H36" s="400"/>
      <c r="I36" s="416"/>
    </row>
    <row r="37" spans="2:9" ht="14.25" customHeight="1" x14ac:dyDescent="0.15">
      <c r="B37" s="427"/>
      <c r="C37" s="413"/>
      <c r="D37" s="399"/>
      <c r="E37" s="400"/>
      <c r="F37" s="400"/>
      <c r="G37" s="400"/>
      <c r="H37" s="400"/>
      <c r="I37" s="416"/>
    </row>
    <row r="38" spans="2:9" ht="14.25" customHeight="1" x14ac:dyDescent="0.15">
      <c r="B38" s="399"/>
      <c r="C38" s="416"/>
      <c r="D38" s="399"/>
      <c r="E38" s="400"/>
      <c r="F38" s="400"/>
      <c r="G38" s="400"/>
      <c r="H38" s="400"/>
      <c r="I38" s="416"/>
    </row>
    <row r="39" spans="2:9" ht="14.25" customHeight="1" x14ac:dyDescent="0.15">
      <c r="B39" s="428"/>
      <c r="C39" s="418"/>
      <c r="D39" s="399"/>
      <c r="E39" s="400"/>
      <c r="F39" s="400"/>
      <c r="G39" s="400"/>
      <c r="H39" s="400"/>
      <c r="I39" s="416"/>
    </row>
    <row r="40" spans="2:9" ht="14.25" customHeight="1" x14ac:dyDescent="0.15">
      <c r="B40" s="428"/>
      <c r="C40" s="418"/>
      <c r="D40" s="399"/>
      <c r="E40" s="400"/>
      <c r="F40" s="400"/>
      <c r="G40" s="400"/>
      <c r="H40" s="400"/>
      <c r="I40" s="416"/>
    </row>
    <row r="41" spans="2:9" ht="14.25" customHeight="1" x14ac:dyDescent="0.15">
      <c r="B41" s="399"/>
      <c r="C41" s="416"/>
      <c r="D41" s="399"/>
      <c r="E41" s="400"/>
      <c r="F41" s="400"/>
      <c r="G41" s="400"/>
      <c r="H41" s="400"/>
      <c r="I41" s="416"/>
    </row>
    <row r="42" spans="2:9" ht="14.25" customHeight="1" x14ac:dyDescent="0.15">
      <c r="B42" s="427"/>
      <c r="C42" s="413"/>
      <c r="D42" s="399"/>
      <c r="E42" s="400"/>
      <c r="F42" s="400"/>
      <c r="G42" s="400"/>
      <c r="H42" s="400"/>
      <c r="I42" s="416"/>
    </row>
    <row r="43" spans="2:9" ht="14.25" customHeight="1" x14ac:dyDescent="0.15">
      <c r="B43" s="399"/>
      <c r="C43" s="416"/>
      <c r="D43" s="399"/>
      <c r="E43" s="400"/>
      <c r="F43" s="400"/>
      <c r="G43" s="400"/>
      <c r="H43" s="400"/>
      <c r="I43" s="416"/>
    </row>
    <row r="44" spans="2:9" ht="14.25" customHeight="1" x14ac:dyDescent="0.15">
      <c r="B44" s="427"/>
      <c r="C44" s="413"/>
      <c r="D44" s="399"/>
      <c r="E44" s="400"/>
      <c r="F44" s="400"/>
      <c r="G44" s="400"/>
      <c r="H44" s="400"/>
      <c r="I44" s="416"/>
    </row>
    <row r="45" spans="2:9" ht="14.25" customHeight="1" x14ac:dyDescent="0.15">
      <c r="B45" s="399"/>
      <c r="C45" s="416"/>
      <c r="D45" s="399"/>
      <c r="E45" s="400"/>
      <c r="F45" s="400"/>
      <c r="G45" s="400"/>
      <c r="H45" s="400"/>
      <c r="I45" s="416"/>
    </row>
    <row r="46" spans="2:9" ht="14.25" customHeight="1" x14ac:dyDescent="0.15">
      <c r="B46" s="429"/>
      <c r="C46" s="430"/>
      <c r="D46" s="431"/>
      <c r="E46" s="432"/>
      <c r="F46" s="432"/>
      <c r="G46" s="432"/>
      <c r="H46" s="432"/>
      <c r="I46" s="433"/>
    </row>
    <row r="47" spans="2:9" ht="14.25" customHeight="1" x14ac:dyDescent="0.15">
      <c r="B47" s="399"/>
      <c r="C47" s="416"/>
      <c r="D47" s="399"/>
      <c r="E47" s="400"/>
      <c r="F47" s="400"/>
      <c r="G47" s="400"/>
      <c r="H47" s="400"/>
      <c r="I47" s="416"/>
    </row>
    <row r="48" spans="2:9" ht="14.25" customHeight="1" x14ac:dyDescent="0.15">
      <c r="B48" s="428"/>
      <c r="C48" s="418"/>
      <c r="D48" s="399" t="s">
        <v>58</v>
      </c>
      <c r="E48" s="400"/>
      <c r="F48" s="400"/>
      <c r="G48" s="400"/>
      <c r="H48" s="400"/>
      <c r="I48" s="416"/>
    </row>
    <row r="49" spans="2:9" ht="14.25" customHeight="1" x14ac:dyDescent="0.15">
      <c r="B49" s="399"/>
      <c r="C49" s="416"/>
      <c r="D49" s="399"/>
      <c r="E49" s="400"/>
      <c r="F49" s="400"/>
      <c r="G49" s="400"/>
      <c r="H49" s="400"/>
      <c r="I49" s="416"/>
    </row>
    <row r="50" spans="2:9" ht="14.25" customHeight="1" x14ac:dyDescent="0.15">
      <c r="B50" s="427"/>
      <c r="C50" s="413"/>
      <c r="D50" s="399"/>
      <c r="E50" s="400"/>
      <c r="F50" s="400"/>
      <c r="G50" s="400"/>
      <c r="H50" s="400"/>
      <c r="I50" s="416"/>
    </row>
    <row r="51" spans="2:9" ht="14.25" customHeight="1" x14ac:dyDescent="0.15">
      <c r="B51" s="399"/>
      <c r="C51" s="416"/>
      <c r="D51" s="399"/>
      <c r="E51" s="400"/>
      <c r="F51" s="400"/>
      <c r="G51" s="400"/>
      <c r="H51" s="400"/>
      <c r="I51" s="416"/>
    </row>
    <row r="52" spans="2:9" ht="14.25" customHeight="1" x14ac:dyDescent="0.15">
      <c r="B52" s="428"/>
      <c r="C52" s="418"/>
      <c r="D52" s="399"/>
      <c r="E52" s="400"/>
      <c r="F52" s="400"/>
      <c r="G52" s="400"/>
      <c r="H52" s="400"/>
      <c r="I52" s="416"/>
    </row>
    <row r="53" spans="2:9" ht="14.25" customHeight="1" x14ac:dyDescent="0.15">
      <c r="B53" s="399"/>
      <c r="C53" s="416"/>
      <c r="D53" s="399"/>
      <c r="E53" s="400"/>
      <c r="F53" s="400"/>
      <c r="G53" s="400"/>
      <c r="H53" s="400"/>
      <c r="I53" s="416"/>
    </row>
    <row r="54" spans="2:9" ht="14.25" customHeight="1" x14ac:dyDescent="0.15">
      <c r="B54" s="427"/>
      <c r="C54" s="413"/>
      <c r="D54" s="399"/>
      <c r="E54" s="400"/>
      <c r="F54" s="400"/>
      <c r="G54" s="400"/>
      <c r="H54" s="400"/>
      <c r="I54" s="416"/>
    </row>
    <row r="55" spans="2:9" ht="14.25" customHeight="1" x14ac:dyDescent="0.15">
      <c r="B55" s="399"/>
      <c r="C55" s="416"/>
      <c r="D55" s="399"/>
      <c r="E55" s="400"/>
      <c r="F55" s="400"/>
      <c r="G55" s="400"/>
      <c r="H55" s="400"/>
      <c r="I55" s="416"/>
    </row>
    <row r="56" spans="2:9" ht="14.25" customHeight="1" x14ac:dyDescent="0.15">
      <c r="B56" s="427"/>
      <c r="C56" s="413"/>
      <c r="D56" s="399"/>
      <c r="E56" s="400"/>
      <c r="F56" s="400"/>
      <c r="G56" s="400"/>
      <c r="H56" s="400"/>
      <c r="I56" s="416"/>
    </row>
    <row r="57" spans="2:9" ht="14.25" customHeight="1" x14ac:dyDescent="0.15">
      <c r="B57" s="399"/>
      <c r="C57" s="416"/>
      <c r="D57" s="399"/>
      <c r="E57" s="400"/>
      <c r="F57" s="400"/>
      <c r="G57" s="400"/>
      <c r="H57" s="400"/>
      <c r="I57" s="416"/>
    </row>
    <row r="58" spans="2:9" ht="14.25" customHeight="1" x14ac:dyDescent="0.15">
      <c r="B58" s="434"/>
      <c r="C58" s="435"/>
      <c r="D58" s="434"/>
      <c r="E58" s="436"/>
      <c r="F58" s="436"/>
      <c r="G58" s="436"/>
      <c r="H58" s="436"/>
      <c r="I58" s="435"/>
    </row>
  </sheetData>
  <mergeCells count="105">
    <mergeCell ref="B58:C58"/>
    <mergeCell ref="D58:I58"/>
    <mergeCell ref="B55:C55"/>
    <mergeCell ref="D55:I55"/>
    <mergeCell ref="B56:C56"/>
    <mergeCell ref="D56:I56"/>
    <mergeCell ref="B57:C57"/>
    <mergeCell ref="D57:I57"/>
    <mergeCell ref="B52:C52"/>
    <mergeCell ref="D52:I52"/>
    <mergeCell ref="B53:C53"/>
    <mergeCell ref="D53:I53"/>
    <mergeCell ref="B54:C54"/>
    <mergeCell ref="D54:I54"/>
    <mergeCell ref="B49:C49"/>
    <mergeCell ref="D49:I49"/>
    <mergeCell ref="B50:C50"/>
    <mergeCell ref="D50:I50"/>
    <mergeCell ref="B51:C51"/>
    <mergeCell ref="D51:I51"/>
    <mergeCell ref="B46:C46"/>
    <mergeCell ref="D46:I46"/>
    <mergeCell ref="B47:C47"/>
    <mergeCell ref="D47:I47"/>
    <mergeCell ref="B48:C48"/>
    <mergeCell ref="D48:I48"/>
    <mergeCell ref="B43:C43"/>
    <mergeCell ref="D43:I43"/>
    <mergeCell ref="B44:C44"/>
    <mergeCell ref="D44:I44"/>
    <mergeCell ref="B45:C45"/>
    <mergeCell ref="D45:I45"/>
    <mergeCell ref="B39:C40"/>
    <mergeCell ref="D39:I39"/>
    <mergeCell ref="D40:I40"/>
    <mergeCell ref="B41:C41"/>
    <mergeCell ref="D41:I41"/>
    <mergeCell ref="B42:C42"/>
    <mergeCell ref="D42:I42"/>
    <mergeCell ref="B36:C36"/>
    <mergeCell ref="D36:I36"/>
    <mergeCell ref="B37:C37"/>
    <mergeCell ref="D37:I37"/>
    <mergeCell ref="B38:C38"/>
    <mergeCell ref="D38:I38"/>
    <mergeCell ref="B33:C33"/>
    <mergeCell ref="D33:I33"/>
    <mergeCell ref="B34:C34"/>
    <mergeCell ref="D34:I34"/>
    <mergeCell ref="B35:C35"/>
    <mergeCell ref="D35:I35"/>
    <mergeCell ref="B30:C30"/>
    <mergeCell ref="D30:I30"/>
    <mergeCell ref="B31:C31"/>
    <mergeCell ref="D31:I31"/>
    <mergeCell ref="B32:C32"/>
    <mergeCell ref="D32:I32"/>
    <mergeCell ref="B27:C27"/>
    <mergeCell ref="D27:I27"/>
    <mergeCell ref="B28:C28"/>
    <mergeCell ref="D28:I28"/>
    <mergeCell ref="B29:C29"/>
    <mergeCell ref="D29:I29"/>
    <mergeCell ref="B24:C24"/>
    <mergeCell ref="D24:I24"/>
    <mergeCell ref="B25:C25"/>
    <mergeCell ref="D25:I25"/>
    <mergeCell ref="B26:C26"/>
    <mergeCell ref="D26:I26"/>
    <mergeCell ref="B21:C21"/>
    <mergeCell ref="D21:I21"/>
    <mergeCell ref="B22:C22"/>
    <mergeCell ref="D22:I22"/>
    <mergeCell ref="B23:C23"/>
    <mergeCell ref="D23:I23"/>
    <mergeCell ref="B19:C19"/>
    <mergeCell ref="D19:I19"/>
    <mergeCell ref="B20:C20"/>
    <mergeCell ref="D20:I20"/>
    <mergeCell ref="B15:C15"/>
    <mergeCell ref="D15:I15"/>
    <mergeCell ref="B16:C16"/>
    <mergeCell ref="D16:I16"/>
    <mergeCell ref="B17:C17"/>
    <mergeCell ref="D17:I17"/>
    <mergeCell ref="B14:C14"/>
    <mergeCell ref="D14:I14"/>
    <mergeCell ref="B9:C9"/>
    <mergeCell ref="D9:I9"/>
    <mergeCell ref="B10:C10"/>
    <mergeCell ref="D10:I10"/>
    <mergeCell ref="B11:C11"/>
    <mergeCell ref="D11:I11"/>
    <mergeCell ref="B18:C18"/>
    <mergeCell ref="D18:I18"/>
    <mergeCell ref="B4:I4"/>
    <mergeCell ref="B5:I5"/>
    <mergeCell ref="B6:I6"/>
    <mergeCell ref="B7:I7"/>
    <mergeCell ref="B8:C8"/>
    <mergeCell ref="D8:I8"/>
    <mergeCell ref="B12:C12"/>
    <mergeCell ref="D12:I12"/>
    <mergeCell ref="B13:C13"/>
    <mergeCell ref="D13:I13"/>
  </mergeCells>
  <phoneticPr fontId="1"/>
  <printOptions horizontalCentered="1" verticalCentered="1"/>
  <pageMargins left="0" right="0" top="0" bottom="0" header="0.51181102362204722" footer="0.31496062992125984"/>
  <pageSetup paperSize="9" orientation="portrait" r:id="rId1"/>
  <headerFooter alignWithMargins="0">
    <oddFooter>&amp;R&amp;"ＭＳ 明朝,標準"&amp;10(一社)北海道建設業協会　労務研究会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P1232"/>
  <sheetViews>
    <sheetView view="pageBreakPreview" zoomScale="85" zoomScaleNormal="70" zoomScaleSheetLayoutView="85" workbookViewId="0">
      <selection activeCell="B1" sqref="B1"/>
    </sheetView>
  </sheetViews>
  <sheetFormatPr defaultRowHeight="25.5" x14ac:dyDescent="0.15"/>
  <cols>
    <col min="1" max="1" width="5" style="247" customWidth="1"/>
    <col min="2" max="58" width="4.375" style="61" customWidth="1"/>
    <col min="59" max="59" width="4.25" style="61" customWidth="1"/>
    <col min="60" max="60" width="9" style="61"/>
    <col min="61" max="78" width="8.625" style="61" hidden="1" customWidth="1"/>
    <col min="79" max="79" width="8.625" style="63" hidden="1" customWidth="1"/>
    <col min="80" max="80" width="13.5" style="64" hidden="1" customWidth="1"/>
    <col min="81" max="81" width="5.5" style="65" hidden="1" customWidth="1"/>
    <col min="82" max="82" width="4.75" style="66" hidden="1" customWidth="1"/>
    <col min="83" max="83" width="9" style="66" hidden="1" customWidth="1"/>
    <col min="84" max="84" width="9" style="54" hidden="1" customWidth="1"/>
    <col min="85" max="100" width="7.625" style="54" hidden="1" customWidth="1"/>
    <col min="101" max="101" width="4.75" style="54" hidden="1" customWidth="1"/>
    <col min="102" max="102" width="9" style="54" hidden="1" customWidth="1"/>
    <col min="103" max="118" width="8.5" style="54" hidden="1" customWidth="1"/>
    <col min="119" max="119" width="9" style="54" hidden="1" customWidth="1"/>
    <col min="120" max="16384" width="9" style="54"/>
  </cols>
  <sheetData>
    <row r="1" spans="2:120" s="54" customFormat="1" ht="23.25" customHeight="1" x14ac:dyDescent="0.3">
      <c r="B1" s="49"/>
      <c r="C1" s="50" t="s">
        <v>93</v>
      </c>
      <c r="D1" s="50"/>
      <c r="E1" s="50"/>
      <c r="F1" s="50"/>
      <c r="G1" s="50"/>
      <c r="H1" s="50"/>
      <c r="I1" s="50"/>
      <c r="J1" s="50" t="s">
        <v>94</v>
      </c>
      <c r="K1" s="50"/>
      <c r="L1" s="50"/>
      <c r="M1" s="50"/>
      <c r="N1" s="50"/>
      <c r="O1" s="50"/>
      <c r="P1" s="437" t="s">
        <v>95</v>
      </c>
      <c r="Q1" s="437"/>
      <c r="R1" s="437"/>
      <c r="S1" s="437"/>
      <c r="T1" s="437"/>
      <c r="U1" s="437"/>
      <c r="V1" s="437"/>
      <c r="W1" s="437"/>
      <c r="X1" s="437"/>
      <c r="Y1" s="437"/>
      <c r="Z1" s="437"/>
      <c r="AA1" s="437"/>
      <c r="AB1" s="437"/>
      <c r="AC1" s="437"/>
      <c r="AD1" s="437"/>
      <c r="AE1" s="437"/>
      <c r="AF1" s="437"/>
      <c r="AG1" s="437"/>
      <c r="AH1" s="437"/>
      <c r="AI1" s="437"/>
      <c r="AJ1" s="437"/>
      <c r="AK1" s="437"/>
      <c r="AL1" s="437"/>
      <c r="AM1" s="437"/>
      <c r="AN1" s="437"/>
      <c r="AO1" s="51"/>
      <c r="AP1" s="51"/>
      <c r="AQ1" s="439" t="s">
        <v>96</v>
      </c>
      <c r="AR1" s="440"/>
      <c r="AS1" s="443"/>
      <c r="AT1" s="444"/>
      <c r="AU1" s="444"/>
      <c r="AV1" s="444"/>
      <c r="AW1" s="444"/>
      <c r="AX1" s="444"/>
      <c r="AY1" s="444"/>
      <c r="AZ1" s="444"/>
      <c r="BA1" s="444"/>
      <c r="BB1" s="444"/>
      <c r="BC1" s="444"/>
      <c r="BD1" s="444"/>
      <c r="BE1" s="444"/>
      <c r="BF1" s="445"/>
      <c r="BG1" s="52"/>
      <c r="BH1" s="52"/>
      <c r="BI1" s="53" t="s">
        <v>97</v>
      </c>
      <c r="BJ1" s="53" t="s">
        <v>98</v>
      </c>
      <c r="BK1" s="53" t="s">
        <v>98</v>
      </c>
      <c r="BL1" s="53" t="s">
        <v>98</v>
      </c>
      <c r="BM1" s="53" t="s">
        <v>99</v>
      </c>
      <c r="BN1" s="53" t="s">
        <v>98</v>
      </c>
      <c r="BO1" s="53" t="s">
        <v>98</v>
      </c>
      <c r="BP1" s="53" t="s">
        <v>97</v>
      </c>
      <c r="BQ1" s="53" t="s">
        <v>100</v>
      </c>
      <c r="BR1" s="53" t="s">
        <v>98</v>
      </c>
      <c r="BS1" s="53" t="s">
        <v>97</v>
      </c>
      <c r="BT1" s="53" t="s">
        <v>98</v>
      </c>
      <c r="BU1" s="53" t="s">
        <v>98</v>
      </c>
      <c r="BV1" s="53" t="s">
        <v>100</v>
      </c>
      <c r="BW1" s="53" t="s">
        <v>99</v>
      </c>
      <c r="BX1" s="53" t="s">
        <v>100</v>
      </c>
      <c r="BY1" s="53" t="s">
        <v>97</v>
      </c>
      <c r="BZ1" s="53" t="s">
        <v>97</v>
      </c>
      <c r="CA1" s="53" t="s">
        <v>98</v>
      </c>
      <c r="CB1" s="53" t="s">
        <v>100</v>
      </c>
      <c r="CC1" s="53" t="s">
        <v>97</v>
      </c>
      <c r="CD1" s="53" t="s">
        <v>97</v>
      </c>
      <c r="CE1" s="53" t="s">
        <v>98</v>
      </c>
      <c r="CF1" s="53" t="s">
        <v>98</v>
      </c>
      <c r="CG1" s="53" t="s">
        <v>97</v>
      </c>
      <c r="CH1" s="53" t="s">
        <v>99</v>
      </c>
      <c r="CI1" s="53" t="s">
        <v>98</v>
      </c>
      <c r="CJ1" s="53" t="s">
        <v>98</v>
      </c>
      <c r="CK1" s="53" t="s">
        <v>98</v>
      </c>
      <c r="CL1" s="53" t="s">
        <v>98</v>
      </c>
      <c r="CM1" s="53" t="s">
        <v>98</v>
      </c>
      <c r="CN1" s="53" t="s">
        <v>98</v>
      </c>
      <c r="CO1" s="53" t="s">
        <v>97</v>
      </c>
      <c r="CP1" s="53" t="s">
        <v>98</v>
      </c>
      <c r="CQ1" s="53" t="s">
        <v>97</v>
      </c>
      <c r="CR1" s="53" t="s">
        <v>98</v>
      </c>
      <c r="CS1" s="53" t="s">
        <v>98</v>
      </c>
      <c r="CT1" s="53" t="s">
        <v>97</v>
      </c>
      <c r="CU1" s="53" t="s">
        <v>98</v>
      </c>
      <c r="CV1" s="53" t="s">
        <v>98</v>
      </c>
      <c r="CW1" s="53" t="s">
        <v>97</v>
      </c>
      <c r="CX1" s="53" t="s">
        <v>97</v>
      </c>
      <c r="CY1" s="53" t="s">
        <v>97</v>
      </c>
      <c r="CZ1" s="53" t="s">
        <v>100</v>
      </c>
      <c r="DA1" s="53" t="s">
        <v>97</v>
      </c>
      <c r="DB1" s="53" t="s">
        <v>98</v>
      </c>
      <c r="DC1" s="53" t="s">
        <v>98</v>
      </c>
      <c r="DD1" s="53" t="s">
        <v>100</v>
      </c>
      <c r="DE1" s="53" t="s">
        <v>98</v>
      </c>
      <c r="DF1" s="53" t="s">
        <v>99</v>
      </c>
      <c r="DG1" s="53" t="s">
        <v>98</v>
      </c>
      <c r="DH1" s="53" t="s">
        <v>99</v>
      </c>
      <c r="DI1" s="53" t="s">
        <v>97</v>
      </c>
      <c r="DJ1" s="53" t="s">
        <v>99</v>
      </c>
      <c r="DK1" s="53" t="s">
        <v>98</v>
      </c>
      <c r="DL1" s="53" t="s">
        <v>97</v>
      </c>
      <c r="DM1" s="53" t="s">
        <v>97</v>
      </c>
      <c r="DN1" s="53" t="s">
        <v>98</v>
      </c>
      <c r="DO1" s="53" t="s">
        <v>97</v>
      </c>
      <c r="DP1" s="54" t="s">
        <v>101</v>
      </c>
    </row>
    <row r="2" spans="2:120" s="54" customFormat="1" ht="23.25" customHeight="1" x14ac:dyDescent="0.3">
      <c r="B2" s="55"/>
      <c r="C2" s="449" t="s">
        <v>102</v>
      </c>
      <c r="D2" s="450"/>
      <c r="E2" s="56"/>
      <c r="F2" s="57" t="s">
        <v>103</v>
      </c>
      <c r="G2" s="56"/>
      <c r="H2" s="58" t="s">
        <v>73</v>
      </c>
      <c r="I2" s="59"/>
      <c r="J2" s="449" t="s">
        <v>102</v>
      </c>
      <c r="K2" s="450"/>
      <c r="L2" s="56"/>
      <c r="M2" s="57" t="s">
        <v>103</v>
      </c>
      <c r="N2" s="56"/>
      <c r="O2" s="58" t="s">
        <v>73</v>
      </c>
      <c r="P2" s="438"/>
      <c r="Q2" s="438"/>
      <c r="R2" s="438"/>
      <c r="S2" s="438"/>
      <c r="T2" s="438"/>
      <c r="U2" s="438"/>
      <c r="V2" s="438"/>
      <c r="W2" s="438"/>
      <c r="X2" s="438"/>
      <c r="Y2" s="438"/>
      <c r="Z2" s="438"/>
      <c r="AA2" s="438"/>
      <c r="AB2" s="438"/>
      <c r="AC2" s="438"/>
      <c r="AD2" s="438"/>
      <c r="AE2" s="438"/>
      <c r="AF2" s="438"/>
      <c r="AG2" s="438"/>
      <c r="AH2" s="438"/>
      <c r="AI2" s="438"/>
      <c r="AJ2" s="438"/>
      <c r="AK2" s="438"/>
      <c r="AL2" s="438"/>
      <c r="AM2" s="438"/>
      <c r="AN2" s="438"/>
      <c r="AO2" s="60"/>
      <c r="AP2" s="60"/>
      <c r="AQ2" s="441"/>
      <c r="AR2" s="442"/>
      <c r="AS2" s="446"/>
      <c r="AT2" s="447"/>
      <c r="AU2" s="447"/>
      <c r="AV2" s="447"/>
      <c r="AW2" s="447"/>
      <c r="AX2" s="447"/>
      <c r="AY2" s="447"/>
      <c r="AZ2" s="447"/>
      <c r="BA2" s="447"/>
      <c r="BB2" s="447"/>
      <c r="BC2" s="447"/>
      <c r="BD2" s="447"/>
      <c r="BE2" s="447"/>
      <c r="BF2" s="448"/>
      <c r="BG2" s="52"/>
      <c r="BH2" s="52"/>
      <c r="BI2" s="61"/>
      <c r="BJ2" s="61"/>
      <c r="BK2" s="61"/>
      <c r="BL2" s="62"/>
      <c r="BM2" s="62"/>
      <c r="BN2" s="62"/>
      <c r="BO2" s="62"/>
      <c r="BP2" s="62"/>
      <c r="BQ2" s="62"/>
      <c r="BR2" s="61"/>
      <c r="BS2" s="61"/>
      <c r="BT2" s="61"/>
      <c r="BU2" s="61"/>
      <c r="BV2" s="61"/>
      <c r="BW2" s="61"/>
      <c r="BX2" s="61"/>
      <c r="BY2" s="61"/>
      <c r="BZ2" s="61"/>
      <c r="CA2" s="63"/>
      <c r="CB2" s="64"/>
      <c r="CC2" s="65"/>
      <c r="CD2" s="66"/>
      <c r="CE2" s="66"/>
    </row>
    <row r="3" spans="2:120" s="54" customFormat="1" ht="23.25" customHeight="1" thickBot="1" x14ac:dyDescent="0.2">
      <c r="B3" s="55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67"/>
      <c r="AO3" s="67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68"/>
      <c r="BG3" s="61"/>
      <c r="BH3" s="61"/>
      <c r="BI3" s="69">
        <v>6.9444444444444404E-4</v>
      </c>
      <c r="BJ3" s="61"/>
      <c r="BK3" s="61"/>
      <c r="BL3" s="62"/>
      <c r="BM3" s="62"/>
      <c r="BN3" s="62"/>
      <c r="BO3" s="62"/>
      <c r="BP3" s="62"/>
      <c r="BQ3" s="62"/>
      <c r="BR3" s="61"/>
      <c r="BS3" s="61"/>
      <c r="BT3" s="61"/>
      <c r="BU3" s="61"/>
      <c r="BV3" s="61"/>
      <c r="BW3" s="61"/>
      <c r="BX3" s="61"/>
      <c r="BY3" s="61"/>
      <c r="BZ3" s="61"/>
      <c r="CA3" s="63"/>
      <c r="CB3" s="64"/>
      <c r="CC3" s="65"/>
      <c r="CD3" s="66"/>
      <c r="CE3" s="66"/>
    </row>
    <row r="4" spans="2:120" s="54" customFormat="1" ht="23.25" customHeight="1" x14ac:dyDescent="0.15">
      <c r="B4" s="451" t="s">
        <v>104</v>
      </c>
      <c r="C4" s="452"/>
      <c r="D4" s="453"/>
      <c r="E4" s="70"/>
      <c r="F4" s="71"/>
      <c r="G4" s="71"/>
      <c r="H4" s="71"/>
      <c r="I4" s="71"/>
      <c r="J4" s="71"/>
      <c r="K4" s="71"/>
      <c r="L4" s="72"/>
      <c r="M4" s="454" t="s">
        <v>105</v>
      </c>
      <c r="N4" s="452"/>
      <c r="O4" s="453"/>
      <c r="P4" s="455"/>
      <c r="Q4" s="456"/>
      <c r="R4" s="456"/>
      <c r="S4" s="456"/>
      <c r="T4" s="456"/>
      <c r="U4" s="456"/>
      <c r="V4" s="456"/>
      <c r="W4" s="456"/>
      <c r="X4" s="456"/>
      <c r="Y4" s="456"/>
      <c r="Z4" s="456"/>
      <c r="AA4" s="456"/>
      <c r="AB4" s="457"/>
      <c r="AC4" s="458" t="s">
        <v>106</v>
      </c>
      <c r="AD4" s="459"/>
      <c r="AE4" s="459" t="s">
        <v>107</v>
      </c>
      <c r="AF4" s="459"/>
      <c r="AG4" s="459"/>
      <c r="AH4" s="459"/>
      <c r="AI4" s="459"/>
      <c r="AJ4" s="459" t="s">
        <v>108</v>
      </c>
      <c r="AK4" s="459"/>
      <c r="AL4" s="459"/>
      <c r="AM4" s="484"/>
      <c r="AN4" s="485" t="s">
        <v>109</v>
      </c>
      <c r="AO4" s="486"/>
      <c r="AP4" s="487"/>
      <c r="AQ4" s="488"/>
      <c r="AR4" s="489"/>
      <c r="AS4" s="485" t="s">
        <v>110</v>
      </c>
      <c r="AT4" s="486"/>
      <c r="AU4" s="487"/>
      <c r="AV4" s="488"/>
      <c r="AW4" s="490"/>
      <c r="AX4" s="491" t="s">
        <v>111</v>
      </c>
      <c r="AY4" s="492"/>
      <c r="AZ4" s="464"/>
      <c r="BA4" s="465"/>
      <c r="BB4" s="465"/>
      <c r="BC4" s="465"/>
      <c r="BD4" s="465"/>
      <c r="BE4" s="465"/>
      <c r="BF4" s="466"/>
      <c r="BG4" s="61"/>
      <c r="BH4" s="61"/>
      <c r="BI4" s="61"/>
      <c r="BJ4" s="61"/>
      <c r="BK4" s="61"/>
      <c r="BL4" s="62"/>
      <c r="BM4" s="62"/>
      <c r="BN4" s="62"/>
      <c r="BO4" s="62"/>
      <c r="BP4" s="62"/>
      <c r="BQ4" s="62"/>
      <c r="BR4" s="61"/>
      <c r="BS4" s="61"/>
      <c r="BT4" s="61"/>
      <c r="BU4" s="61"/>
      <c r="BV4" s="61"/>
      <c r="BW4" s="61"/>
      <c r="BX4" s="61"/>
      <c r="BY4" s="61"/>
      <c r="BZ4" s="61"/>
      <c r="CA4" s="63"/>
      <c r="CB4" s="64"/>
      <c r="CC4" s="65"/>
      <c r="CD4" s="66"/>
      <c r="CE4" s="66"/>
    </row>
    <row r="5" spans="2:120" s="54" customFormat="1" ht="23.25" customHeight="1" x14ac:dyDescent="0.15">
      <c r="B5" s="467" t="s">
        <v>112</v>
      </c>
      <c r="C5" s="468"/>
      <c r="D5" s="469"/>
      <c r="E5" s="470" t="s">
        <v>113</v>
      </c>
      <c r="F5" s="471"/>
      <c r="G5" s="471"/>
      <c r="H5" s="471"/>
      <c r="I5" s="471"/>
      <c r="J5" s="471"/>
      <c r="K5" s="471"/>
      <c r="L5" s="472"/>
      <c r="M5" s="473" t="s">
        <v>114</v>
      </c>
      <c r="N5" s="468"/>
      <c r="O5" s="469"/>
      <c r="P5" s="474"/>
      <c r="Q5" s="475"/>
      <c r="R5" s="475"/>
      <c r="S5" s="475"/>
      <c r="T5" s="475"/>
      <c r="U5" s="475"/>
      <c r="V5" s="475"/>
      <c r="W5" s="475"/>
      <c r="X5" s="475"/>
      <c r="Y5" s="475"/>
      <c r="Z5" s="475"/>
      <c r="AA5" s="475"/>
      <c r="AB5" s="476"/>
      <c r="AC5" s="460"/>
      <c r="AD5" s="461"/>
      <c r="AE5" s="461" t="s">
        <v>115</v>
      </c>
      <c r="AF5" s="461"/>
      <c r="AG5" s="461"/>
      <c r="AH5" s="461"/>
      <c r="AI5" s="461"/>
      <c r="AJ5" s="73"/>
      <c r="AK5" s="74" t="s">
        <v>72</v>
      </c>
      <c r="AL5" s="75"/>
      <c r="AM5" s="76" t="s">
        <v>65</v>
      </c>
      <c r="AN5" s="477" t="s">
        <v>116</v>
      </c>
      <c r="AO5" s="478"/>
      <c r="AP5" s="77"/>
      <c r="AQ5" s="78"/>
      <c r="AR5" s="79" t="s">
        <v>117</v>
      </c>
      <c r="AS5" s="477" t="s">
        <v>118</v>
      </c>
      <c r="AT5" s="478"/>
      <c r="AU5" s="479"/>
      <c r="AV5" s="480"/>
      <c r="AW5" s="80" t="s">
        <v>119</v>
      </c>
      <c r="AX5" s="493"/>
      <c r="AY5" s="494"/>
      <c r="AZ5" s="481"/>
      <c r="BA5" s="482"/>
      <c r="BB5" s="482"/>
      <c r="BC5" s="482"/>
      <c r="BD5" s="482"/>
      <c r="BE5" s="482"/>
      <c r="BF5" s="483"/>
      <c r="BG5" s="61"/>
      <c r="BH5" s="61"/>
      <c r="BI5" s="61"/>
      <c r="BJ5" s="61"/>
      <c r="BK5" s="61"/>
      <c r="BL5" s="62"/>
      <c r="BM5" s="62"/>
      <c r="BN5" s="62"/>
      <c r="BO5" s="62"/>
      <c r="BP5" s="62"/>
      <c r="BQ5" s="62"/>
      <c r="BR5" s="61"/>
      <c r="BS5" s="61"/>
      <c r="BT5" s="61"/>
      <c r="BU5" s="61"/>
      <c r="BV5" s="61"/>
      <c r="BW5" s="61"/>
      <c r="BX5" s="61"/>
      <c r="BY5" s="61"/>
      <c r="BZ5" s="61"/>
      <c r="CA5" s="63"/>
      <c r="CB5" s="64"/>
      <c r="CC5" s="65"/>
      <c r="CD5" s="66"/>
      <c r="CE5" s="66"/>
    </row>
    <row r="6" spans="2:120" s="54" customFormat="1" ht="23.25" customHeight="1" x14ac:dyDescent="0.15">
      <c r="B6" s="497" t="s">
        <v>120</v>
      </c>
      <c r="C6" s="468"/>
      <c r="D6" s="469"/>
      <c r="E6" s="498"/>
      <c r="F6" s="499"/>
      <c r="G6" s="499"/>
      <c r="H6" s="499"/>
      <c r="I6" s="499"/>
      <c r="J6" s="499"/>
      <c r="K6" s="499"/>
      <c r="L6" s="500"/>
      <c r="M6" s="473" t="s">
        <v>121</v>
      </c>
      <c r="N6" s="468"/>
      <c r="O6" s="469"/>
      <c r="P6" s="474"/>
      <c r="Q6" s="475"/>
      <c r="R6" s="475"/>
      <c r="S6" s="475"/>
      <c r="T6" s="475"/>
      <c r="U6" s="475"/>
      <c r="V6" s="475"/>
      <c r="W6" s="475"/>
      <c r="X6" s="475"/>
      <c r="Y6" s="475"/>
      <c r="Z6" s="475"/>
      <c r="AA6" s="475"/>
      <c r="AB6" s="476"/>
      <c r="AC6" s="462"/>
      <c r="AD6" s="463"/>
      <c r="AE6" s="463" t="s">
        <v>122</v>
      </c>
      <c r="AF6" s="463"/>
      <c r="AG6" s="463"/>
      <c r="AH6" s="463"/>
      <c r="AI6" s="463"/>
      <c r="AJ6" s="501" t="s">
        <v>123</v>
      </c>
      <c r="AK6" s="502"/>
      <c r="AL6" s="502"/>
      <c r="AM6" s="503"/>
      <c r="AN6" s="477" t="s">
        <v>124</v>
      </c>
      <c r="AO6" s="478"/>
      <c r="AP6" s="479"/>
      <c r="AQ6" s="480"/>
      <c r="AR6" s="81" t="s">
        <v>119</v>
      </c>
      <c r="AS6" s="477" t="s">
        <v>125</v>
      </c>
      <c r="AT6" s="478"/>
      <c r="AU6" s="479"/>
      <c r="AV6" s="480"/>
      <c r="AW6" s="82" t="s">
        <v>119</v>
      </c>
      <c r="AX6" s="495" t="s">
        <v>126</v>
      </c>
      <c r="AY6" s="496"/>
      <c r="AZ6" s="481"/>
      <c r="BA6" s="482"/>
      <c r="BB6" s="482"/>
      <c r="BC6" s="482"/>
      <c r="BD6" s="482"/>
      <c r="BE6" s="482"/>
      <c r="BF6" s="483"/>
      <c r="BG6" s="61"/>
      <c r="BH6" s="61"/>
      <c r="BI6" s="61"/>
      <c r="BJ6" s="61"/>
      <c r="BK6" s="61"/>
      <c r="BL6" s="62"/>
      <c r="BM6" s="62"/>
      <c r="BN6" s="62"/>
      <c r="BO6" s="62"/>
      <c r="BP6" s="62"/>
      <c r="BQ6" s="62"/>
      <c r="BR6" s="61"/>
      <c r="BS6" s="61"/>
      <c r="BT6" s="61"/>
      <c r="BU6" s="61"/>
      <c r="BV6" s="61"/>
      <c r="BW6" s="61"/>
      <c r="BX6" s="61"/>
      <c r="BY6" s="61"/>
      <c r="BZ6" s="61"/>
      <c r="CA6" s="63"/>
      <c r="CB6" s="64"/>
      <c r="CC6" s="65"/>
      <c r="CD6" s="66"/>
      <c r="CE6" s="66"/>
    </row>
    <row r="7" spans="2:120" s="54" customFormat="1" ht="23.25" customHeight="1" x14ac:dyDescent="0.15">
      <c r="B7" s="497" t="s">
        <v>127</v>
      </c>
      <c r="C7" s="468"/>
      <c r="D7" s="469"/>
      <c r="E7" s="520" t="s">
        <v>113</v>
      </c>
      <c r="F7" s="471"/>
      <c r="G7" s="471"/>
      <c r="H7" s="471"/>
      <c r="I7" s="471"/>
      <c r="J7" s="471"/>
      <c r="K7" s="471"/>
      <c r="L7" s="472"/>
      <c r="M7" s="468" t="s">
        <v>69</v>
      </c>
      <c r="N7" s="468"/>
      <c r="O7" s="469"/>
      <c r="P7" s="521"/>
      <c r="Q7" s="522"/>
      <c r="R7" s="522"/>
      <c r="S7" s="522"/>
      <c r="T7" s="522"/>
      <c r="U7" s="522"/>
      <c r="V7" s="522"/>
      <c r="W7" s="522"/>
      <c r="X7" s="522"/>
      <c r="Y7" s="522"/>
      <c r="Z7" s="522"/>
      <c r="AA7" s="522"/>
      <c r="AB7" s="83"/>
      <c r="AC7" s="523" t="s">
        <v>128</v>
      </c>
      <c r="AD7" s="524"/>
      <c r="AE7" s="524" t="s">
        <v>129</v>
      </c>
      <c r="AF7" s="524"/>
      <c r="AG7" s="524"/>
      <c r="AH7" s="524"/>
      <c r="AI7" s="524"/>
      <c r="AJ7" s="84"/>
      <c r="AK7" s="85" t="s">
        <v>72</v>
      </c>
      <c r="AL7" s="86"/>
      <c r="AM7" s="87" t="s">
        <v>65</v>
      </c>
      <c r="AN7" s="477" t="s">
        <v>130</v>
      </c>
      <c r="AO7" s="478"/>
      <c r="AP7" s="504" t="s">
        <v>131</v>
      </c>
      <c r="AQ7" s="468"/>
      <c r="AR7" s="468"/>
      <c r="AS7" s="468"/>
      <c r="AT7" s="468"/>
      <c r="AU7" s="468"/>
      <c r="AV7" s="468"/>
      <c r="AW7" s="505"/>
      <c r="AX7" s="495" t="s">
        <v>132</v>
      </c>
      <c r="AY7" s="496"/>
      <c r="AZ7" s="481"/>
      <c r="BA7" s="482"/>
      <c r="BB7" s="482"/>
      <c r="BC7" s="482"/>
      <c r="BD7" s="482"/>
      <c r="BE7" s="482"/>
      <c r="BF7" s="483"/>
      <c r="BG7" s="61"/>
      <c r="BH7" s="61"/>
      <c r="BI7" s="88" t="str">
        <f>IF(AJ7="","",TIME(AJ7,AL7,0))</f>
        <v/>
      </c>
      <c r="BJ7" s="61"/>
      <c r="BK7" s="61"/>
      <c r="BL7" s="62"/>
      <c r="BM7" s="62"/>
      <c r="BN7" s="62"/>
      <c r="BO7" s="62"/>
      <c r="BP7" s="62"/>
      <c r="BQ7" s="62"/>
      <c r="BR7" s="61"/>
      <c r="BS7" s="61"/>
      <c r="BT7" s="61"/>
      <c r="BU7" s="61"/>
      <c r="BV7" s="61"/>
      <c r="BW7" s="61"/>
      <c r="BX7" s="61"/>
      <c r="BY7" s="61"/>
      <c r="BZ7" s="61"/>
      <c r="CA7" s="63"/>
      <c r="CB7" s="64"/>
      <c r="CC7" s="65"/>
      <c r="CD7" s="66"/>
      <c r="CE7" s="66"/>
    </row>
    <row r="8" spans="2:120" s="54" customFormat="1" ht="23.25" customHeight="1" thickBot="1" x14ac:dyDescent="0.2">
      <c r="B8" s="506" t="s">
        <v>70</v>
      </c>
      <c r="C8" s="507"/>
      <c r="D8" s="508"/>
      <c r="E8" s="509" t="s">
        <v>133</v>
      </c>
      <c r="F8" s="510"/>
      <c r="G8" s="510"/>
      <c r="H8" s="510"/>
      <c r="I8" s="510"/>
      <c r="J8" s="510"/>
      <c r="K8" s="510"/>
      <c r="L8" s="511"/>
      <c r="M8" s="512" t="s">
        <v>134</v>
      </c>
      <c r="N8" s="512"/>
      <c r="O8" s="513"/>
      <c r="P8" s="514" t="s">
        <v>135</v>
      </c>
      <c r="Q8" s="515"/>
      <c r="R8" s="515"/>
      <c r="S8" s="515"/>
      <c r="T8" s="515"/>
      <c r="U8" s="515"/>
      <c r="V8" s="515"/>
      <c r="W8" s="515"/>
      <c r="X8" s="515"/>
      <c r="Y8" s="515"/>
      <c r="Z8" s="515"/>
      <c r="AA8" s="515"/>
      <c r="AB8" s="516"/>
      <c r="AC8" s="525"/>
      <c r="AD8" s="517"/>
      <c r="AE8" s="517" t="s">
        <v>136</v>
      </c>
      <c r="AF8" s="517"/>
      <c r="AG8" s="517"/>
      <c r="AH8" s="517"/>
      <c r="AI8" s="517"/>
      <c r="AJ8" s="89"/>
      <c r="AK8" s="90" t="s">
        <v>72</v>
      </c>
      <c r="AL8" s="91"/>
      <c r="AM8" s="92" t="s">
        <v>65</v>
      </c>
      <c r="AN8" s="518" t="s">
        <v>137</v>
      </c>
      <c r="AO8" s="519"/>
      <c r="AP8" s="541" t="s">
        <v>138</v>
      </c>
      <c r="AQ8" s="507"/>
      <c r="AR8" s="507"/>
      <c r="AS8" s="507"/>
      <c r="AT8" s="507"/>
      <c r="AU8" s="507"/>
      <c r="AV8" s="507"/>
      <c r="AW8" s="542"/>
      <c r="AX8" s="543" t="s">
        <v>139</v>
      </c>
      <c r="AY8" s="544"/>
      <c r="AZ8" s="545"/>
      <c r="BA8" s="546"/>
      <c r="BB8" s="546"/>
      <c r="BC8" s="546"/>
      <c r="BD8" s="546"/>
      <c r="BE8" s="546"/>
      <c r="BF8" s="547"/>
      <c r="BG8" s="61"/>
      <c r="BH8" s="61"/>
      <c r="BI8" s="88" t="str">
        <f>IF(AJ8="","",TIME(AJ8,AL8,0))</f>
        <v/>
      </c>
      <c r="BJ8" s="61"/>
      <c r="BK8" s="61"/>
      <c r="BL8" s="62"/>
      <c r="BM8" s="93"/>
      <c r="BN8" s="62"/>
      <c r="BO8" s="62"/>
      <c r="BP8" s="62"/>
      <c r="BQ8" s="62"/>
      <c r="BR8" s="61"/>
      <c r="BS8" s="61"/>
      <c r="BT8" s="61"/>
      <c r="BU8" s="61"/>
      <c r="BV8" s="61"/>
      <c r="BW8" s="61"/>
      <c r="BX8" s="61"/>
      <c r="BY8" s="61"/>
      <c r="BZ8" s="61"/>
      <c r="CA8" s="63"/>
      <c r="CB8" s="64"/>
      <c r="CC8" s="65"/>
      <c r="CD8" s="66"/>
      <c r="CE8" s="66"/>
    </row>
    <row r="9" spans="2:120" s="54" customFormat="1" ht="23.25" customHeight="1" thickBot="1" x14ac:dyDescent="0.2">
      <c r="B9" s="548" t="s">
        <v>140</v>
      </c>
      <c r="C9" s="549"/>
      <c r="D9" s="549"/>
      <c r="E9" s="549"/>
      <c r="F9" s="549"/>
      <c r="G9" s="549"/>
      <c r="H9" s="549"/>
      <c r="I9" s="549"/>
      <c r="J9" s="549"/>
      <c r="K9" s="549"/>
      <c r="L9" s="549" t="s">
        <v>140</v>
      </c>
      <c r="M9" s="549"/>
      <c r="N9" s="549"/>
      <c r="O9" s="549"/>
      <c r="P9" s="549"/>
      <c r="Q9" s="549"/>
      <c r="R9" s="549"/>
      <c r="S9" s="549"/>
      <c r="T9" s="549"/>
      <c r="U9" s="549"/>
      <c r="V9" s="549" t="s">
        <v>140</v>
      </c>
      <c r="W9" s="549"/>
      <c r="X9" s="549"/>
      <c r="Y9" s="549"/>
      <c r="Z9" s="549"/>
      <c r="AA9" s="549"/>
      <c r="AB9" s="549"/>
      <c r="AC9" s="549"/>
      <c r="AD9" s="549"/>
      <c r="AE9" s="549"/>
      <c r="AF9" s="549" t="s">
        <v>140</v>
      </c>
      <c r="AG9" s="549"/>
      <c r="AH9" s="549"/>
      <c r="AI9" s="549"/>
      <c r="AJ9" s="549"/>
      <c r="AK9" s="549"/>
      <c r="AL9" s="549"/>
      <c r="AM9" s="549"/>
      <c r="AN9" s="549"/>
      <c r="AO9" s="549"/>
      <c r="AP9" s="94"/>
      <c r="AQ9" s="94"/>
      <c r="AR9" s="94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6"/>
      <c r="BG9" s="61"/>
      <c r="BH9" s="61"/>
      <c r="BI9" s="61"/>
      <c r="BJ9" s="61"/>
      <c r="BK9" s="61"/>
      <c r="BL9" s="62"/>
      <c r="BM9" s="93"/>
      <c r="BN9" s="62"/>
      <c r="BO9" s="62"/>
      <c r="BP9" s="62"/>
      <c r="BQ9" s="62"/>
      <c r="BR9" s="61"/>
      <c r="BS9" s="61"/>
      <c r="BT9" s="61"/>
      <c r="BU9" s="61"/>
      <c r="BV9" s="61"/>
      <c r="BW9" s="61"/>
      <c r="BX9" s="61"/>
      <c r="BY9" s="61"/>
      <c r="BZ9" s="61"/>
      <c r="CA9" s="63"/>
      <c r="CB9" s="64"/>
      <c r="CC9" s="65"/>
      <c r="CD9" s="66"/>
      <c r="CE9" s="66"/>
    </row>
    <row r="10" spans="2:120" s="54" customFormat="1" ht="23.25" customHeight="1" x14ac:dyDescent="0.15">
      <c r="B10" s="451" t="s">
        <v>70</v>
      </c>
      <c r="C10" s="452"/>
      <c r="D10" s="453"/>
      <c r="E10" s="575" t="s">
        <v>141</v>
      </c>
      <c r="F10" s="576"/>
      <c r="G10" s="576"/>
      <c r="H10" s="576"/>
      <c r="I10" s="576"/>
      <c r="J10" s="576"/>
      <c r="K10" s="576"/>
      <c r="L10" s="576"/>
      <c r="M10" s="576"/>
      <c r="N10" s="576"/>
      <c r="O10" s="576"/>
      <c r="P10" s="576"/>
      <c r="Q10" s="576"/>
      <c r="R10" s="576"/>
      <c r="S10" s="576"/>
      <c r="T10" s="576"/>
      <c r="U10" s="576"/>
      <c r="V10" s="576"/>
      <c r="W10" s="576"/>
      <c r="X10" s="576"/>
      <c r="Y10" s="576"/>
      <c r="Z10" s="576"/>
      <c r="AA10" s="576"/>
      <c r="AB10" s="576"/>
      <c r="AC10" s="576"/>
      <c r="AD10" s="576"/>
      <c r="AE10" s="576"/>
      <c r="AF10" s="576"/>
      <c r="AG10" s="576"/>
      <c r="AH10" s="576"/>
      <c r="AI10" s="577"/>
      <c r="AJ10" s="526" t="s">
        <v>142</v>
      </c>
      <c r="AK10" s="527"/>
      <c r="AL10" s="527"/>
      <c r="AM10" s="528"/>
      <c r="AN10" s="529" t="s">
        <v>143</v>
      </c>
      <c r="AO10" s="530"/>
      <c r="AP10" s="97"/>
      <c r="AQ10" s="97"/>
      <c r="AR10" s="97"/>
      <c r="AS10" s="97"/>
      <c r="AT10" s="98"/>
      <c r="AU10" s="533" t="s">
        <v>144</v>
      </c>
      <c r="AV10" s="527"/>
      <c r="AW10" s="527"/>
      <c r="AX10" s="527"/>
      <c r="AY10" s="527"/>
      <c r="AZ10" s="527"/>
      <c r="BA10" s="527"/>
      <c r="BB10" s="527"/>
      <c r="BC10" s="527"/>
      <c r="BD10" s="527"/>
      <c r="BE10" s="527"/>
      <c r="BF10" s="534"/>
      <c r="BG10" s="61"/>
      <c r="BH10" s="61"/>
      <c r="BI10" s="61"/>
      <c r="BJ10" s="61"/>
      <c r="BK10" s="61"/>
      <c r="BL10" s="62"/>
      <c r="BM10" s="93"/>
      <c r="BN10" s="62"/>
      <c r="BO10" s="62"/>
      <c r="BP10" s="62"/>
      <c r="BQ10" s="62"/>
      <c r="BR10" s="61"/>
      <c r="BS10" s="61"/>
      <c r="BT10" s="61"/>
      <c r="BU10" s="61"/>
      <c r="BV10" s="61"/>
      <c r="BW10" s="61"/>
      <c r="BX10" s="61"/>
      <c r="BY10" s="61"/>
      <c r="BZ10" s="61"/>
      <c r="CA10" s="63"/>
      <c r="CB10" s="64"/>
      <c r="CC10" s="65"/>
      <c r="CD10" s="66"/>
      <c r="CE10" s="66"/>
    </row>
    <row r="11" spans="2:120" s="54" customFormat="1" ht="23.25" customHeight="1" x14ac:dyDescent="0.15">
      <c r="B11" s="467" t="s">
        <v>145</v>
      </c>
      <c r="C11" s="468"/>
      <c r="D11" s="469"/>
      <c r="E11" s="538" t="s">
        <v>146</v>
      </c>
      <c r="F11" s="522"/>
      <c r="G11" s="522"/>
      <c r="H11" s="522"/>
      <c r="I11" s="522"/>
      <c r="J11" s="522"/>
      <c r="K11" s="522"/>
      <c r="L11" s="522"/>
      <c r="M11" s="522"/>
      <c r="N11" s="522"/>
      <c r="O11" s="522"/>
      <c r="P11" s="522"/>
      <c r="Q11" s="522"/>
      <c r="R11" s="522"/>
      <c r="S11" s="522"/>
      <c r="T11" s="522"/>
      <c r="U11" s="522"/>
      <c r="V11" s="522"/>
      <c r="W11" s="522"/>
      <c r="X11" s="522"/>
      <c r="Y11" s="522"/>
      <c r="Z11" s="522"/>
      <c r="AA11" s="522"/>
      <c r="AB11" s="522"/>
      <c r="AC11" s="522"/>
      <c r="AD11" s="522"/>
      <c r="AE11" s="522"/>
      <c r="AF11" s="522"/>
      <c r="AG11" s="522"/>
      <c r="AH11" s="522"/>
      <c r="AI11" s="539"/>
      <c r="AJ11" s="535" t="s">
        <v>147</v>
      </c>
      <c r="AK11" s="536"/>
      <c r="AL11" s="536"/>
      <c r="AM11" s="540"/>
      <c r="AN11" s="531"/>
      <c r="AO11" s="532"/>
      <c r="AP11" s="99"/>
      <c r="AQ11" s="99"/>
      <c r="AR11" s="99"/>
      <c r="AS11" s="100"/>
      <c r="AT11" s="101"/>
      <c r="AU11" s="535"/>
      <c r="AV11" s="536"/>
      <c r="AW11" s="536"/>
      <c r="AX11" s="536"/>
      <c r="AY11" s="536"/>
      <c r="AZ11" s="536"/>
      <c r="BA11" s="536"/>
      <c r="BB11" s="536"/>
      <c r="BC11" s="536"/>
      <c r="BD11" s="536"/>
      <c r="BE11" s="536"/>
      <c r="BF11" s="537"/>
      <c r="BG11" s="61"/>
      <c r="BH11" s="61"/>
      <c r="BI11" s="61"/>
      <c r="BJ11" s="61"/>
      <c r="BK11" s="61"/>
      <c r="BL11" s="62"/>
      <c r="BM11" s="93"/>
      <c r="BN11" s="62"/>
      <c r="BO11" s="62"/>
      <c r="BP11" s="62"/>
      <c r="BQ11" s="62"/>
      <c r="BR11" s="61"/>
      <c r="BS11" s="61"/>
      <c r="BT11" s="61"/>
      <c r="BU11" s="61"/>
      <c r="BV11" s="61"/>
      <c r="BW11" s="61"/>
      <c r="BX11" s="61"/>
      <c r="BY11" s="61"/>
      <c r="BZ11" s="61"/>
      <c r="CA11" s="63"/>
      <c r="CB11" s="64"/>
      <c r="CC11" s="65"/>
      <c r="CD11" s="66"/>
      <c r="CE11" s="66"/>
    </row>
    <row r="12" spans="2:120" s="54" customFormat="1" ht="23.25" customHeight="1" x14ac:dyDescent="0.15">
      <c r="B12" s="467" t="s">
        <v>148</v>
      </c>
      <c r="C12" s="550"/>
      <c r="D12" s="80"/>
      <c r="E12" s="80"/>
      <c r="F12" s="80"/>
      <c r="G12" s="102"/>
      <c r="H12" s="103"/>
      <c r="I12" s="104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5"/>
      <c r="AT12" s="105"/>
      <c r="AU12" s="106" t="s">
        <v>149</v>
      </c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8"/>
      <c r="BG12" s="61"/>
      <c r="BH12" s="61"/>
      <c r="BI12" s="61"/>
      <c r="BJ12" s="61"/>
      <c r="BK12" s="61"/>
      <c r="BL12" s="62"/>
      <c r="BM12" s="93"/>
      <c r="BN12" s="62"/>
      <c r="BO12" s="62"/>
      <c r="BP12" s="62"/>
      <c r="BQ12" s="62"/>
      <c r="BR12" s="61"/>
      <c r="BS12" s="61"/>
      <c r="BT12" s="61"/>
      <c r="BU12" s="61"/>
      <c r="BV12" s="61"/>
      <c r="BW12" s="61"/>
      <c r="BX12" s="61"/>
      <c r="BY12" s="61"/>
      <c r="BZ12" s="61"/>
      <c r="CA12" s="63"/>
      <c r="CB12" s="64"/>
      <c r="CC12" s="65"/>
      <c r="CD12" s="66"/>
      <c r="CE12" s="66"/>
    </row>
    <row r="13" spans="2:120" s="54" customFormat="1" ht="23.25" customHeight="1" x14ac:dyDescent="0.15">
      <c r="B13" s="551" t="s">
        <v>150</v>
      </c>
      <c r="C13" s="552"/>
      <c r="D13" s="109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10"/>
      <c r="AP13" s="110"/>
      <c r="AQ13" s="110"/>
      <c r="AR13" s="110"/>
      <c r="AS13" s="110"/>
      <c r="AT13" s="111"/>
      <c r="AU13" s="112" t="s">
        <v>151</v>
      </c>
      <c r="AV13" s="113"/>
      <c r="AW13" s="113"/>
      <c r="AX13" s="113"/>
      <c r="AY13" s="113"/>
      <c r="AZ13" s="113"/>
      <c r="BA13" s="113"/>
      <c r="BB13" s="113"/>
      <c r="BC13" s="113"/>
      <c r="BD13" s="113"/>
      <c r="BE13" s="113"/>
      <c r="BF13" s="114"/>
      <c r="BG13" s="61"/>
      <c r="BH13" s="61"/>
      <c r="BI13" s="61"/>
      <c r="BJ13" s="61"/>
      <c r="BK13" s="61"/>
      <c r="BL13" s="62"/>
      <c r="BM13" s="93"/>
      <c r="BN13" s="62"/>
      <c r="BO13" s="62"/>
      <c r="BP13" s="62"/>
      <c r="BQ13" s="62"/>
      <c r="BR13" s="61"/>
      <c r="BS13" s="61"/>
      <c r="BT13" s="61"/>
      <c r="BU13" s="61"/>
      <c r="BV13" s="61"/>
      <c r="BW13" s="61"/>
      <c r="BX13" s="61"/>
      <c r="BY13" s="61"/>
      <c r="BZ13" s="61"/>
      <c r="CA13" s="63"/>
      <c r="CB13" s="64"/>
      <c r="CC13" s="65"/>
      <c r="CD13" s="66"/>
      <c r="CE13" s="66"/>
    </row>
    <row r="14" spans="2:120" s="54" customFormat="1" ht="23.25" customHeight="1" x14ac:dyDescent="0.15">
      <c r="B14" s="553" t="s">
        <v>152</v>
      </c>
      <c r="C14" s="110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115"/>
      <c r="AU14" s="112" t="s">
        <v>153</v>
      </c>
      <c r="AV14" s="113"/>
      <c r="AW14" s="113"/>
      <c r="AX14" s="113"/>
      <c r="AY14" s="113"/>
      <c r="AZ14" s="113"/>
      <c r="BA14" s="113"/>
      <c r="BB14" s="113"/>
      <c r="BC14" s="113"/>
      <c r="BD14" s="113"/>
      <c r="BE14" s="113"/>
      <c r="BF14" s="114"/>
      <c r="BG14" s="61"/>
      <c r="BH14" s="61"/>
      <c r="BI14" s="61"/>
      <c r="BJ14" s="61"/>
      <c r="BK14" s="61"/>
      <c r="BL14" s="62"/>
      <c r="BM14" s="93"/>
      <c r="BN14" s="62"/>
      <c r="BO14" s="62"/>
      <c r="BP14" s="62"/>
      <c r="BQ14" s="62"/>
      <c r="BR14" s="61"/>
      <c r="BS14" s="61"/>
      <c r="BT14" s="61"/>
      <c r="BU14" s="61"/>
      <c r="BV14" s="61"/>
      <c r="BW14" s="61"/>
      <c r="BX14" s="61"/>
      <c r="BY14" s="61"/>
      <c r="BZ14" s="61"/>
      <c r="CA14" s="63"/>
      <c r="CB14" s="64"/>
      <c r="CC14" s="65"/>
      <c r="CD14" s="66"/>
      <c r="CE14" s="66"/>
    </row>
    <row r="15" spans="2:120" s="54" customFormat="1" ht="23.25" customHeight="1" x14ac:dyDescent="0.15">
      <c r="B15" s="554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115"/>
      <c r="AU15" s="112" t="s">
        <v>154</v>
      </c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4"/>
      <c r="BG15" s="61"/>
      <c r="BH15" s="61"/>
      <c r="BI15" s="61"/>
      <c r="BJ15" s="61"/>
      <c r="BK15" s="61"/>
      <c r="BL15" s="62"/>
      <c r="BM15" s="93"/>
      <c r="BN15" s="62"/>
      <c r="BO15" s="62"/>
      <c r="BP15" s="62"/>
      <c r="BQ15" s="62"/>
      <c r="BR15" s="61"/>
      <c r="BS15" s="61"/>
      <c r="BT15" s="61"/>
      <c r="BU15" s="61"/>
      <c r="BV15" s="61"/>
      <c r="BW15" s="61"/>
      <c r="BX15" s="61"/>
      <c r="BY15" s="61"/>
      <c r="BZ15" s="61"/>
      <c r="CA15" s="63"/>
      <c r="CB15" s="64"/>
      <c r="CC15" s="65"/>
      <c r="CD15" s="66"/>
      <c r="CE15" s="66"/>
    </row>
    <row r="16" spans="2:120" s="54" customFormat="1" ht="23.25" customHeight="1" x14ac:dyDescent="0.15">
      <c r="B16" s="554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115"/>
      <c r="AU16" s="116" t="s">
        <v>155</v>
      </c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8"/>
      <c r="BG16" s="61"/>
      <c r="BH16" s="61"/>
      <c r="BI16" s="61"/>
      <c r="BJ16" s="61"/>
      <c r="BK16" s="61"/>
      <c r="BL16" s="62"/>
      <c r="BM16" s="93"/>
      <c r="BN16" s="62"/>
      <c r="BO16" s="62"/>
      <c r="BP16" s="62"/>
      <c r="BQ16" s="62"/>
      <c r="BR16" s="61"/>
      <c r="BS16" s="61"/>
      <c r="BT16" s="61"/>
      <c r="BU16" s="61"/>
      <c r="BV16" s="61"/>
      <c r="BW16" s="61"/>
      <c r="BX16" s="61"/>
      <c r="BY16" s="61"/>
      <c r="BZ16" s="61"/>
      <c r="CA16" s="63"/>
      <c r="CB16" s="64"/>
      <c r="CC16" s="65"/>
      <c r="CD16" s="66"/>
      <c r="CE16" s="66"/>
    </row>
    <row r="17" spans="2:95" s="54" customFormat="1" ht="23.25" customHeight="1" x14ac:dyDescent="0.15">
      <c r="B17" s="554"/>
      <c r="C17" s="11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115"/>
      <c r="AU17" s="120" t="s">
        <v>156</v>
      </c>
      <c r="AV17" s="121"/>
      <c r="AW17" s="121"/>
      <c r="AX17" s="121"/>
      <c r="AY17" s="121"/>
      <c r="AZ17" s="121"/>
      <c r="BA17" s="121"/>
      <c r="BB17" s="121"/>
      <c r="BC17" s="121"/>
      <c r="BD17" s="121"/>
      <c r="BE17" s="121"/>
      <c r="BF17" s="122"/>
      <c r="BG17" s="61"/>
      <c r="BH17" s="61"/>
      <c r="BI17" s="61"/>
      <c r="BJ17" s="61"/>
      <c r="BK17" s="61"/>
      <c r="BL17" s="62"/>
      <c r="BM17" s="93"/>
      <c r="BN17" s="62"/>
      <c r="BO17" s="62"/>
      <c r="BP17" s="62"/>
      <c r="BQ17" s="62"/>
      <c r="BR17" s="61"/>
      <c r="BS17" s="61"/>
      <c r="BT17" s="61"/>
      <c r="BU17" s="61"/>
      <c r="BV17" s="61"/>
      <c r="BW17" s="61"/>
      <c r="BX17" s="61"/>
      <c r="BY17" s="61"/>
      <c r="BZ17" s="61"/>
      <c r="CA17" s="63"/>
      <c r="CB17" s="64"/>
      <c r="CC17" s="65"/>
      <c r="CD17" s="66"/>
      <c r="CE17" s="66"/>
    </row>
    <row r="18" spans="2:95" s="54" customFormat="1" ht="23.25" customHeight="1" x14ac:dyDescent="0.15">
      <c r="B18" s="554"/>
      <c r="C18" s="11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115"/>
      <c r="AU18" s="112" t="s">
        <v>157</v>
      </c>
      <c r="AV18" s="113"/>
      <c r="AW18" s="113"/>
      <c r="AX18" s="113"/>
      <c r="AY18" s="113"/>
      <c r="AZ18" s="113"/>
      <c r="BA18" s="113"/>
      <c r="BB18" s="113"/>
      <c r="BC18" s="113"/>
      <c r="BD18" s="113"/>
      <c r="BE18" s="113"/>
      <c r="BF18" s="114"/>
      <c r="BG18" s="61"/>
      <c r="BH18" s="61"/>
      <c r="BI18" s="61"/>
      <c r="BJ18" s="61"/>
      <c r="BK18" s="61"/>
      <c r="BL18" s="62"/>
      <c r="BM18" s="93"/>
      <c r="BN18" s="62"/>
      <c r="BO18" s="62"/>
      <c r="BP18" s="62"/>
      <c r="BQ18" s="62"/>
      <c r="BR18" s="61"/>
      <c r="BS18" s="61"/>
      <c r="BT18" s="61"/>
      <c r="BU18" s="61"/>
      <c r="BV18" s="61"/>
      <c r="BW18" s="61"/>
      <c r="BX18" s="61"/>
      <c r="BY18" s="61"/>
      <c r="BZ18" s="61"/>
      <c r="CA18" s="63"/>
      <c r="CB18" s="64"/>
      <c r="CC18" s="65"/>
      <c r="CD18" s="66"/>
      <c r="CE18" s="66"/>
    </row>
    <row r="19" spans="2:95" s="54" customFormat="1" ht="23.25" customHeight="1" x14ac:dyDescent="0.15">
      <c r="B19" s="554"/>
      <c r="C19" s="11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115"/>
      <c r="AU19" s="112" t="s">
        <v>158</v>
      </c>
      <c r="AV19" s="113"/>
      <c r="AW19" s="113"/>
      <c r="AX19" s="113"/>
      <c r="AY19" s="113"/>
      <c r="AZ19" s="113"/>
      <c r="BA19" s="113"/>
      <c r="BB19" s="113"/>
      <c r="BC19" s="113"/>
      <c r="BD19" s="113"/>
      <c r="BE19" s="113"/>
      <c r="BF19" s="114"/>
      <c r="BG19" s="61"/>
      <c r="BH19" s="61"/>
      <c r="BI19" s="61"/>
      <c r="BJ19" s="61"/>
      <c r="BK19" s="61"/>
      <c r="BL19" s="62"/>
      <c r="BM19" s="93"/>
      <c r="BN19" s="62"/>
      <c r="BO19" s="62"/>
      <c r="BP19" s="62"/>
      <c r="BQ19" s="62"/>
      <c r="BR19" s="61"/>
      <c r="BS19" s="61"/>
      <c r="BT19" s="61"/>
      <c r="BU19" s="61"/>
      <c r="BV19" s="61"/>
      <c r="BW19" s="61"/>
      <c r="BX19" s="61"/>
      <c r="BY19" s="61"/>
      <c r="BZ19" s="61"/>
      <c r="CA19" s="63"/>
      <c r="CB19" s="64"/>
      <c r="CC19" s="65"/>
      <c r="CD19" s="66"/>
      <c r="CE19" s="66"/>
    </row>
    <row r="20" spans="2:95" s="54" customFormat="1" ht="23.25" customHeight="1" x14ac:dyDescent="0.15">
      <c r="B20" s="554"/>
      <c r="C20" s="11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115"/>
      <c r="AU20" s="112" t="s">
        <v>159</v>
      </c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4"/>
      <c r="BG20" s="61"/>
      <c r="BH20" s="61"/>
      <c r="BI20" s="61"/>
      <c r="BJ20" s="61"/>
      <c r="BK20" s="61"/>
      <c r="BL20" s="62"/>
      <c r="BM20" s="93"/>
      <c r="BN20" s="62"/>
      <c r="BO20" s="62"/>
      <c r="BP20" s="62"/>
      <c r="BQ20" s="62"/>
      <c r="BR20" s="61"/>
      <c r="BS20" s="61"/>
      <c r="BT20" s="61"/>
      <c r="BU20" s="61"/>
      <c r="BV20" s="61"/>
      <c r="BW20" s="61"/>
      <c r="BX20" s="61"/>
      <c r="BY20" s="61"/>
      <c r="BZ20" s="61"/>
      <c r="CA20" s="63"/>
      <c r="CB20" s="64"/>
      <c r="CC20" s="65"/>
      <c r="CD20" s="66"/>
      <c r="CE20" s="66"/>
    </row>
    <row r="21" spans="2:95" s="54" customFormat="1" ht="23.25" customHeight="1" x14ac:dyDescent="0.15">
      <c r="B21" s="554"/>
      <c r="C21" s="11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115"/>
      <c r="AU21" s="112" t="s">
        <v>160</v>
      </c>
      <c r="AV21" s="113"/>
      <c r="AW21" s="113"/>
      <c r="AX21" s="113"/>
      <c r="AY21" s="113"/>
      <c r="AZ21" s="113"/>
      <c r="BA21" s="113"/>
      <c r="BB21" s="113"/>
      <c r="BC21" s="113"/>
      <c r="BD21" s="113"/>
      <c r="BE21" s="113"/>
      <c r="BF21" s="114"/>
      <c r="BG21" s="61"/>
      <c r="BH21" s="61"/>
      <c r="BI21" s="61"/>
      <c r="BJ21" s="61"/>
      <c r="BK21" s="61"/>
      <c r="BL21" s="62"/>
      <c r="BM21" s="93"/>
      <c r="BN21" s="62"/>
      <c r="BO21" s="62"/>
      <c r="BP21" s="62"/>
      <c r="BQ21" s="62"/>
      <c r="BR21" s="61"/>
      <c r="BS21" s="61"/>
      <c r="BT21" s="61"/>
      <c r="BU21" s="61"/>
      <c r="BV21" s="61"/>
      <c r="BW21" s="61"/>
      <c r="BX21" s="61"/>
      <c r="BY21" s="61"/>
      <c r="BZ21" s="61"/>
      <c r="CA21" s="63"/>
      <c r="CB21" s="64"/>
      <c r="CC21" s="65"/>
      <c r="CD21" s="66"/>
      <c r="CE21" s="66"/>
    </row>
    <row r="22" spans="2:95" s="54" customFormat="1" ht="23.25" customHeight="1" x14ac:dyDescent="0.15">
      <c r="B22" s="554"/>
      <c r="C22" s="11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115"/>
      <c r="AU22" s="112" t="s">
        <v>161</v>
      </c>
      <c r="AV22" s="113"/>
      <c r="AW22" s="113"/>
      <c r="AX22" s="113"/>
      <c r="AY22" s="113"/>
      <c r="AZ22" s="113"/>
      <c r="BA22" s="113"/>
      <c r="BB22" s="113"/>
      <c r="BC22" s="113"/>
      <c r="BD22" s="113"/>
      <c r="BE22" s="113"/>
      <c r="BF22" s="114"/>
      <c r="BG22" s="61"/>
      <c r="BH22" s="61"/>
      <c r="BI22" s="61"/>
      <c r="BJ22" s="61"/>
      <c r="BK22" s="61"/>
      <c r="BL22" s="62"/>
      <c r="BM22" s="93"/>
      <c r="BN22" s="62"/>
      <c r="BO22" s="62"/>
      <c r="BP22" s="62"/>
      <c r="BQ22" s="62"/>
      <c r="BR22" s="61"/>
      <c r="BS22" s="61"/>
      <c r="BT22" s="61"/>
      <c r="BU22" s="61"/>
      <c r="BV22" s="61"/>
      <c r="BW22" s="61"/>
      <c r="BX22" s="61"/>
      <c r="BY22" s="61"/>
      <c r="BZ22" s="61"/>
      <c r="CA22" s="63"/>
      <c r="CB22" s="64"/>
      <c r="CC22" s="65"/>
      <c r="CD22" s="66"/>
      <c r="CE22" s="66"/>
    </row>
    <row r="23" spans="2:95" s="54" customFormat="1" ht="23.25" customHeight="1" x14ac:dyDescent="0.15">
      <c r="B23" s="554"/>
      <c r="C23" s="11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115"/>
      <c r="AU23" s="112" t="s">
        <v>162</v>
      </c>
      <c r="AV23" s="113"/>
      <c r="AW23" s="113"/>
      <c r="AX23" s="113"/>
      <c r="AY23" s="113"/>
      <c r="AZ23" s="113"/>
      <c r="BA23" s="113"/>
      <c r="BB23" s="113"/>
      <c r="BC23" s="113"/>
      <c r="BD23" s="113"/>
      <c r="BE23" s="113"/>
      <c r="BF23" s="114"/>
      <c r="BG23" s="61"/>
      <c r="BH23" s="61"/>
      <c r="BI23" s="61"/>
      <c r="BJ23" s="61"/>
      <c r="BK23" s="61"/>
      <c r="BL23" s="62"/>
      <c r="BM23" s="93"/>
      <c r="BN23" s="62"/>
      <c r="BO23" s="62"/>
      <c r="BP23" s="62"/>
      <c r="BQ23" s="62"/>
      <c r="BR23" s="61"/>
      <c r="BS23" s="61"/>
      <c r="BT23" s="61"/>
      <c r="BU23" s="61"/>
      <c r="BV23" s="61"/>
      <c r="BW23" s="61"/>
      <c r="BX23" s="61"/>
      <c r="BY23" s="61"/>
      <c r="BZ23" s="61"/>
      <c r="CA23" s="63"/>
      <c r="CB23" s="64"/>
      <c r="CC23" s="65"/>
      <c r="CD23" s="66"/>
      <c r="CE23" s="66"/>
    </row>
    <row r="24" spans="2:95" s="54" customFormat="1" ht="23.25" customHeight="1" x14ac:dyDescent="0.15">
      <c r="B24" s="554"/>
      <c r="C24" s="11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115"/>
      <c r="AU24" s="116" t="s">
        <v>163</v>
      </c>
      <c r="AV24" s="117"/>
      <c r="AW24" s="117"/>
      <c r="AX24" s="117"/>
      <c r="AY24" s="117"/>
      <c r="AZ24" s="117"/>
      <c r="BA24" s="117"/>
      <c r="BB24" s="117"/>
      <c r="BC24" s="117"/>
      <c r="BD24" s="117"/>
      <c r="BE24" s="117"/>
      <c r="BF24" s="118"/>
      <c r="BG24" s="61"/>
      <c r="BH24" s="61"/>
      <c r="BI24" s="61"/>
      <c r="BJ24" s="61"/>
      <c r="BK24" s="61"/>
      <c r="BL24" s="62"/>
      <c r="BM24" s="93"/>
      <c r="BN24" s="62"/>
      <c r="BO24" s="62"/>
      <c r="BP24" s="62"/>
      <c r="BQ24" s="62"/>
      <c r="BR24" s="61"/>
      <c r="BS24" s="61"/>
      <c r="BT24" s="61"/>
      <c r="BU24" s="61"/>
      <c r="BV24" s="61"/>
      <c r="BW24" s="61"/>
      <c r="BX24" s="61"/>
      <c r="BY24" s="61"/>
      <c r="BZ24" s="61"/>
      <c r="CA24" s="63"/>
      <c r="CB24" s="64"/>
      <c r="CC24" s="65"/>
      <c r="CD24" s="66"/>
      <c r="CE24" s="66"/>
    </row>
    <row r="25" spans="2:95" s="54" customFormat="1" ht="23.25" customHeight="1" x14ac:dyDescent="0.15">
      <c r="B25" s="554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115"/>
      <c r="AU25" s="120" t="s">
        <v>164</v>
      </c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2"/>
      <c r="BG25" s="61"/>
      <c r="BH25" s="61"/>
      <c r="BI25" s="61"/>
      <c r="BJ25" s="61"/>
      <c r="BK25" s="61"/>
      <c r="BL25" s="62"/>
      <c r="BM25" s="93"/>
      <c r="BN25" s="62"/>
      <c r="BO25" s="62"/>
      <c r="BP25" s="62"/>
      <c r="BQ25" s="62"/>
      <c r="BR25" s="61"/>
      <c r="BS25" s="61"/>
      <c r="BT25" s="61"/>
      <c r="BU25" s="61"/>
      <c r="BV25" s="61"/>
      <c r="BW25" s="61"/>
      <c r="BX25" s="61"/>
      <c r="BY25" s="61"/>
      <c r="BZ25" s="61"/>
      <c r="CA25" s="63"/>
      <c r="CB25" s="64"/>
      <c r="CC25" s="65"/>
      <c r="CD25" s="66"/>
      <c r="CE25" s="66"/>
    </row>
    <row r="26" spans="2:95" s="54" customFormat="1" ht="23.25" customHeight="1" x14ac:dyDescent="0.15">
      <c r="B26" s="554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115"/>
      <c r="AU26" s="112" t="s">
        <v>165</v>
      </c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4"/>
      <c r="BG26" s="61"/>
      <c r="BH26" s="61"/>
      <c r="BI26" s="61"/>
      <c r="BJ26" s="61"/>
      <c r="BK26" s="61"/>
      <c r="BL26" s="62"/>
      <c r="BM26" s="93"/>
      <c r="BN26" s="62"/>
      <c r="BO26" s="62"/>
      <c r="BP26" s="62"/>
      <c r="BQ26" s="62"/>
      <c r="BR26" s="61"/>
      <c r="BS26" s="61"/>
      <c r="BT26" s="61"/>
      <c r="BU26" s="61"/>
      <c r="BV26" s="61"/>
      <c r="BW26" s="61"/>
      <c r="BX26" s="61"/>
      <c r="BY26" s="61"/>
      <c r="BZ26" s="61"/>
      <c r="CA26" s="63"/>
      <c r="CB26" s="64"/>
      <c r="CC26" s="65"/>
      <c r="CD26" s="66"/>
      <c r="CE26" s="66"/>
    </row>
    <row r="27" spans="2:95" s="54" customFormat="1" ht="23.25" customHeight="1" thickBot="1" x14ac:dyDescent="0.2">
      <c r="B27" s="555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3"/>
      <c r="AK27" s="123"/>
      <c r="AL27" s="123"/>
      <c r="AM27" s="123"/>
      <c r="AN27" s="123"/>
      <c r="AO27" s="123"/>
      <c r="AP27" s="123"/>
      <c r="AQ27" s="123"/>
      <c r="AR27" s="123"/>
      <c r="AS27" s="123"/>
      <c r="AT27" s="124"/>
      <c r="AU27" s="112" t="s">
        <v>166</v>
      </c>
      <c r="AV27" s="113"/>
      <c r="AW27" s="113"/>
      <c r="AX27" s="113"/>
      <c r="AY27" s="113"/>
      <c r="AZ27" s="113"/>
      <c r="BA27" s="113"/>
      <c r="BB27" s="113"/>
      <c r="BC27" s="113"/>
      <c r="BD27" s="113"/>
      <c r="BE27" s="113"/>
      <c r="BF27" s="114"/>
      <c r="BG27" s="61"/>
      <c r="BH27" s="61"/>
      <c r="BI27" s="61"/>
      <c r="BJ27" s="61"/>
      <c r="BK27" s="61"/>
      <c r="BL27" s="62"/>
      <c r="BM27" s="93"/>
      <c r="BN27" s="62"/>
      <c r="BO27" s="62"/>
      <c r="BP27" s="62"/>
      <c r="BQ27" s="62"/>
      <c r="BR27" s="61"/>
      <c r="BS27" s="61"/>
      <c r="BT27" s="61"/>
      <c r="BU27" s="61"/>
      <c r="BV27" s="61"/>
      <c r="BW27" s="61"/>
      <c r="BX27" s="61"/>
      <c r="BY27" s="61"/>
      <c r="BZ27" s="61"/>
      <c r="CA27" s="63"/>
      <c r="CB27" s="64"/>
      <c r="CC27" s="65"/>
      <c r="CD27" s="66"/>
      <c r="CE27" s="66"/>
    </row>
    <row r="28" spans="2:95" s="54" customFormat="1" ht="23.25" customHeight="1" thickTop="1" x14ac:dyDescent="0.15">
      <c r="B28" s="556" t="s">
        <v>167</v>
      </c>
      <c r="C28" s="557"/>
      <c r="D28" s="560" t="s">
        <v>168</v>
      </c>
      <c r="E28" s="563" t="s">
        <v>169</v>
      </c>
      <c r="F28" s="564"/>
      <c r="G28" s="563" t="s">
        <v>170</v>
      </c>
      <c r="H28" s="588"/>
      <c r="I28" s="593" t="s">
        <v>171</v>
      </c>
      <c r="J28" s="594"/>
      <c r="K28" s="563" t="s">
        <v>172</v>
      </c>
      <c r="L28" s="588"/>
      <c r="M28" s="599" t="s">
        <v>173</v>
      </c>
      <c r="N28" s="600"/>
      <c r="O28" s="600"/>
      <c r="P28" s="600"/>
      <c r="Q28" s="600"/>
      <c r="R28" s="600"/>
      <c r="S28" s="600"/>
      <c r="T28" s="601"/>
      <c r="U28" s="563" t="s">
        <v>174</v>
      </c>
      <c r="V28" s="602"/>
      <c r="W28" s="602"/>
      <c r="X28" s="588"/>
      <c r="Y28" s="605" t="s">
        <v>175</v>
      </c>
      <c r="Z28" s="606"/>
      <c r="AA28" s="606"/>
      <c r="AB28" s="607"/>
      <c r="AC28" s="612" t="s">
        <v>176</v>
      </c>
      <c r="AD28" s="588"/>
      <c r="AE28" s="582" t="s">
        <v>177</v>
      </c>
      <c r="AF28" s="606"/>
      <c r="AG28" s="606"/>
      <c r="AH28" s="606"/>
      <c r="AI28" s="606"/>
      <c r="AJ28" s="606"/>
      <c r="AK28" s="606"/>
      <c r="AL28" s="606"/>
      <c r="AM28" s="606"/>
      <c r="AN28" s="606"/>
      <c r="AO28" s="606"/>
      <c r="AP28" s="607"/>
      <c r="AQ28" s="613" t="s">
        <v>178</v>
      </c>
      <c r="AR28" s="614"/>
      <c r="AS28" s="614"/>
      <c r="AT28" s="614"/>
      <c r="AU28" s="112" t="s">
        <v>179</v>
      </c>
      <c r="AV28" s="113"/>
      <c r="AW28" s="113"/>
      <c r="AX28" s="113"/>
      <c r="AY28" s="113"/>
      <c r="AZ28" s="113"/>
      <c r="BA28" s="113"/>
      <c r="BB28" s="113"/>
      <c r="BC28" s="113"/>
      <c r="BD28" s="113"/>
      <c r="BE28" s="113"/>
      <c r="BF28" s="114"/>
      <c r="BG28" s="61"/>
      <c r="BH28" s="61"/>
      <c r="BI28" s="61"/>
      <c r="BJ28" s="125"/>
      <c r="BK28" s="125"/>
      <c r="BL28" s="125"/>
      <c r="BM28" s="93"/>
      <c r="BN28" s="62"/>
      <c r="BO28" s="62"/>
      <c r="BP28" s="62"/>
      <c r="BQ28" s="62"/>
      <c r="BR28" s="61"/>
      <c r="BS28" s="61"/>
      <c r="BT28" s="61"/>
      <c r="BU28" s="61"/>
      <c r="BV28" s="61"/>
      <c r="BW28" s="61"/>
      <c r="BX28" s="61"/>
      <c r="BY28" s="61"/>
      <c r="BZ28" s="61"/>
      <c r="CA28" s="63"/>
      <c r="CB28" s="64"/>
      <c r="CC28" s="65"/>
      <c r="CD28" s="66"/>
      <c r="CE28" s="66"/>
    </row>
    <row r="29" spans="2:95" s="54" customFormat="1" ht="23.25" customHeight="1" x14ac:dyDescent="0.15">
      <c r="B29" s="554"/>
      <c r="C29" s="558"/>
      <c r="D29" s="561"/>
      <c r="E29" s="565"/>
      <c r="F29" s="566"/>
      <c r="G29" s="589"/>
      <c r="H29" s="590"/>
      <c r="I29" s="595"/>
      <c r="J29" s="596"/>
      <c r="K29" s="589"/>
      <c r="L29" s="590"/>
      <c r="M29" s="578" t="s">
        <v>180</v>
      </c>
      <c r="N29" s="579"/>
      <c r="O29" s="580" t="s">
        <v>181</v>
      </c>
      <c r="P29" s="581"/>
      <c r="Q29" s="571" t="s">
        <v>182</v>
      </c>
      <c r="R29" s="581"/>
      <c r="S29" s="578" t="s">
        <v>71</v>
      </c>
      <c r="T29" s="579"/>
      <c r="U29" s="589"/>
      <c r="V29" s="603"/>
      <c r="W29" s="603"/>
      <c r="X29" s="590"/>
      <c r="Y29" s="580" t="s">
        <v>183</v>
      </c>
      <c r="Z29" s="581"/>
      <c r="AA29" s="571" t="s">
        <v>64</v>
      </c>
      <c r="AB29" s="583"/>
      <c r="AC29" s="591"/>
      <c r="AD29" s="592"/>
      <c r="AE29" s="571" t="s">
        <v>184</v>
      </c>
      <c r="AF29" s="586"/>
      <c r="AG29" s="582" t="s">
        <v>185</v>
      </c>
      <c r="AH29" s="608"/>
      <c r="AI29" s="608"/>
      <c r="AJ29" s="608"/>
      <c r="AK29" s="608"/>
      <c r="AL29" s="494"/>
      <c r="AM29" s="626" t="s">
        <v>186</v>
      </c>
      <c r="AN29" s="627"/>
      <c r="AO29" s="628" t="s">
        <v>187</v>
      </c>
      <c r="AP29" s="629"/>
      <c r="AQ29" s="609" t="s">
        <v>186</v>
      </c>
      <c r="AR29" s="609"/>
      <c r="AS29" s="609" t="s">
        <v>188</v>
      </c>
      <c r="AT29" s="571"/>
      <c r="AU29" s="112" t="s">
        <v>189</v>
      </c>
      <c r="AV29" s="113"/>
      <c r="AW29" s="113"/>
      <c r="AX29" s="113"/>
      <c r="AY29" s="113"/>
      <c r="AZ29" s="113"/>
      <c r="BA29" s="113"/>
      <c r="BB29" s="113"/>
      <c r="BC29" s="113"/>
      <c r="BD29" s="113"/>
      <c r="BE29" s="113"/>
      <c r="BF29" s="114"/>
      <c r="BG29" s="61"/>
      <c r="BH29" s="61"/>
      <c r="BI29" s="61"/>
      <c r="BJ29" s="61"/>
      <c r="BK29" s="61"/>
      <c r="BL29" s="62"/>
      <c r="BM29" s="93"/>
      <c r="BN29" s="62"/>
      <c r="BO29" s="62"/>
      <c r="BP29" s="62"/>
      <c r="BQ29" s="62"/>
      <c r="BR29" s="61"/>
      <c r="BS29" s="61"/>
      <c r="BT29" s="61"/>
      <c r="BU29" s="61"/>
      <c r="BV29" s="61"/>
      <c r="BW29" s="61"/>
      <c r="BX29" s="61"/>
      <c r="BY29" s="61"/>
      <c r="BZ29" s="61"/>
      <c r="CA29" s="63"/>
      <c r="CB29" s="64"/>
      <c r="CC29" s="126"/>
      <c r="CD29" s="126"/>
      <c r="CE29" s="126"/>
      <c r="CF29" s="126"/>
      <c r="CG29" s="126"/>
      <c r="CH29" s="126"/>
      <c r="CI29" s="126"/>
      <c r="CJ29" s="126"/>
      <c r="CK29" s="126"/>
      <c r="CL29" s="126"/>
      <c r="CM29" s="126"/>
      <c r="CN29" s="126"/>
      <c r="CO29" s="126"/>
      <c r="CP29" s="126"/>
      <c r="CQ29" s="126"/>
    </row>
    <row r="30" spans="2:95" s="54" customFormat="1" ht="23.25" customHeight="1" x14ac:dyDescent="0.15">
      <c r="B30" s="554"/>
      <c r="C30" s="558"/>
      <c r="D30" s="562"/>
      <c r="E30" s="567"/>
      <c r="F30" s="568"/>
      <c r="G30" s="591"/>
      <c r="H30" s="592"/>
      <c r="I30" s="597"/>
      <c r="J30" s="598"/>
      <c r="K30" s="591"/>
      <c r="L30" s="592"/>
      <c r="M30" s="127" t="s">
        <v>72</v>
      </c>
      <c r="N30" s="128" t="s">
        <v>65</v>
      </c>
      <c r="O30" s="611" t="s">
        <v>190</v>
      </c>
      <c r="P30" s="540"/>
      <c r="Q30" s="582"/>
      <c r="R30" s="494"/>
      <c r="S30" s="127" t="s">
        <v>72</v>
      </c>
      <c r="T30" s="128" t="s">
        <v>65</v>
      </c>
      <c r="U30" s="591"/>
      <c r="V30" s="604"/>
      <c r="W30" s="604"/>
      <c r="X30" s="592"/>
      <c r="Y30" s="582"/>
      <c r="Z30" s="494"/>
      <c r="AA30" s="584"/>
      <c r="AB30" s="585"/>
      <c r="AC30" s="129" t="s">
        <v>191</v>
      </c>
      <c r="AD30" s="130" t="s">
        <v>192</v>
      </c>
      <c r="AE30" s="587"/>
      <c r="AF30" s="568"/>
      <c r="AG30" s="81" t="s">
        <v>193</v>
      </c>
      <c r="AH30" s="131" t="s">
        <v>194</v>
      </c>
      <c r="AI30" s="81" t="s">
        <v>195</v>
      </c>
      <c r="AJ30" s="131" t="s">
        <v>196</v>
      </c>
      <c r="AK30" s="131" t="s">
        <v>197</v>
      </c>
      <c r="AL30" s="131" t="s">
        <v>198</v>
      </c>
      <c r="AM30" s="582"/>
      <c r="AN30" s="494"/>
      <c r="AO30" s="132" t="s">
        <v>72</v>
      </c>
      <c r="AP30" s="133" t="s">
        <v>65</v>
      </c>
      <c r="AQ30" s="610"/>
      <c r="AR30" s="610"/>
      <c r="AS30" s="610"/>
      <c r="AT30" s="591"/>
      <c r="AU30" s="112" t="s">
        <v>199</v>
      </c>
      <c r="AV30" s="113"/>
      <c r="AW30" s="113"/>
      <c r="AX30" s="113"/>
      <c r="AY30" s="113"/>
      <c r="AZ30" s="113"/>
      <c r="BA30" s="113"/>
      <c r="BB30" s="113"/>
      <c r="BC30" s="113"/>
      <c r="BD30" s="113"/>
      <c r="BE30" s="113"/>
      <c r="BF30" s="114"/>
      <c r="BG30" s="61"/>
      <c r="BH30" s="61"/>
      <c r="BI30" s="61"/>
      <c r="BJ30" s="61"/>
      <c r="BK30" s="61"/>
      <c r="BL30" s="62"/>
      <c r="BM30" s="93"/>
      <c r="BN30" s="62"/>
      <c r="BO30" s="62"/>
      <c r="BP30" s="62"/>
      <c r="BQ30" s="62"/>
      <c r="BR30" s="61"/>
      <c r="BS30" s="61"/>
      <c r="BT30" s="61"/>
      <c r="BU30" s="61"/>
      <c r="BV30" s="61"/>
      <c r="BW30" s="61"/>
      <c r="BX30" s="61"/>
      <c r="BY30" s="61"/>
      <c r="BZ30" s="61"/>
      <c r="CA30" s="63"/>
      <c r="CB30" s="64"/>
      <c r="CC30" s="134"/>
      <c r="CD30" s="134"/>
      <c r="CE30" s="134"/>
      <c r="CF30" s="134"/>
      <c r="CG30" s="134"/>
      <c r="CH30" s="134"/>
      <c r="CI30" s="134"/>
      <c r="CJ30" s="134"/>
      <c r="CK30" s="134"/>
      <c r="CL30" s="134"/>
      <c r="CM30" s="134"/>
      <c r="CN30" s="134"/>
      <c r="CO30" s="134"/>
      <c r="CP30" s="134"/>
      <c r="CQ30" s="134"/>
    </row>
    <row r="31" spans="2:95" s="54" customFormat="1" ht="23.25" customHeight="1" x14ac:dyDescent="0.15">
      <c r="B31" s="554"/>
      <c r="C31" s="558"/>
      <c r="D31" s="569"/>
      <c r="E31" s="571" t="s">
        <v>200</v>
      </c>
      <c r="F31" s="572"/>
      <c r="G31" s="615" t="s">
        <v>201</v>
      </c>
      <c r="H31" s="586"/>
      <c r="I31" s="615" t="s">
        <v>202</v>
      </c>
      <c r="J31" s="586"/>
      <c r="K31" s="615" t="s">
        <v>203</v>
      </c>
      <c r="L31" s="586"/>
      <c r="M31" s="615" t="s">
        <v>204</v>
      </c>
      <c r="N31" s="586"/>
      <c r="O31" s="615" t="s">
        <v>205</v>
      </c>
      <c r="P31" s="586"/>
      <c r="Q31" s="618" t="s">
        <v>206</v>
      </c>
      <c r="R31" s="622"/>
      <c r="S31" s="618" t="s">
        <v>207</v>
      </c>
      <c r="T31" s="586"/>
      <c r="U31" s="618" t="s">
        <v>208</v>
      </c>
      <c r="V31" s="624"/>
      <c r="W31" s="624"/>
      <c r="X31" s="622"/>
      <c r="Y31" s="615" t="s">
        <v>209</v>
      </c>
      <c r="Z31" s="586"/>
      <c r="AA31" s="615" t="s">
        <v>210</v>
      </c>
      <c r="AB31" s="586"/>
      <c r="AC31" s="618" t="s">
        <v>211</v>
      </c>
      <c r="AD31" s="620" t="s">
        <v>212</v>
      </c>
      <c r="AE31" s="615" t="s">
        <v>213</v>
      </c>
      <c r="AF31" s="586"/>
      <c r="AG31" s="620" t="s">
        <v>214</v>
      </c>
      <c r="AH31" s="620" t="s">
        <v>215</v>
      </c>
      <c r="AI31" s="586" t="s">
        <v>216</v>
      </c>
      <c r="AJ31" s="620" t="s">
        <v>217</v>
      </c>
      <c r="AK31" s="620" t="s">
        <v>218</v>
      </c>
      <c r="AL31" s="620" t="s">
        <v>219</v>
      </c>
      <c r="AM31" s="618" t="s">
        <v>220</v>
      </c>
      <c r="AN31" s="622"/>
      <c r="AO31" s="618" t="s">
        <v>221</v>
      </c>
      <c r="AP31" s="622"/>
      <c r="AQ31" s="618" t="s">
        <v>222</v>
      </c>
      <c r="AR31" s="622"/>
      <c r="AS31" s="618" t="s">
        <v>223</v>
      </c>
      <c r="AT31" s="624"/>
      <c r="AU31" s="120" t="s">
        <v>224</v>
      </c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2"/>
      <c r="BG31" s="61"/>
      <c r="BH31" s="61"/>
      <c r="BI31" s="61"/>
      <c r="BJ31" s="61"/>
      <c r="BK31" s="61"/>
      <c r="BL31" s="62"/>
      <c r="BM31" s="93"/>
      <c r="BN31" s="62"/>
      <c r="BO31" s="62"/>
      <c r="BP31" s="62"/>
      <c r="BQ31" s="62"/>
      <c r="BR31" s="61"/>
      <c r="BS31" s="61"/>
      <c r="BT31" s="61"/>
      <c r="BU31" s="61"/>
      <c r="BV31" s="61"/>
      <c r="BW31" s="61"/>
      <c r="BX31" s="61"/>
      <c r="BY31" s="61"/>
      <c r="BZ31" s="61"/>
      <c r="CA31" s="63"/>
      <c r="CB31" s="64"/>
      <c r="CC31" s="135"/>
      <c r="CD31" s="135"/>
      <c r="CE31" s="135"/>
      <c r="CF31" s="135"/>
      <c r="CG31" s="135"/>
      <c r="CH31" s="135"/>
      <c r="CI31" s="135"/>
      <c r="CJ31" s="135"/>
      <c r="CK31" s="134"/>
      <c r="CL31" s="134"/>
      <c r="CM31" s="134"/>
      <c r="CN31" s="136"/>
      <c r="CO31" s="137"/>
      <c r="CP31" s="137"/>
      <c r="CQ31" s="137"/>
    </row>
    <row r="32" spans="2:95" s="54" customFormat="1" ht="23.25" customHeight="1" thickBot="1" x14ac:dyDescent="0.2">
      <c r="B32" s="555"/>
      <c r="C32" s="559"/>
      <c r="D32" s="570"/>
      <c r="E32" s="573"/>
      <c r="F32" s="574"/>
      <c r="G32" s="616"/>
      <c r="H32" s="617"/>
      <c r="I32" s="616"/>
      <c r="J32" s="617"/>
      <c r="K32" s="616"/>
      <c r="L32" s="617"/>
      <c r="M32" s="616"/>
      <c r="N32" s="617"/>
      <c r="O32" s="616"/>
      <c r="P32" s="617"/>
      <c r="Q32" s="619"/>
      <c r="R32" s="623"/>
      <c r="S32" s="616"/>
      <c r="T32" s="617"/>
      <c r="U32" s="619"/>
      <c r="V32" s="625"/>
      <c r="W32" s="625"/>
      <c r="X32" s="623"/>
      <c r="Y32" s="616"/>
      <c r="Z32" s="617"/>
      <c r="AA32" s="616"/>
      <c r="AB32" s="617"/>
      <c r="AC32" s="619"/>
      <c r="AD32" s="621"/>
      <c r="AE32" s="616"/>
      <c r="AF32" s="617"/>
      <c r="AG32" s="621"/>
      <c r="AH32" s="621"/>
      <c r="AI32" s="617"/>
      <c r="AJ32" s="621"/>
      <c r="AK32" s="621"/>
      <c r="AL32" s="621"/>
      <c r="AM32" s="619"/>
      <c r="AN32" s="623"/>
      <c r="AO32" s="619"/>
      <c r="AP32" s="623"/>
      <c r="AQ32" s="619"/>
      <c r="AR32" s="623"/>
      <c r="AS32" s="619"/>
      <c r="AT32" s="625"/>
      <c r="AU32" s="112" t="s">
        <v>225</v>
      </c>
      <c r="AV32" s="113"/>
      <c r="AW32" s="113"/>
      <c r="AX32" s="113"/>
      <c r="AY32" s="113"/>
      <c r="AZ32" s="113"/>
      <c r="BA32" s="113"/>
      <c r="BB32" s="113"/>
      <c r="BC32" s="113"/>
      <c r="BD32" s="113"/>
      <c r="BE32" s="113"/>
      <c r="BF32" s="114"/>
      <c r="BG32" s="61"/>
      <c r="BH32" s="61"/>
      <c r="BI32" s="63" t="s">
        <v>226</v>
      </c>
      <c r="BJ32" s="63" t="s">
        <v>227</v>
      </c>
      <c r="BK32" s="63" t="s">
        <v>228</v>
      </c>
      <c r="BL32" s="138" t="s">
        <v>229</v>
      </c>
      <c r="BM32" s="139" t="s">
        <v>229</v>
      </c>
      <c r="BN32" s="138" t="s">
        <v>194</v>
      </c>
      <c r="BO32" s="138" t="s">
        <v>230</v>
      </c>
      <c r="BP32" s="138" t="s">
        <v>231</v>
      </c>
      <c r="BQ32" s="138" t="s">
        <v>231</v>
      </c>
      <c r="BR32" s="63" t="s">
        <v>232</v>
      </c>
      <c r="BS32" s="63" t="s">
        <v>232</v>
      </c>
      <c r="BT32" s="63" t="s">
        <v>233</v>
      </c>
      <c r="BU32" s="63" t="s">
        <v>234</v>
      </c>
      <c r="BV32" s="63" t="s">
        <v>198</v>
      </c>
      <c r="BW32" s="63" t="s">
        <v>198</v>
      </c>
      <c r="BX32" s="63" t="s">
        <v>235</v>
      </c>
      <c r="BY32" s="61"/>
      <c r="BZ32" s="61"/>
      <c r="CA32" s="63"/>
      <c r="CB32" s="64"/>
      <c r="CC32" s="134"/>
      <c r="CD32" s="134"/>
      <c r="CE32" s="134"/>
      <c r="CF32" s="134"/>
      <c r="CG32" s="134"/>
      <c r="CH32" s="134"/>
      <c r="CI32" s="134"/>
      <c r="CJ32" s="134"/>
      <c r="CK32" s="134"/>
      <c r="CL32" s="134"/>
      <c r="CM32" s="134"/>
      <c r="CN32" s="134"/>
      <c r="CO32" s="137"/>
      <c r="CP32" s="137"/>
      <c r="CQ32" s="137"/>
    </row>
    <row r="33" spans="1:120" ht="23.25" customHeight="1" thickTop="1" x14ac:dyDescent="0.15">
      <c r="A33" s="140" t="s">
        <v>140</v>
      </c>
      <c r="B33" s="554" t="s">
        <v>236</v>
      </c>
      <c r="C33" s="558"/>
      <c r="D33" s="141">
        <v>1</v>
      </c>
      <c r="E33" s="657"/>
      <c r="F33" s="658"/>
      <c r="G33" s="142"/>
      <c r="H33" s="143" t="s">
        <v>65</v>
      </c>
      <c r="I33" s="659"/>
      <c r="J33" s="660"/>
      <c r="K33" s="144"/>
      <c r="L33" s="145" t="s">
        <v>237</v>
      </c>
      <c r="M33" s="146"/>
      <c r="N33" s="147"/>
      <c r="O33" s="148"/>
      <c r="P33" s="149"/>
      <c r="Q33" s="150"/>
      <c r="R33" s="151" t="s">
        <v>65</v>
      </c>
      <c r="S33" s="152"/>
      <c r="T33" s="153"/>
      <c r="U33" s="154"/>
      <c r="V33" s="155"/>
      <c r="W33" s="156"/>
      <c r="X33" s="157" t="s">
        <v>65</v>
      </c>
      <c r="Y33" s="158"/>
      <c r="Z33" s="159" t="s">
        <v>238</v>
      </c>
      <c r="AA33" s="160"/>
      <c r="AB33" s="161" t="s">
        <v>65</v>
      </c>
      <c r="AC33" s="162"/>
      <c r="AD33" s="163"/>
      <c r="AE33" s="164"/>
      <c r="AF33" s="159" t="s">
        <v>65</v>
      </c>
      <c r="AG33" s="165"/>
      <c r="AH33" s="165"/>
      <c r="AI33" s="165"/>
      <c r="AJ33" s="165"/>
      <c r="AK33" s="165"/>
      <c r="AL33" s="165"/>
      <c r="AM33" s="150"/>
      <c r="AN33" s="159" t="s">
        <v>65</v>
      </c>
      <c r="AO33" s="166"/>
      <c r="AP33" s="149"/>
      <c r="AQ33" s="150"/>
      <c r="AR33" s="167" t="s">
        <v>65</v>
      </c>
      <c r="AS33" s="150"/>
      <c r="AT33" s="159" t="s">
        <v>65</v>
      </c>
      <c r="AU33" s="648" t="s">
        <v>239</v>
      </c>
      <c r="AV33" s="649"/>
      <c r="AW33" s="649"/>
      <c r="AX33" s="649"/>
      <c r="AY33" s="649"/>
      <c r="AZ33" s="649"/>
      <c r="BA33" s="649"/>
      <c r="BB33" s="649"/>
      <c r="BC33" s="649"/>
      <c r="BD33" s="649"/>
      <c r="BE33" s="649"/>
      <c r="BF33" s="650"/>
      <c r="BI33" s="168">
        <f t="shared" ref="BI33:BI41" si="0">(M33*60+N33)*0.000694444444444444</f>
        <v>0</v>
      </c>
      <c r="BJ33" s="169">
        <f t="shared" ref="BJ33:BJ44" si="1">BI33+K33/10*0.000694444444444444</f>
        <v>0</v>
      </c>
      <c r="BK33" s="169">
        <f t="shared" ref="BK33:BK44" si="2">(S33*60+T33)*0.000694444444444444</f>
        <v>0</v>
      </c>
      <c r="BL33" s="169">
        <f t="shared" ref="BL33:BL44" si="3">BK33+MAX(-K33-18,0)/10*0.000694444444444444</f>
        <v>0</v>
      </c>
      <c r="BM33" s="169">
        <f t="shared" ref="BM33:BM44" si="4">BL33+AG33*0.000694444444444444</f>
        <v>0</v>
      </c>
      <c r="BN33" s="169">
        <f>BM33+(MAX(-BN82-15,0))/10*0.000694444444444444</f>
        <v>0</v>
      </c>
      <c r="BO33" s="169">
        <f t="shared" ref="BO33:BO44" si="5">BN33+AH33*0.000694444444444444</f>
        <v>0</v>
      </c>
      <c r="BP33" s="169">
        <f>BO33+(MAX(-BN84-12,0))/10*0.000694444444444444</f>
        <v>0</v>
      </c>
      <c r="BQ33" s="169">
        <f t="shared" ref="BQ33:BQ44" si="6">BP33+AI33*0.000694444444444444</f>
        <v>0</v>
      </c>
      <c r="BR33" s="169">
        <f>BQ33+(MAX(-BN86-9,0))/10*0.000694444444444444</f>
        <v>0</v>
      </c>
      <c r="BS33" s="169">
        <f t="shared" ref="BS33:BS44" si="7">BR33+AJ33*0.000694444444444444</f>
        <v>0</v>
      </c>
      <c r="BT33" s="169">
        <f>BS33+(MAX(-BN88-6,0))/10*0.000694444444444444</f>
        <v>0</v>
      </c>
      <c r="BU33" s="169">
        <f t="shared" ref="BU33:BU44" si="8">BT33+AK33*0.000694444444444444</f>
        <v>0</v>
      </c>
      <c r="BV33" s="169">
        <f>BU33+(MAX(-BN90-3,0))/10*0.000694444444444444</f>
        <v>0</v>
      </c>
      <c r="BW33" s="169">
        <f t="shared" ref="BW33:BW44" si="9">BV33+AL33*0.000694444444444444</f>
        <v>0</v>
      </c>
      <c r="BX33" s="170">
        <f>BW33+(MAX(-BN92-0,0))/10*0.000694444444444444</f>
        <v>0</v>
      </c>
    </row>
    <row r="34" spans="1:120" ht="23.25" customHeight="1" thickBot="1" x14ac:dyDescent="0.2">
      <c r="A34" s="140" t="s">
        <v>140</v>
      </c>
      <c r="B34" s="554"/>
      <c r="C34" s="558"/>
      <c r="D34" s="171">
        <v>2</v>
      </c>
      <c r="E34" s="651"/>
      <c r="F34" s="638"/>
      <c r="G34" s="172"/>
      <c r="H34" s="173" t="s">
        <v>65</v>
      </c>
      <c r="I34" s="652"/>
      <c r="J34" s="640"/>
      <c r="K34" s="174"/>
      <c r="L34" s="173" t="s">
        <v>240</v>
      </c>
      <c r="M34" s="175"/>
      <c r="N34" s="176"/>
      <c r="O34" s="177"/>
      <c r="P34" s="178"/>
      <c r="Q34" s="179"/>
      <c r="R34" s="180" t="s">
        <v>65</v>
      </c>
      <c r="S34" s="174"/>
      <c r="T34" s="181"/>
      <c r="U34" s="182"/>
      <c r="V34" s="653"/>
      <c r="W34" s="653"/>
      <c r="X34" s="180" t="s">
        <v>65</v>
      </c>
      <c r="Y34" s="183"/>
      <c r="Z34" s="184" t="s">
        <v>240</v>
      </c>
      <c r="AA34" s="183"/>
      <c r="AB34" s="184" t="s">
        <v>65</v>
      </c>
      <c r="AC34" s="185"/>
      <c r="AD34" s="186"/>
      <c r="AE34" s="187"/>
      <c r="AF34" s="188" t="s">
        <v>65</v>
      </c>
      <c r="AG34" s="189"/>
      <c r="AH34" s="189"/>
      <c r="AI34" s="189"/>
      <c r="AJ34" s="189"/>
      <c r="AK34" s="189"/>
      <c r="AL34" s="189"/>
      <c r="AM34" s="179"/>
      <c r="AN34" s="188" t="s">
        <v>65</v>
      </c>
      <c r="AO34" s="190"/>
      <c r="AP34" s="191"/>
      <c r="AQ34" s="179"/>
      <c r="AR34" s="192" t="s">
        <v>65</v>
      </c>
      <c r="AS34" s="179"/>
      <c r="AT34" s="192" t="s">
        <v>65</v>
      </c>
      <c r="AU34" s="654" t="s">
        <v>241</v>
      </c>
      <c r="AV34" s="655"/>
      <c r="AW34" s="655"/>
      <c r="AX34" s="655"/>
      <c r="AY34" s="655"/>
      <c r="AZ34" s="655"/>
      <c r="BA34" s="655"/>
      <c r="BB34" s="655"/>
      <c r="BC34" s="655"/>
      <c r="BD34" s="655"/>
      <c r="BE34" s="655"/>
      <c r="BF34" s="656"/>
      <c r="BI34" s="193">
        <f t="shared" ref="BI34:BI35" si="10">BX33+IF(G34="",0,G34*0.000694444444444444)</f>
        <v>0</v>
      </c>
      <c r="BJ34" s="194">
        <f t="shared" si="1"/>
        <v>0</v>
      </c>
      <c r="BK34" s="194">
        <f t="shared" si="2"/>
        <v>0</v>
      </c>
      <c r="BL34" s="194">
        <f t="shared" si="3"/>
        <v>0</v>
      </c>
      <c r="BM34" s="194">
        <f t="shared" si="4"/>
        <v>0</v>
      </c>
      <c r="BN34" s="194">
        <f>BM34+(MAX(-BN100-15,0))/10*0.000694444444444444</f>
        <v>0</v>
      </c>
      <c r="BO34" s="194">
        <f t="shared" si="5"/>
        <v>0</v>
      </c>
      <c r="BP34" s="194">
        <f>BO34+(MAX(-BN102-12,0))/10*0.000694444444444444</f>
        <v>0</v>
      </c>
      <c r="BQ34" s="194">
        <f t="shared" si="6"/>
        <v>0</v>
      </c>
      <c r="BR34" s="194">
        <f>BQ34+(MAX(-BN104-9,0))/10*0.000694444444444444</f>
        <v>0</v>
      </c>
      <c r="BS34" s="194">
        <f t="shared" si="7"/>
        <v>0</v>
      </c>
      <c r="BT34" s="194">
        <f>BS34+(MAX(-BN106-6,0))/10*0.000694444444444444</f>
        <v>0</v>
      </c>
      <c r="BU34" s="194">
        <f t="shared" si="8"/>
        <v>0</v>
      </c>
      <c r="BV34" s="194">
        <f>BU34+(MAX(-BN108-3,0))/10*0.000694444444444444</f>
        <v>0</v>
      </c>
      <c r="BW34" s="194">
        <f t="shared" si="9"/>
        <v>0</v>
      </c>
      <c r="BX34" s="195">
        <f>BW34+(MAX(-BN110-0,0))/10*0.000694444444444444</f>
        <v>0</v>
      </c>
      <c r="BZ34" s="61">
        <f>E34</f>
        <v>0</v>
      </c>
      <c r="CA34" s="61">
        <f>G34</f>
        <v>0</v>
      </c>
      <c r="CB34" s="64" t="str">
        <f>IF(BZ34=0,"",VLOOKUP(BZ34,$BQ$48:$BR$62,2,FALSE))</f>
        <v/>
      </c>
      <c r="CC34" s="65" t="str">
        <f>IF(OR(CA34&lt;15,CA34=""),"",IF(CA$34&lt;30,1,IF(CA34&lt;60,2,IF(CA34&lt;90,3,IF(CA34&lt;120,4,IF(CA34&lt;180,5,IF(CA34&lt;240,6,IF(CA34&lt;360,7,IF(CA34&lt;540,8,IF(CA34&lt;720,9,IF(CA34&lt;840,10,11)))))))))))</f>
        <v/>
      </c>
    </row>
    <row r="35" spans="1:120" ht="23.25" customHeight="1" x14ac:dyDescent="0.2">
      <c r="A35" s="140" t="s">
        <v>140</v>
      </c>
      <c r="B35" s="554"/>
      <c r="C35" s="558"/>
      <c r="D35" s="171">
        <v>3</v>
      </c>
      <c r="E35" s="637"/>
      <c r="F35" s="638"/>
      <c r="G35" s="196"/>
      <c r="H35" s="197" t="s">
        <v>65</v>
      </c>
      <c r="I35" s="639"/>
      <c r="J35" s="640"/>
      <c r="K35" s="174"/>
      <c r="L35" s="173" t="s">
        <v>240</v>
      </c>
      <c r="M35" s="198"/>
      <c r="N35" s="199"/>
      <c r="O35" s="200"/>
      <c r="P35" s="199"/>
      <c r="Q35" s="201"/>
      <c r="R35" s="202" t="s">
        <v>65</v>
      </c>
      <c r="S35" s="196"/>
      <c r="T35" s="203"/>
      <c r="U35" s="204"/>
      <c r="V35" s="205"/>
      <c r="W35" s="206"/>
      <c r="X35" s="202" t="s">
        <v>65</v>
      </c>
      <c r="Y35" s="183"/>
      <c r="Z35" s="184" t="s">
        <v>240</v>
      </c>
      <c r="AA35" s="207"/>
      <c r="AB35" s="208" t="s">
        <v>65</v>
      </c>
      <c r="AC35" s="209"/>
      <c r="AD35" s="210"/>
      <c r="AE35" s="211"/>
      <c r="AF35" s="212" t="s">
        <v>65</v>
      </c>
      <c r="AG35" s="213"/>
      <c r="AH35" s="213"/>
      <c r="AI35" s="213"/>
      <c r="AJ35" s="213"/>
      <c r="AK35" s="213"/>
      <c r="AL35" s="214"/>
      <c r="AM35" s="201"/>
      <c r="AN35" s="212" t="s">
        <v>65</v>
      </c>
      <c r="AO35" s="215"/>
      <c r="AP35" s="216"/>
      <c r="AQ35" s="201"/>
      <c r="AR35" s="217" t="s">
        <v>65</v>
      </c>
      <c r="AS35" s="201"/>
      <c r="AT35" s="217" t="s">
        <v>65</v>
      </c>
      <c r="AU35" s="645" t="s">
        <v>242</v>
      </c>
      <c r="AV35" s="646"/>
      <c r="AW35" s="646"/>
      <c r="AX35" s="646"/>
      <c r="AY35" s="646"/>
      <c r="AZ35" s="646"/>
      <c r="BA35" s="646"/>
      <c r="BB35" s="646"/>
      <c r="BC35" s="646"/>
      <c r="BD35" s="646"/>
      <c r="BE35" s="646"/>
      <c r="BF35" s="647"/>
      <c r="BI35" s="193">
        <f t="shared" si="10"/>
        <v>0</v>
      </c>
      <c r="BJ35" s="194">
        <f t="shared" si="1"/>
        <v>0</v>
      </c>
      <c r="BK35" s="194">
        <f t="shared" si="2"/>
        <v>0</v>
      </c>
      <c r="BL35" s="194">
        <f t="shared" si="3"/>
        <v>0</v>
      </c>
      <c r="BM35" s="194">
        <f t="shared" si="4"/>
        <v>0</v>
      </c>
      <c r="BN35" s="194">
        <f>BM35+(MAX(-BN118-15,0))/10*0.000694444444444444</f>
        <v>0</v>
      </c>
      <c r="BO35" s="194">
        <f t="shared" si="5"/>
        <v>0</v>
      </c>
      <c r="BP35" s="194">
        <f>BO35+(MAX(-BN120-12,0))/10*0.000694444444444444</f>
        <v>0</v>
      </c>
      <c r="BQ35" s="194">
        <f t="shared" si="6"/>
        <v>0</v>
      </c>
      <c r="BR35" s="194">
        <f>BQ35+(MAX(-BN122-9,0))/10*0.000694444444444444</f>
        <v>0</v>
      </c>
      <c r="BS35" s="194">
        <f t="shared" si="7"/>
        <v>0</v>
      </c>
      <c r="BT35" s="194">
        <f>BS35+(MAX(-BN124-6,0))/10*0.000694444444444444</f>
        <v>0</v>
      </c>
      <c r="BU35" s="194">
        <f t="shared" si="8"/>
        <v>0</v>
      </c>
      <c r="BV35" s="194">
        <f>BU35+(MAX(-BN126-3,0))/10*0.000694444444444444</f>
        <v>0</v>
      </c>
      <c r="BW35" s="194">
        <f t="shared" si="9"/>
        <v>0</v>
      </c>
      <c r="BX35" s="195">
        <f>BW35+(MAX(-BN128-0,0))/10*0.000694444444444444</f>
        <v>0</v>
      </c>
      <c r="BZ35" s="61">
        <f t="shared" ref="BZ35:BZ44" si="11">E35</f>
        <v>0</v>
      </c>
      <c r="CA35" s="61">
        <f t="shared" ref="CA35:CA44" si="12">G35</f>
        <v>0</v>
      </c>
      <c r="CB35" s="64" t="str">
        <f t="shared" ref="CB35:CB44" si="13">IF(BZ35=0,"",VLOOKUP(BZ35,$BQ$48:$BR$62,2,FALSE))</f>
        <v/>
      </c>
      <c r="CC35" s="65" t="str">
        <f t="shared" ref="CC35:CC44" si="14">IF(OR(CA35&lt;15,CA35=""),"",IF(CA$34&lt;30,1,IF(CA35&lt;60,2,IF(CA35&lt;90,3,IF(CA35&lt;120,4,IF(CA35&lt;180,5,IF(CA35&lt;240,6,IF(CA35&lt;360,7,IF(CA35&lt;540,8,IF(CA35&lt;720,9,IF(CA35&lt;840,10,11)))))))))))</f>
        <v/>
      </c>
    </row>
    <row r="36" spans="1:120" ht="23.25" customHeight="1" thickBot="1" x14ac:dyDescent="0.2">
      <c r="A36" s="140" t="s">
        <v>140</v>
      </c>
      <c r="B36" s="555"/>
      <c r="C36" s="559"/>
      <c r="D36" s="218">
        <v>4</v>
      </c>
      <c r="E36" s="641"/>
      <c r="F36" s="642"/>
      <c r="G36" s="219"/>
      <c r="H36" s="220" t="s">
        <v>65</v>
      </c>
      <c r="I36" s="643"/>
      <c r="J36" s="644"/>
      <c r="K36" s="219"/>
      <c r="L36" s="220" t="s">
        <v>240</v>
      </c>
      <c r="M36" s="221"/>
      <c r="N36" s="222"/>
      <c r="O36" s="223"/>
      <c r="P36" s="222"/>
      <c r="Q36" s="224"/>
      <c r="R36" s="225" t="s">
        <v>65</v>
      </c>
      <c r="S36" s="226"/>
      <c r="T36" s="227"/>
      <c r="U36" s="228"/>
      <c r="V36" s="229"/>
      <c r="W36" s="230"/>
      <c r="X36" s="225" t="s">
        <v>65</v>
      </c>
      <c r="Y36" s="231"/>
      <c r="Z36" s="232" t="s">
        <v>240</v>
      </c>
      <c r="AA36" s="219"/>
      <c r="AB36" s="232" t="s">
        <v>65</v>
      </c>
      <c r="AC36" s="233"/>
      <c r="AD36" s="234"/>
      <c r="AE36" s="235"/>
      <c r="AF36" s="236" t="s">
        <v>65</v>
      </c>
      <c r="AG36" s="237"/>
      <c r="AH36" s="237"/>
      <c r="AI36" s="237"/>
      <c r="AJ36" s="237"/>
      <c r="AK36" s="237"/>
      <c r="AL36" s="237"/>
      <c r="AM36" s="224"/>
      <c r="AN36" s="236" t="s">
        <v>65</v>
      </c>
      <c r="AO36" s="238"/>
      <c r="AP36" s="239"/>
      <c r="AQ36" s="240"/>
      <c r="AR36" s="241" t="s">
        <v>65</v>
      </c>
      <c r="AS36" s="240"/>
      <c r="AT36" s="236" t="s">
        <v>65</v>
      </c>
      <c r="AU36" s="630" t="s">
        <v>243</v>
      </c>
      <c r="AV36" s="242" t="s">
        <v>244</v>
      </c>
      <c r="AW36" s="243"/>
      <c r="AX36" s="243"/>
      <c r="AY36" s="243"/>
      <c r="AZ36" s="244"/>
      <c r="BA36" s="245" t="s">
        <v>245</v>
      </c>
      <c r="BB36" s="242"/>
      <c r="BC36" s="243"/>
      <c r="BD36" s="243"/>
      <c r="BE36" s="243"/>
      <c r="BF36" s="246"/>
      <c r="BI36" s="193">
        <f>BX35+IF(G36="",0,G36*0.000694444444444444)</f>
        <v>0</v>
      </c>
      <c r="BJ36" s="194">
        <f t="shared" si="1"/>
        <v>0</v>
      </c>
      <c r="BK36" s="194">
        <f t="shared" si="2"/>
        <v>0</v>
      </c>
      <c r="BL36" s="194">
        <f t="shared" si="3"/>
        <v>0</v>
      </c>
      <c r="BM36" s="194">
        <f t="shared" si="4"/>
        <v>0</v>
      </c>
      <c r="BN36" s="194">
        <f>BM36+(MAX(-BN136-15,0))/10*0.000694444444444444</f>
        <v>0</v>
      </c>
      <c r="BO36" s="194">
        <f t="shared" si="5"/>
        <v>0</v>
      </c>
      <c r="BP36" s="194">
        <f>BO36+(MAX(-BN138-12,0))/10*0.000694444444444444</f>
        <v>0</v>
      </c>
      <c r="BQ36" s="194">
        <f t="shared" si="6"/>
        <v>0</v>
      </c>
      <c r="BR36" s="194">
        <f>BQ36+(MAX(-BN140-9,0))/10*0.000694444444444444</f>
        <v>0</v>
      </c>
      <c r="BS36" s="194">
        <f t="shared" si="7"/>
        <v>0</v>
      </c>
      <c r="BT36" s="194">
        <f>BS36+(MAX(-BN142-6,0))/10*0.000694444444444444</f>
        <v>0</v>
      </c>
      <c r="BU36" s="194">
        <f t="shared" si="8"/>
        <v>0</v>
      </c>
      <c r="BV36" s="194">
        <f>BU36+(MAX(-BN144-3,0))/10*0.000694444444444444</f>
        <v>0</v>
      </c>
      <c r="BW36" s="194">
        <f t="shared" si="9"/>
        <v>0</v>
      </c>
      <c r="BX36" s="195">
        <f>BW36+(MAX(-BN146-0,0))/10*0.000694444444444444</f>
        <v>0</v>
      </c>
      <c r="BZ36" s="61">
        <f t="shared" si="11"/>
        <v>0</v>
      </c>
      <c r="CA36" s="61">
        <f t="shared" si="12"/>
        <v>0</v>
      </c>
      <c r="CB36" s="64" t="str">
        <f t="shared" si="13"/>
        <v/>
      </c>
      <c r="CC36" s="65" t="str">
        <f t="shared" si="14"/>
        <v/>
      </c>
    </row>
    <row r="37" spans="1:120" ht="23.25" customHeight="1" thickTop="1" x14ac:dyDescent="0.15">
      <c r="B37" s="556" t="s">
        <v>246</v>
      </c>
      <c r="C37" s="557"/>
      <c r="D37" s="248">
        <v>1</v>
      </c>
      <c r="E37" s="633"/>
      <c r="F37" s="634"/>
      <c r="G37" s="249"/>
      <c r="H37" s="250" t="s">
        <v>65</v>
      </c>
      <c r="I37" s="635"/>
      <c r="J37" s="636"/>
      <c r="K37" s="251"/>
      <c r="L37" s="145" t="s">
        <v>240</v>
      </c>
      <c r="M37" s="252"/>
      <c r="N37" s="253"/>
      <c r="O37" s="254"/>
      <c r="P37" s="255"/>
      <c r="Q37" s="256"/>
      <c r="R37" s="151" t="s">
        <v>65</v>
      </c>
      <c r="S37" s="257"/>
      <c r="T37" s="258"/>
      <c r="U37" s="154"/>
      <c r="V37" s="155"/>
      <c r="W37" s="156"/>
      <c r="X37" s="157" t="s">
        <v>65</v>
      </c>
      <c r="Y37" s="251"/>
      <c r="Z37" s="159" t="s">
        <v>240</v>
      </c>
      <c r="AA37" s="152"/>
      <c r="AB37" s="161" t="s">
        <v>65</v>
      </c>
      <c r="AC37" s="259"/>
      <c r="AD37" s="163"/>
      <c r="AE37" s="150"/>
      <c r="AF37" s="159" t="s">
        <v>65</v>
      </c>
      <c r="AG37" s="260"/>
      <c r="AH37" s="260"/>
      <c r="AI37" s="260"/>
      <c r="AJ37" s="260"/>
      <c r="AK37" s="260"/>
      <c r="AL37" s="260"/>
      <c r="AM37" s="256"/>
      <c r="AN37" s="159" t="s">
        <v>65</v>
      </c>
      <c r="AO37" s="261"/>
      <c r="AP37" s="262"/>
      <c r="AQ37" s="263"/>
      <c r="AR37" s="167" t="s">
        <v>65</v>
      </c>
      <c r="AS37" s="263" t="s">
        <v>140</v>
      </c>
      <c r="AT37" s="159" t="s">
        <v>65</v>
      </c>
      <c r="AU37" s="631"/>
      <c r="AV37" s="242" t="s">
        <v>247</v>
      </c>
      <c r="AW37" s="243"/>
      <c r="AX37" s="243"/>
      <c r="AY37" s="243"/>
      <c r="AZ37" s="244"/>
      <c r="BA37" s="245" t="s">
        <v>248</v>
      </c>
      <c r="BB37" s="242"/>
      <c r="BC37" s="243"/>
      <c r="BD37" s="243"/>
      <c r="BE37" s="243"/>
      <c r="BF37" s="246"/>
      <c r="BI37" s="168">
        <f t="shared" si="0"/>
        <v>0</v>
      </c>
      <c r="BJ37" s="169">
        <f t="shared" si="1"/>
        <v>0</v>
      </c>
      <c r="BK37" s="169">
        <f t="shared" si="2"/>
        <v>0</v>
      </c>
      <c r="BL37" s="169">
        <f t="shared" si="3"/>
        <v>0</v>
      </c>
      <c r="BM37" s="169">
        <f t="shared" si="4"/>
        <v>0</v>
      </c>
      <c r="BN37" s="169">
        <f>BM37+(MAX(-BS82-15,0))/10*0.000694444444444444</f>
        <v>0</v>
      </c>
      <c r="BO37" s="169">
        <f t="shared" si="5"/>
        <v>0</v>
      </c>
      <c r="BP37" s="169">
        <f>BO37+(MAX(-BS84-12,0))/10*0.000694444444444444</f>
        <v>0</v>
      </c>
      <c r="BQ37" s="169">
        <f t="shared" si="6"/>
        <v>0</v>
      </c>
      <c r="BR37" s="169">
        <f>BQ37+(MAX(-BS86-9,0))/10*0.000694444444444444</f>
        <v>0</v>
      </c>
      <c r="BS37" s="169">
        <f t="shared" si="7"/>
        <v>0</v>
      </c>
      <c r="BT37" s="169">
        <f>BS37+(MAX(-BS88-6,0))/10*0.000694444444444444</f>
        <v>0</v>
      </c>
      <c r="BU37" s="169">
        <f t="shared" si="8"/>
        <v>0</v>
      </c>
      <c r="BV37" s="169">
        <f>BU37+(MAX(-BS90-3,0))/10*0.000694444444444444</f>
        <v>0</v>
      </c>
      <c r="BW37" s="169">
        <f t="shared" si="9"/>
        <v>0</v>
      </c>
      <c r="BX37" s="170">
        <f>BW37+(MAX(-BS92-0,0))/10*0.000694444444444444</f>
        <v>0</v>
      </c>
      <c r="CA37" s="61"/>
      <c r="CB37" s="64" t="str">
        <f t="shared" si="13"/>
        <v/>
      </c>
      <c r="CC37" s="65" t="str">
        <f t="shared" si="14"/>
        <v/>
      </c>
    </row>
    <row r="38" spans="1:120" ht="23.25" customHeight="1" x14ac:dyDescent="0.15">
      <c r="B38" s="554"/>
      <c r="C38" s="558"/>
      <c r="D38" s="171">
        <v>2</v>
      </c>
      <c r="E38" s="637"/>
      <c r="F38" s="638"/>
      <c r="G38" s="174"/>
      <c r="H38" s="173" t="s">
        <v>65</v>
      </c>
      <c r="I38" s="639"/>
      <c r="J38" s="640"/>
      <c r="K38" s="174"/>
      <c r="L38" s="173" t="s">
        <v>240</v>
      </c>
      <c r="M38" s="264"/>
      <c r="N38" s="265"/>
      <c r="O38" s="266"/>
      <c r="P38" s="265"/>
      <c r="Q38" s="267"/>
      <c r="R38" s="180" t="s">
        <v>65</v>
      </c>
      <c r="S38" s="268"/>
      <c r="T38" s="269"/>
      <c r="U38" s="270"/>
      <c r="V38" s="271"/>
      <c r="W38" s="272"/>
      <c r="X38" s="180" t="s">
        <v>65</v>
      </c>
      <c r="Y38" s="174"/>
      <c r="Z38" s="184" t="s">
        <v>240</v>
      </c>
      <c r="AA38" s="174"/>
      <c r="AB38" s="184" t="s">
        <v>65</v>
      </c>
      <c r="AC38" s="273"/>
      <c r="AD38" s="210"/>
      <c r="AE38" s="179"/>
      <c r="AF38" s="188" t="s">
        <v>65</v>
      </c>
      <c r="AG38" s="274"/>
      <c r="AH38" s="274"/>
      <c r="AI38" s="274"/>
      <c r="AJ38" s="274"/>
      <c r="AK38" s="274"/>
      <c r="AL38" s="274"/>
      <c r="AM38" s="267"/>
      <c r="AN38" s="188" t="s">
        <v>65</v>
      </c>
      <c r="AO38" s="275"/>
      <c r="AP38" s="276"/>
      <c r="AQ38" s="277"/>
      <c r="AR38" s="192" t="s">
        <v>65</v>
      </c>
      <c r="AS38" s="277" t="s">
        <v>140</v>
      </c>
      <c r="AT38" s="192" t="s">
        <v>65</v>
      </c>
      <c r="AU38" s="631"/>
      <c r="AV38" s="242" t="s">
        <v>249</v>
      </c>
      <c r="AW38" s="243"/>
      <c r="AX38" s="243"/>
      <c r="AY38" s="243"/>
      <c r="AZ38" s="244"/>
      <c r="BA38" s="245" t="s">
        <v>250</v>
      </c>
      <c r="BB38" s="242"/>
      <c r="BC38" s="243"/>
      <c r="BD38" s="243"/>
      <c r="BE38" s="243"/>
      <c r="BF38" s="246"/>
      <c r="BI38" s="193">
        <f t="shared" ref="BI38:BI39" si="15">BX37+IF(G38="",0,G38*0.000694444444444444)</f>
        <v>0</v>
      </c>
      <c r="BJ38" s="194">
        <f t="shared" si="1"/>
        <v>0</v>
      </c>
      <c r="BK38" s="194">
        <f t="shared" si="2"/>
        <v>0</v>
      </c>
      <c r="BL38" s="194">
        <f t="shared" si="3"/>
        <v>0</v>
      </c>
      <c r="BM38" s="194">
        <f t="shared" si="4"/>
        <v>0</v>
      </c>
      <c r="BN38" s="194">
        <f>BM38+(MAX(-BS100-15,0))/10*0.000694444444444444</f>
        <v>0</v>
      </c>
      <c r="BO38" s="194">
        <f t="shared" si="5"/>
        <v>0</v>
      </c>
      <c r="BP38" s="194">
        <f>BO38+(MAX(-BS102-12,0))/10*0.000694444444444444</f>
        <v>0</v>
      </c>
      <c r="BQ38" s="194">
        <f t="shared" si="6"/>
        <v>0</v>
      </c>
      <c r="BR38" s="194">
        <f>BQ38+(MAX(-BS104-9,0))/10*0.000694444444444444</f>
        <v>0</v>
      </c>
      <c r="BS38" s="194">
        <f t="shared" si="7"/>
        <v>0</v>
      </c>
      <c r="BT38" s="194">
        <f>BS38+(MAX(-BS106-6,0))/10*0.000694444444444444</f>
        <v>0</v>
      </c>
      <c r="BU38" s="194">
        <f t="shared" si="8"/>
        <v>0</v>
      </c>
      <c r="BV38" s="194">
        <f>BU38+(MAX(-BS108-3,0))/10*0.000694444444444444</f>
        <v>0</v>
      </c>
      <c r="BW38" s="194">
        <f t="shared" si="9"/>
        <v>0</v>
      </c>
      <c r="BX38" s="195">
        <f>BW38+(MAX(-BS110-0,0))/10*0.000694444444444444</f>
        <v>0</v>
      </c>
      <c r="BZ38" s="61">
        <f t="shared" si="11"/>
        <v>0</v>
      </c>
      <c r="CA38" s="61">
        <f t="shared" si="12"/>
        <v>0</v>
      </c>
      <c r="CB38" s="64" t="str">
        <f t="shared" si="13"/>
        <v/>
      </c>
      <c r="CC38" s="65" t="str">
        <f t="shared" si="14"/>
        <v/>
      </c>
    </row>
    <row r="39" spans="1:120" ht="23.25" customHeight="1" x14ac:dyDescent="0.15">
      <c r="B39" s="554"/>
      <c r="C39" s="558"/>
      <c r="D39" s="171">
        <v>3</v>
      </c>
      <c r="E39" s="637"/>
      <c r="F39" s="638"/>
      <c r="G39" s="196"/>
      <c r="H39" s="197" t="s">
        <v>65</v>
      </c>
      <c r="I39" s="639"/>
      <c r="J39" s="640"/>
      <c r="K39" s="174"/>
      <c r="L39" s="173" t="s">
        <v>240</v>
      </c>
      <c r="M39" s="278"/>
      <c r="N39" s="279"/>
      <c r="O39" s="280"/>
      <c r="P39" s="279"/>
      <c r="Q39" s="281"/>
      <c r="R39" s="202" t="s">
        <v>65</v>
      </c>
      <c r="S39" s="282"/>
      <c r="T39" s="283"/>
      <c r="U39" s="204"/>
      <c r="V39" s="205"/>
      <c r="W39" s="284"/>
      <c r="X39" s="202" t="s">
        <v>65</v>
      </c>
      <c r="Y39" s="174"/>
      <c r="Z39" s="184" t="s">
        <v>240</v>
      </c>
      <c r="AA39" s="196"/>
      <c r="AB39" s="208" t="s">
        <v>65</v>
      </c>
      <c r="AC39" s="273"/>
      <c r="AD39" s="210"/>
      <c r="AE39" s="201"/>
      <c r="AF39" s="212" t="s">
        <v>65</v>
      </c>
      <c r="AG39" s="213"/>
      <c r="AH39" s="213"/>
      <c r="AI39" s="213"/>
      <c r="AJ39" s="213"/>
      <c r="AK39" s="213"/>
      <c r="AL39" s="213"/>
      <c r="AM39" s="281"/>
      <c r="AN39" s="212" t="s">
        <v>65</v>
      </c>
      <c r="AO39" s="285"/>
      <c r="AP39" s="286"/>
      <c r="AQ39" s="287"/>
      <c r="AR39" s="217" t="s">
        <v>65</v>
      </c>
      <c r="AS39" s="287" t="s">
        <v>140</v>
      </c>
      <c r="AT39" s="217" t="s">
        <v>65</v>
      </c>
      <c r="AU39" s="632"/>
      <c r="AV39" s="242" t="s">
        <v>251</v>
      </c>
      <c r="AW39" s="243"/>
      <c r="AX39" s="243"/>
      <c r="AY39" s="243"/>
      <c r="AZ39" s="244"/>
      <c r="BA39" s="245" t="s">
        <v>252</v>
      </c>
      <c r="BB39" s="242"/>
      <c r="BC39" s="243"/>
      <c r="BD39" s="243"/>
      <c r="BE39" s="243"/>
      <c r="BF39" s="246"/>
      <c r="BI39" s="193">
        <f t="shared" si="15"/>
        <v>0</v>
      </c>
      <c r="BJ39" s="194">
        <f t="shared" si="1"/>
        <v>0</v>
      </c>
      <c r="BK39" s="194">
        <f t="shared" si="2"/>
        <v>0</v>
      </c>
      <c r="BL39" s="194">
        <f t="shared" si="3"/>
        <v>0</v>
      </c>
      <c r="BM39" s="194">
        <f t="shared" si="4"/>
        <v>0</v>
      </c>
      <c r="BN39" s="194">
        <f>BM39+(MAX(-BS118-15,0))/10*0.000694444444444444</f>
        <v>0</v>
      </c>
      <c r="BO39" s="194">
        <f t="shared" si="5"/>
        <v>0</v>
      </c>
      <c r="BP39" s="194">
        <f>BO39+(MAX(-BS120-12,0))/10*0.000694444444444444</f>
        <v>0</v>
      </c>
      <c r="BQ39" s="194">
        <f t="shared" si="6"/>
        <v>0</v>
      </c>
      <c r="BR39" s="194">
        <f>BQ39+(MAX(-BS122-9,0))/10*0.000694444444444444</f>
        <v>0</v>
      </c>
      <c r="BS39" s="194">
        <f t="shared" si="7"/>
        <v>0</v>
      </c>
      <c r="BT39" s="194">
        <f>BS39+(MAX(-BS124-6,0))/10*0.000694444444444444</f>
        <v>0</v>
      </c>
      <c r="BU39" s="194">
        <f t="shared" si="8"/>
        <v>0</v>
      </c>
      <c r="BV39" s="194">
        <f>BU39+(MAX(-BS126-3,0))/10*0.000694444444444444</f>
        <v>0</v>
      </c>
      <c r="BW39" s="194">
        <f t="shared" si="9"/>
        <v>0</v>
      </c>
      <c r="BX39" s="195">
        <f>BW39+(MAX(-BS146-0,0))/10*0.000694444444444444</f>
        <v>0</v>
      </c>
      <c r="BZ39" s="61">
        <f t="shared" si="11"/>
        <v>0</v>
      </c>
      <c r="CA39" s="61">
        <f t="shared" si="12"/>
        <v>0</v>
      </c>
      <c r="CB39" s="64" t="str">
        <f t="shared" si="13"/>
        <v/>
      </c>
      <c r="CC39" s="65" t="str">
        <f t="shared" si="14"/>
        <v/>
      </c>
    </row>
    <row r="40" spans="1:120" ht="23.25" customHeight="1" thickBot="1" x14ac:dyDescent="0.2">
      <c r="B40" s="555"/>
      <c r="C40" s="559"/>
      <c r="D40" s="218">
        <v>4</v>
      </c>
      <c r="E40" s="641"/>
      <c r="F40" s="642"/>
      <c r="G40" s="219"/>
      <c r="H40" s="220" t="s">
        <v>65</v>
      </c>
      <c r="I40" s="643"/>
      <c r="J40" s="644"/>
      <c r="K40" s="219"/>
      <c r="L40" s="220" t="s">
        <v>240</v>
      </c>
      <c r="M40" s="221"/>
      <c r="N40" s="222"/>
      <c r="O40" s="223"/>
      <c r="P40" s="222"/>
      <c r="Q40" s="224"/>
      <c r="R40" s="225" t="s">
        <v>65</v>
      </c>
      <c r="S40" s="226"/>
      <c r="T40" s="227"/>
      <c r="U40" s="228"/>
      <c r="V40" s="229"/>
      <c r="W40" s="230"/>
      <c r="X40" s="225" t="s">
        <v>65</v>
      </c>
      <c r="Y40" s="219"/>
      <c r="Z40" s="232" t="s">
        <v>240</v>
      </c>
      <c r="AA40" s="219"/>
      <c r="AB40" s="232" t="s">
        <v>65</v>
      </c>
      <c r="AC40" s="233"/>
      <c r="AD40" s="234"/>
      <c r="AE40" s="235"/>
      <c r="AF40" s="236" t="s">
        <v>65</v>
      </c>
      <c r="AG40" s="237"/>
      <c r="AH40" s="237"/>
      <c r="AI40" s="237"/>
      <c r="AJ40" s="237"/>
      <c r="AK40" s="237"/>
      <c r="AL40" s="237"/>
      <c r="AM40" s="224"/>
      <c r="AN40" s="236" t="s">
        <v>65</v>
      </c>
      <c r="AO40" s="238"/>
      <c r="AP40" s="239"/>
      <c r="AQ40" s="240"/>
      <c r="AR40" s="241" t="s">
        <v>65</v>
      </c>
      <c r="AS40" s="240" t="s">
        <v>140</v>
      </c>
      <c r="AT40" s="236" t="s">
        <v>65</v>
      </c>
      <c r="AU40" s="288" t="s">
        <v>253</v>
      </c>
      <c r="AV40" s="242" t="s">
        <v>254</v>
      </c>
      <c r="AW40" s="243"/>
      <c r="AX40" s="243"/>
      <c r="AY40" s="243"/>
      <c r="AZ40" s="244"/>
      <c r="BA40" s="245" t="s">
        <v>255</v>
      </c>
      <c r="BB40" s="242"/>
      <c r="BC40" s="243"/>
      <c r="BD40" s="243"/>
      <c r="BE40" s="243"/>
      <c r="BF40" s="246"/>
      <c r="BI40" s="193">
        <f>BX39+IF(G40="",0,G40*0.000694444444444444)</f>
        <v>0</v>
      </c>
      <c r="BJ40" s="289">
        <f t="shared" si="1"/>
        <v>0</v>
      </c>
      <c r="BK40" s="289">
        <f t="shared" si="2"/>
        <v>0</v>
      </c>
      <c r="BL40" s="289">
        <f t="shared" si="3"/>
        <v>0</v>
      </c>
      <c r="BM40" s="289">
        <f t="shared" si="4"/>
        <v>0</v>
      </c>
      <c r="BN40" s="289">
        <f>BM40+(MAX(-BS136-15,0))/10*0.000694444444444444</f>
        <v>0</v>
      </c>
      <c r="BO40" s="289">
        <f t="shared" si="5"/>
        <v>0</v>
      </c>
      <c r="BP40" s="289">
        <f>BO40+(MAX(-BS138-12,0))/10*0.000694444444444444</f>
        <v>0</v>
      </c>
      <c r="BQ40" s="289">
        <f t="shared" si="6"/>
        <v>0</v>
      </c>
      <c r="BR40" s="289">
        <f>BQ40+(MAX(-BS140-9,0))/10*0.000694444444444444</f>
        <v>0</v>
      </c>
      <c r="BS40" s="289">
        <f t="shared" si="7"/>
        <v>0</v>
      </c>
      <c r="BT40" s="289">
        <f>BS40+(MAX(-BS142-6,0))/10*0.000694444444444444</f>
        <v>0</v>
      </c>
      <c r="BU40" s="289">
        <f t="shared" si="8"/>
        <v>0</v>
      </c>
      <c r="BV40" s="289">
        <f>BU40+(MAX(-BS144-3,0))/10*0.000694444444444444</f>
        <v>0</v>
      </c>
      <c r="BW40" s="289">
        <f t="shared" si="9"/>
        <v>0</v>
      </c>
      <c r="BX40" s="290">
        <f>BW40+(MAX(-BS146-0,0))/10*0.000694444444444444</f>
        <v>0</v>
      </c>
      <c r="BZ40" s="61">
        <f t="shared" si="11"/>
        <v>0</v>
      </c>
      <c r="CA40" s="61">
        <f t="shared" si="12"/>
        <v>0</v>
      </c>
      <c r="CB40" s="64" t="str">
        <f t="shared" si="13"/>
        <v/>
      </c>
      <c r="CC40" s="65" t="str">
        <f t="shared" si="14"/>
        <v/>
      </c>
    </row>
    <row r="41" spans="1:120" ht="23.25" customHeight="1" thickTop="1" x14ac:dyDescent="0.15">
      <c r="B41" s="556" t="s">
        <v>256</v>
      </c>
      <c r="C41" s="557"/>
      <c r="D41" s="248">
        <v>1</v>
      </c>
      <c r="E41" s="633"/>
      <c r="F41" s="634"/>
      <c r="G41" s="249"/>
      <c r="H41" s="250" t="s">
        <v>65</v>
      </c>
      <c r="I41" s="667"/>
      <c r="J41" s="668"/>
      <c r="K41" s="251"/>
      <c r="L41" s="145" t="s">
        <v>240</v>
      </c>
      <c r="M41" s="252"/>
      <c r="N41" s="253"/>
      <c r="O41" s="254"/>
      <c r="P41" s="255"/>
      <c r="Q41" s="256"/>
      <c r="R41" s="151" t="s">
        <v>65</v>
      </c>
      <c r="S41" s="257"/>
      <c r="T41" s="258"/>
      <c r="U41" s="154"/>
      <c r="V41" s="155"/>
      <c r="W41" s="156"/>
      <c r="X41" s="157" t="s">
        <v>65</v>
      </c>
      <c r="Y41" s="251"/>
      <c r="Z41" s="159" t="s">
        <v>240</v>
      </c>
      <c r="AA41" s="152"/>
      <c r="AB41" s="161" t="s">
        <v>65</v>
      </c>
      <c r="AC41" s="259"/>
      <c r="AD41" s="163"/>
      <c r="AE41" s="150"/>
      <c r="AF41" s="159" t="s">
        <v>65</v>
      </c>
      <c r="AG41" s="260"/>
      <c r="AH41" s="260"/>
      <c r="AI41" s="260"/>
      <c r="AJ41" s="260"/>
      <c r="AK41" s="260"/>
      <c r="AL41" s="260"/>
      <c r="AM41" s="256"/>
      <c r="AN41" s="159" t="s">
        <v>65</v>
      </c>
      <c r="AO41" s="261"/>
      <c r="AP41" s="262"/>
      <c r="AQ41" s="263"/>
      <c r="AR41" s="167" t="s">
        <v>65</v>
      </c>
      <c r="AS41" s="263"/>
      <c r="AT41" s="159" t="s">
        <v>65</v>
      </c>
      <c r="AU41" s="291" t="s">
        <v>257</v>
      </c>
      <c r="AV41" s="242" t="s">
        <v>18</v>
      </c>
      <c r="AW41" s="243"/>
      <c r="AX41" s="243"/>
      <c r="AY41" s="243"/>
      <c r="AZ41" s="244"/>
      <c r="BA41" s="292"/>
      <c r="BB41" s="243"/>
      <c r="BC41" s="243"/>
      <c r="BD41" s="243"/>
      <c r="BE41" s="243"/>
      <c r="BF41" s="246"/>
      <c r="BI41" s="193">
        <f t="shared" si="0"/>
        <v>0</v>
      </c>
      <c r="BJ41" s="194">
        <f t="shared" si="1"/>
        <v>0</v>
      </c>
      <c r="BK41" s="194">
        <f t="shared" si="2"/>
        <v>0</v>
      </c>
      <c r="BL41" s="194">
        <f t="shared" si="3"/>
        <v>0</v>
      </c>
      <c r="BM41" s="194">
        <f t="shared" si="4"/>
        <v>0</v>
      </c>
      <c r="BN41" s="194">
        <f>BM41+(MAX(-BX82-15,0))/10*0.000694444444444444</f>
        <v>0</v>
      </c>
      <c r="BO41" s="194">
        <f t="shared" si="5"/>
        <v>0</v>
      </c>
      <c r="BP41" s="194">
        <f>BO41+(MAX(-BX84-12,0))/10*0.000694444444444444</f>
        <v>0</v>
      </c>
      <c r="BQ41" s="194">
        <f t="shared" si="6"/>
        <v>0</v>
      </c>
      <c r="BR41" s="194">
        <f>BQ41+(MAX(-BX86-9,0))/10*0.000694444444444444</f>
        <v>0</v>
      </c>
      <c r="BS41" s="194">
        <f t="shared" si="7"/>
        <v>0</v>
      </c>
      <c r="BT41" s="194">
        <f>BS41+(MAX(-BX88-6,0))/10*0.000694444444444444</f>
        <v>0</v>
      </c>
      <c r="BU41" s="194">
        <f t="shared" si="8"/>
        <v>0</v>
      </c>
      <c r="BV41" s="194">
        <f>BU41+(MAX(-BX90-3,0))/10*0.000694444444444444</f>
        <v>0</v>
      </c>
      <c r="BW41" s="194">
        <f t="shared" si="9"/>
        <v>0</v>
      </c>
      <c r="BX41" s="195">
        <f>BW41+(MAX(-BX92-0,0))/10*0.000694444444444444</f>
        <v>0</v>
      </c>
      <c r="CA41" s="61"/>
      <c r="CB41" s="64" t="str">
        <f t="shared" si="13"/>
        <v/>
      </c>
      <c r="CC41" s="65" t="str">
        <f t="shared" si="14"/>
        <v/>
      </c>
    </row>
    <row r="42" spans="1:120" ht="23.25" customHeight="1" x14ac:dyDescent="0.15">
      <c r="B42" s="554"/>
      <c r="C42" s="558"/>
      <c r="D42" s="171">
        <v>2</v>
      </c>
      <c r="E42" s="637"/>
      <c r="F42" s="638"/>
      <c r="G42" s="293"/>
      <c r="H42" s="294" t="s">
        <v>65</v>
      </c>
      <c r="I42" s="639"/>
      <c r="J42" s="640"/>
      <c r="K42" s="174"/>
      <c r="L42" s="173" t="s">
        <v>240</v>
      </c>
      <c r="M42" s="264"/>
      <c r="N42" s="265"/>
      <c r="O42" s="266"/>
      <c r="P42" s="265"/>
      <c r="Q42" s="267"/>
      <c r="R42" s="180" t="s">
        <v>65</v>
      </c>
      <c r="S42" s="268"/>
      <c r="T42" s="269"/>
      <c r="U42" s="270"/>
      <c r="V42" s="271"/>
      <c r="W42" s="272"/>
      <c r="X42" s="180" t="s">
        <v>65</v>
      </c>
      <c r="Y42" s="174"/>
      <c r="Z42" s="184" t="s">
        <v>240</v>
      </c>
      <c r="AA42" s="174"/>
      <c r="AB42" s="184" t="s">
        <v>65</v>
      </c>
      <c r="AC42" s="273"/>
      <c r="AD42" s="210"/>
      <c r="AE42" s="179"/>
      <c r="AF42" s="188" t="s">
        <v>65</v>
      </c>
      <c r="AG42" s="274"/>
      <c r="AH42" s="274"/>
      <c r="AI42" s="274"/>
      <c r="AJ42" s="274"/>
      <c r="AK42" s="274"/>
      <c r="AL42" s="274"/>
      <c r="AM42" s="267"/>
      <c r="AN42" s="188" t="s">
        <v>65</v>
      </c>
      <c r="AO42" s="275"/>
      <c r="AP42" s="276"/>
      <c r="AQ42" s="277"/>
      <c r="AR42" s="192" t="s">
        <v>65</v>
      </c>
      <c r="AS42" s="277"/>
      <c r="AT42" s="192" t="s">
        <v>65</v>
      </c>
      <c r="AU42" s="295" t="s">
        <v>258</v>
      </c>
      <c r="AV42" s="242" t="s">
        <v>259</v>
      </c>
      <c r="AW42" s="243"/>
      <c r="AX42" s="243"/>
      <c r="AY42" s="243"/>
      <c r="AZ42" s="244"/>
      <c r="BA42" s="292"/>
      <c r="BB42" s="243"/>
      <c r="BC42" s="243"/>
      <c r="BD42" s="243"/>
      <c r="BE42" s="243"/>
      <c r="BF42" s="246"/>
      <c r="BI42" s="193">
        <f t="shared" ref="BI42:BI43" si="16">BX41+IF(G42="",0,G42*0.000694444444444444)</f>
        <v>0</v>
      </c>
      <c r="BJ42" s="194">
        <f t="shared" si="1"/>
        <v>0</v>
      </c>
      <c r="BK42" s="194">
        <f t="shared" si="2"/>
        <v>0</v>
      </c>
      <c r="BL42" s="194">
        <f t="shared" si="3"/>
        <v>0</v>
      </c>
      <c r="BM42" s="194">
        <f t="shared" si="4"/>
        <v>0</v>
      </c>
      <c r="BN42" s="194">
        <f>BM42+(MAX(-BX100-15,0))/10*0.000694444444444444</f>
        <v>0</v>
      </c>
      <c r="BO42" s="194">
        <f t="shared" si="5"/>
        <v>0</v>
      </c>
      <c r="BP42" s="194">
        <f>BO42+(MAX(-BX102-12,0))/10*0.000694444444444444</f>
        <v>0</v>
      </c>
      <c r="BQ42" s="194">
        <f t="shared" si="6"/>
        <v>0</v>
      </c>
      <c r="BR42" s="194">
        <f>BQ42+(MAX(-BX104-9,0))/10*0.000694444444444444</f>
        <v>0</v>
      </c>
      <c r="BS42" s="194">
        <f t="shared" si="7"/>
        <v>0</v>
      </c>
      <c r="BT42" s="194">
        <f>BS42+(MAX(-BX106-6,0))/10*0.000694444444444444</f>
        <v>0</v>
      </c>
      <c r="BU42" s="194">
        <f t="shared" si="8"/>
        <v>0</v>
      </c>
      <c r="BV42" s="194">
        <f>BU42+(MAX(-BX108-3,0))/10*0.000694444444444444</f>
        <v>0</v>
      </c>
      <c r="BW42" s="194">
        <f t="shared" si="9"/>
        <v>0</v>
      </c>
      <c r="BX42" s="195">
        <f>BW42+(MAX(-BX110-0,0))/10*0.000694444444444444</f>
        <v>0</v>
      </c>
      <c r="BZ42" s="61">
        <f t="shared" si="11"/>
        <v>0</v>
      </c>
      <c r="CA42" s="61">
        <f t="shared" si="12"/>
        <v>0</v>
      </c>
      <c r="CB42" s="64" t="str">
        <f t="shared" si="13"/>
        <v/>
      </c>
      <c r="CC42" s="65" t="str">
        <f t="shared" si="14"/>
        <v/>
      </c>
    </row>
    <row r="43" spans="1:120" ht="23.25" customHeight="1" x14ac:dyDescent="0.15">
      <c r="B43" s="554"/>
      <c r="C43" s="558"/>
      <c r="D43" s="171">
        <v>3</v>
      </c>
      <c r="E43" s="637"/>
      <c r="F43" s="638"/>
      <c r="G43" s="174"/>
      <c r="H43" s="173" t="s">
        <v>65</v>
      </c>
      <c r="I43" s="639" t="s">
        <v>140</v>
      </c>
      <c r="J43" s="640"/>
      <c r="K43" s="174"/>
      <c r="L43" s="173" t="s">
        <v>240</v>
      </c>
      <c r="M43" s="278" t="s">
        <v>140</v>
      </c>
      <c r="N43" s="279" t="s">
        <v>140</v>
      </c>
      <c r="O43" s="280" t="s">
        <v>140</v>
      </c>
      <c r="P43" s="279" t="s">
        <v>140</v>
      </c>
      <c r="Q43" s="281" t="s">
        <v>140</v>
      </c>
      <c r="R43" s="202" t="s">
        <v>65</v>
      </c>
      <c r="S43" s="282"/>
      <c r="T43" s="283"/>
      <c r="U43" s="204"/>
      <c r="V43" s="205"/>
      <c r="W43" s="284" t="s">
        <v>140</v>
      </c>
      <c r="X43" s="202" t="s">
        <v>65</v>
      </c>
      <c r="Y43" s="174"/>
      <c r="Z43" s="184" t="s">
        <v>240</v>
      </c>
      <c r="AA43" s="196"/>
      <c r="AB43" s="208" t="s">
        <v>65</v>
      </c>
      <c r="AC43" s="273"/>
      <c r="AD43" s="210"/>
      <c r="AE43" s="201"/>
      <c r="AF43" s="212" t="s">
        <v>65</v>
      </c>
      <c r="AG43" s="213"/>
      <c r="AH43" s="213"/>
      <c r="AI43" s="213"/>
      <c r="AJ43" s="213"/>
      <c r="AK43" s="213"/>
      <c r="AL43" s="213"/>
      <c r="AM43" s="281" t="s">
        <v>140</v>
      </c>
      <c r="AN43" s="212" t="s">
        <v>65</v>
      </c>
      <c r="AO43" s="285" t="s">
        <v>140</v>
      </c>
      <c r="AP43" s="286" t="s">
        <v>140</v>
      </c>
      <c r="AQ43" s="287" t="s">
        <v>140</v>
      </c>
      <c r="AR43" s="217" t="s">
        <v>65</v>
      </c>
      <c r="AS43" s="287"/>
      <c r="AT43" s="217" t="s">
        <v>65</v>
      </c>
      <c r="AU43" s="291" t="s">
        <v>260</v>
      </c>
      <c r="AV43" s="242" t="s">
        <v>261</v>
      </c>
      <c r="AW43" s="243"/>
      <c r="AX43" s="243"/>
      <c r="AY43" s="243"/>
      <c r="AZ43" s="244"/>
      <c r="BA43" s="292"/>
      <c r="BB43" s="243"/>
      <c r="BC43" s="243"/>
      <c r="BD43" s="243"/>
      <c r="BE43" s="243"/>
      <c r="BF43" s="246"/>
      <c r="BI43" s="193">
        <f t="shared" si="16"/>
        <v>0</v>
      </c>
      <c r="BJ43" s="194">
        <f t="shared" si="1"/>
        <v>0</v>
      </c>
      <c r="BK43" s="194">
        <f t="shared" si="2"/>
        <v>0</v>
      </c>
      <c r="BL43" s="194">
        <f t="shared" si="3"/>
        <v>0</v>
      </c>
      <c r="BM43" s="194">
        <f t="shared" si="4"/>
        <v>0</v>
      </c>
      <c r="BN43" s="194">
        <f>BM43+(MAX(-BX118-15,0))/10*0.000694444444444444</f>
        <v>0</v>
      </c>
      <c r="BO43" s="194">
        <f t="shared" si="5"/>
        <v>0</v>
      </c>
      <c r="BP43" s="194">
        <f>BO43+(MAX(-BX120-12,0))/10*0.000694444444444444</f>
        <v>0</v>
      </c>
      <c r="BQ43" s="194">
        <f t="shared" si="6"/>
        <v>0</v>
      </c>
      <c r="BR43" s="194">
        <f>BQ43+(MAX(-BX122-9,0))/10*0.000694444444444444</f>
        <v>0</v>
      </c>
      <c r="BS43" s="194">
        <f t="shared" si="7"/>
        <v>0</v>
      </c>
      <c r="BT43" s="194">
        <f>BS43+(MAX(-BX124-6,0))/10*0.000694444444444444</f>
        <v>0</v>
      </c>
      <c r="BU43" s="194">
        <f t="shared" si="8"/>
        <v>0</v>
      </c>
      <c r="BV43" s="194">
        <f>BU43+(MAX(-BX126-3,0))/10*0.000694444444444444</f>
        <v>0</v>
      </c>
      <c r="BW43" s="194">
        <f t="shared" si="9"/>
        <v>0</v>
      </c>
      <c r="BX43" s="195">
        <f>BW43+(MAX(-BX128-0,0))/10*0.000694444444444444</f>
        <v>0</v>
      </c>
      <c r="BZ43" s="61">
        <f t="shared" si="11"/>
        <v>0</v>
      </c>
      <c r="CA43" s="61">
        <f t="shared" si="12"/>
        <v>0</v>
      </c>
      <c r="CB43" s="64" t="str">
        <f t="shared" si="13"/>
        <v/>
      </c>
      <c r="CC43" s="65" t="str">
        <f t="shared" si="14"/>
        <v/>
      </c>
    </row>
    <row r="44" spans="1:120" ht="23.25" customHeight="1" thickBot="1" x14ac:dyDescent="0.2">
      <c r="B44" s="555"/>
      <c r="C44" s="559"/>
      <c r="D44" s="218">
        <v>4</v>
      </c>
      <c r="E44" s="641"/>
      <c r="F44" s="642"/>
      <c r="G44" s="219"/>
      <c r="H44" s="220" t="s">
        <v>65</v>
      </c>
      <c r="I44" s="643" t="s">
        <v>140</v>
      </c>
      <c r="J44" s="644"/>
      <c r="K44" s="219"/>
      <c r="L44" s="220" t="s">
        <v>240</v>
      </c>
      <c r="M44" s="221" t="s">
        <v>140</v>
      </c>
      <c r="N44" s="222" t="s">
        <v>140</v>
      </c>
      <c r="O44" s="223" t="s">
        <v>140</v>
      </c>
      <c r="P44" s="222" t="s">
        <v>140</v>
      </c>
      <c r="Q44" s="224" t="s">
        <v>140</v>
      </c>
      <c r="R44" s="225" t="s">
        <v>65</v>
      </c>
      <c r="S44" s="226"/>
      <c r="T44" s="227"/>
      <c r="U44" s="228"/>
      <c r="V44" s="229"/>
      <c r="W44" s="230" t="s">
        <v>140</v>
      </c>
      <c r="X44" s="225" t="s">
        <v>65</v>
      </c>
      <c r="Y44" s="219"/>
      <c r="Z44" s="232" t="s">
        <v>240</v>
      </c>
      <c r="AA44" s="219"/>
      <c r="AB44" s="232" t="s">
        <v>65</v>
      </c>
      <c r="AC44" s="233"/>
      <c r="AD44" s="234"/>
      <c r="AE44" s="235" t="s">
        <v>140</v>
      </c>
      <c r="AF44" s="236" t="s">
        <v>65</v>
      </c>
      <c r="AG44" s="237"/>
      <c r="AH44" s="237"/>
      <c r="AI44" s="237"/>
      <c r="AJ44" s="237"/>
      <c r="AK44" s="237"/>
      <c r="AL44" s="237"/>
      <c r="AM44" s="224" t="s">
        <v>140</v>
      </c>
      <c r="AN44" s="236" t="s">
        <v>65</v>
      </c>
      <c r="AO44" s="238" t="s">
        <v>140</v>
      </c>
      <c r="AP44" s="239" t="s">
        <v>140</v>
      </c>
      <c r="AQ44" s="240" t="s">
        <v>140</v>
      </c>
      <c r="AR44" s="241" t="s">
        <v>65</v>
      </c>
      <c r="AS44" s="240"/>
      <c r="AT44" s="236" t="s">
        <v>65</v>
      </c>
      <c r="AU44" s="296"/>
      <c r="AV44" s="242" t="s">
        <v>262</v>
      </c>
      <c r="AW44" s="243"/>
      <c r="AX44" s="243"/>
      <c r="AY44" s="243"/>
      <c r="AZ44" s="244"/>
      <c r="BA44" s="292"/>
      <c r="BB44" s="243"/>
      <c r="BC44" s="243"/>
      <c r="BD44" s="243"/>
      <c r="BE44" s="243"/>
      <c r="BF44" s="246"/>
      <c r="BI44" s="193">
        <f>BX43+IF(G44="",0,G44*0.000694444444444444)</f>
        <v>0</v>
      </c>
      <c r="BJ44" s="289">
        <f t="shared" si="1"/>
        <v>0</v>
      </c>
      <c r="BK44" s="289">
        <f t="shared" si="2"/>
        <v>0</v>
      </c>
      <c r="BL44" s="289">
        <f t="shared" si="3"/>
        <v>0</v>
      </c>
      <c r="BM44" s="289">
        <f t="shared" si="4"/>
        <v>0</v>
      </c>
      <c r="BN44" s="289">
        <f>BM44+(MAX(-BX136-15,0))/10*0.000694444444444444</f>
        <v>0</v>
      </c>
      <c r="BO44" s="289">
        <f t="shared" si="5"/>
        <v>0</v>
      </c>
      <c r="BP44" s="289">
        <f>BO44+(MAX(-BS138-12,0))/10*0.000694444444444444</f>
        <v>0</v>
      </c>
      <c r="BQ44" s="289">
        <f t="shared" si="6"/>
        <v>0</v>
      </c>
      <c r="BR44" s="289">
        <f>BQ44+(MAX(-BX140-9,0))/10*0.000694444444444444</f>
        <v>0</v>
      </c>
      <c r="BS44" s="289">
        <f t="shared" si="7"/>
        <v>0</v>
      </c>
      <c r="BT44" s="289">
        <f>BS44+(MAX(-BX142-6,0))/10*0.000694444444444444</f>
        <v>0</v>
      </c>
      <c r="BU44" s="289">
        <f t="shared" si="8"/>
        <v>0</v>
      </c>
      <c r="BV44" s="289">
        <f>BU44+(MAX(-BX144-3,0))/10*0.000694444444444444</f>
        <v>0</v>
      </c>
      <c r="BW44" s="289">
        <f t="shared" si="9"/>
        <v>0</v>
      </c>
      <c r="BX44" s="290">
        <f>BW44+(MAX(-BX146-0,0))/10*0.000694444444444444</f>
        <v>0</v>
      </c>
      <c r="BZ44" s="61">
        <f t="shared" si="11"/>
        <v>0</v>
      </c>
      <c r="CA44" s="61">
        <f t="shared" si="12"/>
        <v>0</v>
      </c>
      <c r="CB44" s="64" t="str">
        <f t="shared" si="13"/>
        <v/>
      </c>
      <c r="CC44" s="65" t="str">
        <f t="shared" si="14"/>
        <v/>
      </c>
    </row>
    <row r="45" spans="1:120" ht="23.25" customHeight="1" thickTop="1" x14ac:dyDescent="0.15">
      <c r="B45" s="297"/>
      <c r="C45" s="298"/>
      <c r="D45" s="299" t="s">
        <v>263</v>
      </c>
      <c r="E45" s="299"/>
      <c r="F45" s="299"/>
      <c r="G45" s="299"/>
      <c r="H45" s="299"/>
      <c r="I45" s="299"/>
      <c r="J45" s="299"/>
      <c r="K45" s="299"/>
      <c r="L45" s="299"/>
      <c r="M45" s="299"/>
      <c r="N45" s="299" t="s">
        <v>264</v>
      </c>
      <c r="O45" s="300"/>
      <c r="P45" s="301"/>
      <c r="Q45" s="302"/>
      <c r="R45" s="301"/>
      <c r="S45" s="303"/>
      <c r="T45" s="303"/>
      <c r="U45" s="301"/>
      <c r="V45" s="301"/>
      <c r="W45" s="301"/>
      <c r="X45" s="301"/>
      <c r="Y45" s="301"/>
      <c r="Z45" s="301"/>
      <c r="AA45" s="301"/>
      <c r="AB45" s="301"/>
      <c r="AC45" s="301"/>
      <c r="AD45" s="303"/>
      <c r="AE45" s="301"/>
      <c r="AF45" s="303"/>
      <c r="AG45" s="301"/>
      <c r="AH45" s="303"/>
      <c r="AI45" s="299"/>
      <c r="AJ45" s="303"/>
      <c r="AK45" s="301"/>
      <c r="AL45" s="301"/>
      <c r="AM45" s="303"/>
      <c r="AN45" s="303"/>
      <c r="AO45" s="303"/>
      <c r="AP45" s="299"/>
      <c r="AQ45" s="304"/>
      <c r="AR45" s="305"/>
      <c r="AS45" s="304"/>
      <c r="AT45" s="306"/>
      <c r="AU45" s="307"/>
      <c r="AV45" s="308" t="s">
        <v>265</v>
      </c>
      <c r="AW45" s="309"/>
      <c r="AX45" s="309"/>
      <c r="AY45" s="309"/>
      <c r="AZ45" s="244"/>
      <c r="BA45" s="310"/>
      <c r="BB45" s="309"/>
      <c r="BC45" s="309"/>
      <c r="BD45" s="309"/>
      <c r="BE45" s="309"/>
      <c r="BF45" s="246"/>
      <c r="BL45" s="62"/>
      <c r="BM45" s="93"/>
      <c r="BN45" s="62"/>
      <c r="BO45" s="62"/>
      <c r="BP45" s="62"/>
      <c r="BQ45" s="62"/>
    </row>
    <row r="46" spans="1:120" ht="26.25" thickBot="1" x14ac:dyDescent="0.2">
      <c r="B46" s="662" t="s">
        <v>266</v>
      </c>
      <c r="C46" s="663"/>
      <c r="D46" s="663"/>
      <c r="E46" s="663"/>
      <c r="F46" s="663"/>
      <c r="G46" s="663"/>
      <c r="H46" s="663"/>
      <c r="I46" s="663"/>
      <c r="J46" s="663"/>
      <c r="K46" s="663"/>
      <c r="L46" s="663"/>
      <c r="M46" s="663"/>
      <c r="N46" s="663"/>
      <c r="O46" s="663"/>
      <c r="P46" s="663"/>
      <c r="Q46" s="663"/>
      <c r="R46" s="663"/>
      <c r="S46" s="663"/>
      <c r="T46" s="663"/>
      <c r="U46" s="663"/>
      <c r="V46" s="663"/>
      <c r="W46" s="663"/>
      <c r="X46" s="67"/>
      <c r="Y46" s="67"/>
      <c r="Z46" s="67"/>
      <c r="AA46" s="67"/>
      <c r="AB46" s="67"/>
      <c r="AC46" s="664"/>
      <c r="AD46" s="664"/>
      <c r="AE46" s="664"/>
      <c r="AF46" s="664"/>
      <c r="AG46" s="664"/>
      <c r="AH46" s="664"/>
      <c r="AI46" s="664"/>
      <c r="AJ46" s="664"/>
      <c r="AK46" s="664"/>
      <c r="AL46" s="664"/>
      <c r="AM46" s="664"/>
      <c r="AN46" s="664"/>
      <c r="AO46" s="664"/>
      <c r="AP46" s="664"/>
      <c r="AQ46" s="664"/>
      <c r="AR46" s="664"/>
      <c r="AS46" s="67"/>
      <c r="AT46" s="67"/>
      <c r="AU46" s="665"/>
      <c r="AV46" s="665"/>
      <c r="AW46" s="665"/>
      <c r="AX46" s="665"/>
      <c r="AY46" s="665"/>
      <c r="AZ46" s="665"/>
      <c r="BA46" s="665"/>
      <c r="BB46" s="665"/>
      <c r="BC46" s="665"/>
      <c r="BD46" s="665"/>
      <c r="BE46" s="665"/>
      <c r="BF46" s="666"/>
      <c r="BL46" s="62"/>
      <c r="BM46" s="93"/>
      <c r="BN46" s="62"/>
      <c r="BO46" s="62"/>
      <c r="BP46" s="62"/>
      <c r="BQ46" s="62"/>
      <c r="DP46" s="54" t="s">
        <v>267</v>
      </c>
    </row>
    <row r="47" spans="1:120" x14ac:dyDescent="0.15">
      <c r="B47" s="311"/>
      <c r="C47" s="311"/>
      <c r="D47" s="311"/>
      <c r="E47" s="311"/>
      <c r="F47" s="311"/>
      <c r="G47" s="311"/>
      <c r="H47" s="311"/>
      <c r="I47" s="311"/>
      <c r="J47" s="311"/>
      <c r="K47" s="311"/>
      <c r="L47" s="311"/>
      <c r="M47" s="311"/>
      <c r="N47" s="311"/>
      <c r="O47" s="311"/>
      <c r="P47" s="311"/>
      <c r="Q47" s="311"/>
      <c r="R47" s="311"/>
      <c r="S47" s="311"/>
      <c r="T47" s="311"/>
      <c r="U47" s="311"/>
      <c r="V47" s="311"/>
      <c r="W47" s="311"/>
      <c r="X47" s="59"/>
      <c r="Y47" s="59"/>
      <c r="Z47" s="59"/>
      <c r="AA47" s="59"/>
      <c r="AB47" s="59"/>
      <c r="AC47" s="312"/>
      <c r="AD47" s="312"/>
      <c r="AE47" s="312"/>
      <c r="AF47" s="312"/>
      <c r="AG47" s="312"/>
      <c r="AH47" s="312"/>
      <c r="AI47" s="312"/>
      <c r="AJ47" s="312"/>
      <c r="AK47" s="312"/>
      <c r="AL47" s="312"/>
      <c r="AM47" s="312"/>
      <c r="AN47" s="312"/>
      <c r="AO47" s="312"/>
      <c r="AP47" s="312"/>
      <c r="AQ47" s="312"/>
      <c r="AR47" s="312"/>
      <c r="AU47" s="661"/>
      <c r="AV47" s="661"/>
      <c r="AW47" s="661"/>
      <c r="AX47" s="661"/>
      <c r="AY47" s="661"/>
      <c r="AZ47" s="661"/>
      <c r="BA47" s="661"/>
      <c r="BB47" s="661"/>
      <c r="BC47" s="661"/>
      <c r="BD47" s="661"/>
      <c r="BE47" s="661"/>
      <c r="BF47" s="661"/>
      <c r="BI47" s="313" t="s">
        <v>268</v>
      </c>
      <c r="BJ47" s="313"/>
      <c r="BL47" s="314" t="s">
        <v>269</v>
      </c>
      <c r="BM47" s="93" t="s">
        <v>270</v>
      </c>
      <c r="BN47" s="62" t="s">
        <v>271</v>
      </c>
      <c r="BO47" s="62" t="s">
        <v>272</v>
      </c>
      <c r="BP47" s="62" t="s">
        <v>273</v>
      </c>
      <c r="BQ47" s="131"/>
      <c r="BR47" s="131"/>
      <c r="BS47" s="131" t="s">
        <v>274</v>
      </c>
      <c r="BT47" s="131" t="s">
        <v>275</v>
      </c>
      <c r="BU47" s="131" t="s">
        <v>276</v>
      </c>
      <c r="BV47" s="131" t="s">
        <v>277</v>
      </c>
      <c r="BW47" s="131" t="s">
        <v>278</v>
      </c>
      <c r="BX47" s="131" t="s">
        <v>279</v>
      </c>
      <c r="BY47" s="131" t="s">
        <v>280</v>
      </c>
      <c r="BZ47" s="315" t="s">
        <v>281</v>
      </c>
      <c r="CA47" s="315" t="s">
        <v>282</v>
      </c>
      <c r="CB47" s="315" t="s">
        <v>283</v>
      </c>
      <c r="CC47" s="316" t="s">
        <v>284</v>
      </c>
      <c r="DP47" s="317" t="s">
        <v>285</v>
      </c>
    </row>
    <row r="48" spans="1:120" x14ac:dyDescent="0.15">
      <c r="B48" s="312"/>
      <c r="C48" s="312"/>
      <c r="D48" s="312"/>
      <c r="E48" s="312"/>
      <c r="F48" s="312"/>
      <c r="G48" s="312"/>
      <c r="H48" s="312"/>
      <c r="I48" s="312"/>
      <c r="J48" s="312"/>
      <c r="K48" s="312"/>
      <c r="L48" s="312"/>
      <c r="M48" s="312"/>
      <c r="N48" s="312"/>
      <c r="O48" s="312"/>
      <c r="P48" s="312"/>
      <c r="Q48" s="312"/>
      <c r="R48" s="312"/>
      <c r="S48" s="312"/>
      <c r="T48" s="312"/>
      <c r="U48" s="312"/>
      <c r="V48" s="312"/>
      <c r="W48" s="312"/>
      <c r="X48" s="59"/>
      <c r="Y48" s="59"/>
      <c r="Z48" s="59"/>
      <c r="AA48" s="59"/>
      <c r="AB48" s="59"/>
      <c r="AC48" s="312"/>
      <c r="AD48" s="312"/>
      <c r="AE48" s="312"/>
      <c r="AF48" s="312"/>
      <c r="AG48" s="312"/>
      <c r="AH48" s="312"/>
      <c r="AI48" s="312"/>
      <c r="AJ48" s="312"/>
      <c r="AK48" s="312"/>
      <c r="AL48" s="312"/>
      <c r="AM48" s="312"/>
      <c r="AN48" s="312"/>
      <c r="AO48" s="312"/>
      <c r="AP48" s="312"/>
      <c r="AQ48" s="312"/>
      <c r="AR48" s="312"/>
      <c r="AU48" s="661"/>
      <c r="AV48" s="661"/>
      <c r="AW48" s="661"/>
      <c r="AX48" s="661"/>
      <c r="AY48" s="661"/>
      <c r="AZ48" s="661"/>
      <c r="BA48" s="661"/>
      <c r="BB48" s="661"/>
      <c r="BC48" s="661"/>
      <c r="BD48" s="661"/>
      <c r="BE48" s="661"/>
      <c r="BF48" s="661"/>
      <c r="BI48" s="318">
        <v>0.20833333333333334</v>
      </c>
      <c r="BJ48" s="313">
        <v>0</v>
      </c>
      <c r="BL48" s="314" t="s">
        <v>286</v>
      </c>
      <c r="BM48" s="93" t="s">
        <v>287</v>
      </c>
      <c r="BN48" s="62" t="s">
        <v>288</v>
      </c>
      <c r="BO48" s="62" t="s">
        <v>289</v>
      </c>
      <c r="BP48" s="62" t="s">
        <v>290</v>
      </c>
      <c r="BQ48" s="319" t="s">
        <v>290</v>
      </c>
      <c r="BR48" s="131">
        <v>1</v>
      </c>
      <c r="BS48" s="131">
        <v>1.4</v>
      </c>
      <c r="BT48" s="131">
        <v>1.2</v>
      </c>
      <c r="BU48" s="131">
        <v>1.1000000000000001</v>
      </c>
      <c r="BV48" s="131">
        <v>1.1000000000000001</v>
      </c>
      <c r="BW48" s="131">
        <v>1.1000000000000001</v>
      </c>
      <c r="BX48" s="131">
        <v>1.1000000000000001</v>
      </c>
      <c r="BY48" s="131">
        <v>1.1000000000000001</v>
      </c>
      <c r="BZ48" s="315">
        <v>1.1000000000000001</v>
      </c>
      <c r="CA48" s="315">
        <v>1.1000000000000001</v>
      </c>
      <c r="CB48" s="315">
        <v>1.1000000000000001</v>
      </c>
      <c r="CC48" s="316">
        <v>1</v>
      </c>
      <c r="DP48" s="317" t="s">
        <v>291</v>
      </c>
    </row>
    <row r="49" spans="2:120" s="54" customFormat="1" ht="13.5" x14ac:dyDescent="0.15">
      <c r="B49" s="312"/>
      <c r="C49" s="312"/>
      <c r="D49" s="312"/>
      <c r="E49" s="312"/>
      <c r="F49" s="312"/>
      <c r="G49" s="312"/>
      <c r="H49" s="312"/>
      <c r="I49" s="312"/>
      <c r="J49" s="312"/>
      <c r="K49" s="312"/>
      <c r="L49" s="312"/>
      <c r="M49" s="312"/>
      <c r="N49" s="312"/>
      <c r="O49" s="312"/>
      <c r="P49" s="312"/>
      <c r="Q49" s="312"/>
      <c r="R49" s="312"/>
      <c r="S49" s="312"/>
      <c r="T49" s="312"/>
      <c r="U49" s="312"/>
      <c r="V49" s="312"/>
      <c r="W49" s="312"/>
      <c r="X49" s="59"/>
      <c r="Y49" s="59"/>
      <c r="Z49" s="59"/>
      <c r="AA49" s="59"/>
      <c r="AB49" s="59"/>
      <c r="AC49" s="312"/>
      <c r="AD49" s="312"/>
      <c r="AE49" s="312"/>
      <c r="AF49" s="312"/>
      <c r="AG49" s="312"/>
      <c r="AH49" s="312"/>
      <c r="AI49" s="312"/>
      <c r="AJ49" s="312"/>
      <c r="AK49" s="312"/>
      <c r="AL49" s="312"/>
      <c r="AM49" s="312"/>
      <c r="AN49" s="312"/>
      <c r="AO49" s="312"/>
      <c r="AP49" s="312"/>
      <c r="AQ49" s="312"/>
      <c r="AR49" s="312"/>
      <c r="AS49" s="61"/>
      <c r="AT49" s="61"/>
      <c r="AU49" s="661"/>
      <c r="AV49" s="661"/>
      <c r="AW49" s="661"/>
      <c r="AX49" s="661"/>
      <c r="AY49" s="661"/>
      <c r="AZ49" s="661"/>
      <c r="BA49" s="661"/>
      <c r="BB49" s="661"/>
      <c r="BC49" s="661"/>
      <c r="BD49" s="661"/>
      <c r="BE49" s="661"/>
      <c r="BF49" s="661"/>
      <c r="BG49" s="61"/>
      <c r="BH49" s="61"/>
      <c r="BI49" s="318">
        <v>0.77083333333333337</v>
      </c>
      <c r="BJ49" s="313">
        <v>0</v>
      </c>
      <c r="BK49" s="61"/>
      <c r="BL49" s="314" t="s">
        <v>292</v>
      </c>
      <c r="BM49" s="93" t="s">
        <v>293</v>
      </c>
      <c r="BN49" s="62" t="s">
        <v>294</v>
      </c>
      <c r="BO49" s="62"/>
      <c r="BP49" s="62" t="s">
        <v>295</v>
      </c>
      <c r="BQ49" s="319" t="s">
        <v>295</v>
      </c>
      <c r="BR49" s="131">
        <v>2</v>
      </c>
      <c r="BS49" s="131">
        <v>1.5</v>
      </c>
      <c r="BT49" s="131">
        <v>1.3</v>
      </c>
      <c r="BU49" s="131">
        <v>1.2</v>
      </c>
      <c r="BV49" s="131">
        <v>1.2</v>
      </c>
      <c r="BW49" s="131">
        <v>1.2</v>
      </c>
      <c r="BX49" s="131">
        <v>1.1000000000000001</v>
      </c>
      <c r="BY49" s="131">
        <v>1.1000000000000001</v>
      </c>
      <c r="BZ49" s="315">
        <v>1.1000000000000001</v>
      </c>
      <c r="CA49" s="315">
        <v>1.1000000000000001</v>
      </c>
      <c r="CB49" s="315">
        <v>1.1000000000000001</v>
      </c>
      <c r="CC49" s="316">
        <v>1</v>
      </c>
      <c r="CD49" s="66"/>
      <c r="CE49" s="66"/>
      <c r="DP49" s="317" t="s">
        <v>296</v>
      </c>
    </row>
    <row r="50" spans="2:120" s="54" customFormat="1" ht="13.5" x14ac:dyDescent="0.15">
      <c r="B50" s="312"/>
      <c r="C50" s="312"/>
      <c r="D50" s="312"/>
      <c r="E50" s="312"/>
      <c r="F50" s="312"/>
      <c r="G50" s="312"/>
      <c r="H50" s="312"/>
      <c r="I50" s="312"/>
      <c r="J50" s="312"/>
      <c r="K50" s="312"/>
      <c r="L50" s="312"/>
      <c r="M50" s="312"/>
      <c r="N50" s="312"/>
      <c r="O50" s="312"/>
      <c r="P50" s="312"/>
      <c r="Q50" s="312"/>
      <c r="R50" s="312"/>
      <c r="S50" s="312"/>
      <c r="T50" s="312"/>
      <c r="U50" s="312"/>
      <c r="V50" s="312"/>
      <c r="W50" s="312"/>
      <c r="X50" s="59"/>
      <c r="Y50" s="59"/>
      <c r="Z50" s="59"/>
      <c r="AA50" s="59"/>
      <c r="AB50" s="59"/>
      <c r="AC50" s="312"/>
      <c r="AD50" s="312"/>
      <c r="AE50" s="312"/>
      <c r="AF50" s="312"/>
      <c r="AG50" s="312"/>
      <c r="AH50" s="312"/>
      <c r="AI50" s="312"/>
      <c r="AJ50" s="312"/>
      <c r="AK50" s="312"/>
      <c r="AL50" s="312"/>
      <c r="AM50" s="312"/>
      <c r="AN50" s="312"/>
      <c r="AO50" s="312"/>
      <c r="AP50" s="312"/>
      <c r="AQ50" s="312"/>
      <c r="AR50" s="312"/>
      <c r="AS50" s="61"/>
      <c r="AT50" s="61"/>
      <c r="AU50" s="661"/>
      <c r="AV50" s="661"/>
      <c r="AW50" s="661"/>
      <c r="AX50" s="661"/>
      <c r="AY50" s="661"/>
      <c r="AZ50" s="661"/>
      <c r="BA50" s="661"/>
      <c r="BB50" s="661"/>
      <c r="BC50" s="661"/>
      <c r="BD50" s="661"/>
      <c r="BE50" s="661"/>
      <c r="BF50" s="661"/>
      <c r="BG50" s="61"/>
      <c r="BH50" s="61"/>
      <c r="BI50" s="318">
        <v>0.20833333333333334</v>
      </c>
      <c r="BJ50" s="313">
        <v>-3</v>
      </c>
      <c r="BK50" s="61"/>
      <c r="BL50" s="314" t="s">
        <v>297</v>
      </c>
      <c r="BM50" s="93" t="s">
        <v>298</v>
      </c>
      <c r="BN50" s="62" t="s">
        <v>299</v>
      </c>
      <c r="BO50" s="62"/>
      <c r="BP50" s="62" t="s">
        <v>300</v>
      </c>
      <c r="BQ50" s="319" t="s">
        <v>300</v>
      </c>
      <c r="BR50" s="131">
        <v>3</v>
      </c>
      <c r="BS50" s="131">
        <v>1.6</v>
      </c>
      <c r="BT50" s="131">
        <v>1.4</v>
      </c>
      <c r="BU50" s="131">
        <v>1.3</v>
      </c>
      <c r="BV50" s="131">
        <v>1.2</v>
      </c>
      <c r="BW50" s="131">
        <v>1.2</v>
      </c>
      <c r="BX50" s="131">
        <v>1.2</v>
      </c>
      <c r="BY50" s="131">
        <v>1.1000000000000001</v>
      </c>
      <c r="BZ50" s="315">
        <v>1.1000000000000001</v>
      </c>
      <c r="CA50" s="315">
        <v>1.1000000000000001</v>
      </c>
      <c r="CB50" s="315">
        <v>1.1000000000000001</v>
      </c>
      <c r="CC50" s="316">
        <v>1</v>
      </c>
      <c r="CD50" s="66"/>
      <c r="CE50" s="66"/>
      <c r="DP50" s="317" t="s">
        <v>301</v>
      </c>
    </row>
    <row r="51" spans="2:120" s="54" customFormat="1" ht="13.5" x14ac:dyDescent="0.15">
      <c r="B51" s="320"/>
      <c r="C51" s="320"/>
      <c r="D51" s="320"/>
      <c r="E51" s="320"/>
      <c r="F51" s="320"/>
      <c r="G51" s="320"/>
      <c r="H51" s="320"/>
      <c r="I51" s="320"/>
      <c r="J51" s="320"/>
      <c r="K51" s="320"/>
      <c r="L51" s="320"/>
      <c r="M51" s="320"/>
      <c r="N51" s="320"/>
      <c r="O51" s="320"/>
      <c r="P51" s="320"/>
      <c r="Q51" s="320"/>
      <c r="R51" s="320"/>
      <c r="S51" s="320"/>
      <c r="T51" s="320"/>
      <c r="U51" s="320"/>
      <c r="V51" s="320"/>
      <c r="W51" s="320"/>
      <c r="X51" s="59"/>
      <c r="Y51" s="59"/>
      <c r="Z51" s="59"/>
      <c r="AA51" s="59"/>
      <c r="AB51" s="59"/>
      <c r="AC51" s="312"/>
      <c r="AD51" s="312"/>
      <c r="AE51" s="312"/>
      <c r="AF51" s="312"/>
      <c r="AG51" s="312"/>
      <c r="AH51" s="312"/>
      <c r="AI51" s="312"/>
      <c r="AJ51" s="312"/>
      <c r="AK51" s="312"/>
      <c r="AL51" s="312"/>
      <c r="AM51" s="312"/>
      <c r="AN51" s="312"/>
      <c r="AO51" s="312"/>
      <c r="AP51" s="312"/>
      <c r="AQ51" s="312"/>
      <c r="AR51" s="312"/>
      <c r="AS51" s="61"/>
      <c r="AT51" s="61"/>
      <c r="AU51" s="661"/>
      <c r="AV51" s="661"/>
      <c r="AW51" s="661"/>
      <c r="AX51" s="661"/>
      <c r="AY51" s="661"/>
      <c r="AZ51" s="661"/>
      <c r="BA51" s="661"/>
      <c r="BB51" s="661"/>
      <c r="BC51" s="661"/>
      <c r="BD51" s="661"/>
      <c r="BE51" s="661"/>
      <c r="BF51" s="661"/>
      <c r="BG51" s="61"/>
      <c r="BH51" s="61"/>
      <c r="BI51" s="318">
        <v>0.77083333333333337</v>
      </c>
      <c r="BJ51" s="313">
        <v>-3</v>
      </c>
      <c r="BK51" s="61"/>
      <c r="BL51" s="314" t="s">
        <v>302</v>
      </c>
      <c r="BM51" s="93" t="s">
        <v>303</v>
      </c>
      <c r="BN51" s="62" t="s">
        <v>304</v>
      </c>
      <c r="BO51" s="62"/>
      <c r="BP51" s="62" t="s">
        <v>305</v>
      </c>
      <c r="BQ51" s="319" t="s">
        <v>305</v>
      </c>
      <c r="BR51" s="131">
        <v>4</v>
      </c>
      <c r="BS51" s="131">
        <v>1.8</v>
      </c>
      <c r="BT51" s="131">
        <v>1.5</v>
      </c>
      <c r="BU51" s="131">
        <v>1.4</v>
      </c>
      <c r="BV51" s="131">
        <v>1.3</v>
      </c>
      <c r="BW51" s="131">
        <v>1.3</v>
      </c>
      <c r="BX51" s="131">
        <v>1.2</v>
      </c>
      <c r="BY51" s="131">
        <v>1.2</v>
      </c>
      <c r="BZ51" s="315">
        <v>1.1000000000000001</v>
      </c>
      <c r="CA51" s="315">
        <v>1.1000000000000001</v>
      </c>
      <c r="CB51" s="315">
        <v>1.1000000000000001</v>
      </c>
      <c r="CC51" s="316">
        <v>1</v>
      </c>
      <c r="CD51" s="66"/>
      <c r="CE51" s="66"/>
      <c r="DP51" s="317" t="s">
        <v>306</v>
      </c>
    </row>
    <row r="52" spans="2:120" s="54" customFormat="1" ht="13.5" x14ac:dyDescent="0.15">
      <c r="B52" s="320"/>
      <c r="C52" s="320"/>
      <c r="D52" s="320"/>
      <c r="E52" s="320"/>
      <c r="F52" s="320"/>
      <c r="G52" s="320"/>
      <c r="H52" s="320"/>
      <c r="I52" s="320"/>
      <c r="J52" s="320"/>
      <c r="K52" s="320"/>
      <c r="L52" s="320"/>
      <c r="M52" s="320"/>
      <c r="N52" s="320"/>
      <c r="O52" s="320"/>
      <c r="P52" s="320"/>
      <c r="Q52" s="320"/>
      <c r="R52" s="320"/>
      <c r="S52" s="320"/>
      <c r="T52" s="320"/>
      <c r="U52" s="320"/>
      <c r="V52" s="320"/>
      <c r="W52" s="320"/>
      <c r="X52" s="59"/>
      <c r="Y52" s="59"/>
      <c r="Z52" s="59"/>
      <c r="AA52" s="59"/>
      <c r="AB52" s="59"/>
      <c r="AC52" s="312"/>
      <c r="AD52" s="312"/>
      <c r="AE52" s="312"/>
      <c r="AF52" s="312"/>
      <c r="AG52" s="312"/>
      <c r="AH52" s="312"/>
      <c r="AI52" s="312"/>
      <c r="AJ52" s="312"/>
      <c r="AK52" s="312"/>
      <c r="AL52" s="312"/>
      <c r="AM52" s="312"/>
      <c r="AN52" s="312"/>
      <c r="AO52" s="312"/>
      <c r="AP52" s="312"/>
      <c r="AQ52" s="312"/>
      <c r="AR52" s="312"/>
      <c r="AS52" s="61"/>
      <c r="AT52" s="61"/>
      <c r="AU52" s="59"/>
      <c r="AV52" s="59"/>
      <c r="AW52" s="59"/>
      <c r="AX52" s="59"/>
      <c r="AY52" s="59"/>
      <c r="AZ52" s="59"/>
      <c r="BA52" s="59"/>
      <c r="BB52" s="59"/>
      <c r="BC52" s="59"/>
      <c r="BD52" s="59"/>
      <c r="BE52" s="59"/>
      <c r="BF52" s="59"/>
      <c r="BG52" s="61"/>
      <c r="BH52" s="61"/>
      <c r="BI52" s="318">
        <v>0.20833333333333334</v>
      </c>
      <c r="BJ52" s="313">
        <v>-6</v>
      </c>
      <c r="BK52" s="61"/>
      <c r="BL52" s="314" t="s">
        <v>307</v>
      </c>
      <c r="BM52" s="93" t="s">
        <v>308</v>
      </c>
      <c r="BN52" s="62" t="s">
        <v>309</v>
      </c>
      <c r="BO52" s="62"/>
      <c r="BP52" s="62" t="s">
        <v>310</v>
      </c>
      <c r="BQ52" s="319" t="s">
        <v>310</v>
      </c>
      <c r="BR52" s="131">
        <v>5</v>
      </c>
      <c r="BS52" s="131">
        <v>1.9</v>
      </c>
      <c r="BT52" s="131">
        <v>1.6</v>
      </c>
      <c r="BU52" s="131">
        <v>1.5</v>
      </c>
      <c r="BV52" s="131">
        <v>1.4</v>
      </c>
      <c r="BW52" s="131">
        <v>1.3</v>
      </c>
      <c r="BX52" s="131">
        <v>1.3</v>
      </c>
      <c r="BY52" s="131">
        <v>1.2</v>
      </c>
      <c r="BZ52" s="315">
        <v>1.2</v>
      </c>
      <c r="CA52" s="315">
        <v>1.1000000000000001</v>
      </c>
      <c r="CB52" s="315">
        <v>1.1000000000000001</v>
      </c>
      <c r="CC52" s="316">
        <v>1</v>
      </c>
      <c r="CD52" s="66"/>
      <c r="CE52" s="66"/>
      <c r="DP52" s="317" t="s">
        <v>311</v>
      </c>
    </row>
    <row r="53" spans="2:120" s="54" customFormat="1" ht="13.5" x14ac:dyDescent="0.15">
      <c r="B53" s="312"/>
      <c r="C53" s="312"/>
      <c r="D53" s="312"/>
      <c r="E53" s="312"/>
      <c r="F53" s="312"/>
      <c r="G53" s="312"/>
      <c r="H53" s="312"/>
      <c r="I53" s="312"/>
      <c r="J53" s="312"/>
      <c r="K53" s="312"/>
      <c r="L53" s="312"/>
      <c r="M53" s="312"/>
      <c r="N53" s="312"/>
      <c r="O53" s="312"/>
      <c r="P53" s="312"/>
      <c r="Q53" s="312"/>
      <c r="R53" s="312"/>
      <c r="S53" s="312"/>
      <c r="T53" s="312"/>
      <c r="U53" s="312"/>
      <c r="V53" s="312"/>
      <c r="W53" s="312"/>
      <c r="X53" s="59"/>
      <c r="Y53" s="59"/>
      <c r="Z53" s="59"/>
      <c r="AA53" s="59"/>
      <c r="AB53" s="59"/>
      <c r="AC53" s="312"/>
      <c r="AD53" s="312"/>
      <c r="AE53" s="312"/>
      <c r="AF53" s="312"/>
      <c r="AG53" s="312"/>
      <c r="AH53" s="312"/>
      <c r="AI53" s="312"/>
      <c r="AJ53" s="312"/>
      <c r="AK53" s="312"/>
      <c r="AL53" s="312"/>
      <c r="AM53" s="312"/>
      <c r="AN53" s="312"/>
      <c r="AO53" s="312"/>
      <c r="AP53" s="312"/>
      <c r="AQ53" s="312"/>
      <c r="AR53" s="312"/>
      <c r="AS53" s="61"/>
      <c r="AT53" s="61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61"/>
      <c r="BH53" s="61"/>
      <c r="BI53" s="318">
        <v>0.77083333333333337</v>
      </c>
      <c r="BJ53" s="313">
        <v>-6</v>
      </c>
      <c r="BK53" s="61"/>
      <c r="BL53" s="314" t="s">
        <v>312</v>
      </c>
      <c r="BM53" s="93"/>
      <c r="BN53" s="62" t="s">
        <v>313</v>
      </c>
      <c r="BO53" s="62"/>
      <c r="BP53" s="62" t="s">
        <v>314</v>
      </c>
      <c r="BQ53" s="319" t="s">
        <v>314</v>
      </c>
      <c r="BR53" s="131">
        <v>6</v>
      </c>
      <c r="BS53" s="131">
        <v>2</v>
      </c>
      <c r="BT53" s="131">
        <v>1.7</v>
      </c>
      <c r="BU53" s="131">
        <v>1.6</v>
      </c>
      <c r="BV53" s="131">
        <v>1.5</v>
      </c>
      <c r="BW53" s="131">
        <v>1.4</v>
      </c>
      <c r="BX53" s="131">
        <v>1.3</v>
      </c>
      <c r="BY53" s="131">
        <v>1.3</v>
      </c>
      <c r="BZ53" s="315">
        <v>1.2</v>
      </c>
      <c r="CA53" s="315">
        <v>1.1000000000000001</v>
      </c>
      <c r="CB53" s="315">
        <v>1.1000000000000001</v>
      </c>
      <c r="CC53" s="316">
        <v>1</v>
      </c>
      <c r="CD53" s="66"/>
      <c r="CE53" s="66"/>
      <c r="DP53" s="317" t="s">
        <v>315</v>
      </c>
    </row>
    <row r="54" spans="2:120" s="54" customFormat="1" ht="13.5" x14ac:dyDescent="0.15"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61"/>
      <c r="Q54" s="61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321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61"/>
      <c r="AT54" s="61"/>
      <c r="AU54" s="59"/>
      <c r="AV54" s="59"/>
      <c r="AW54" s="59"/>
      <c r="AX54" s="59"/>
      <c r="AY54" s="59"/>
      <c r="AZ54" s="59"/>
      <c r="BA54" s="59"/>
      <c r="BB54" s="59"/>
      <c r="BC54" s="59"/>
      <c r="BD54" s="59"/>
      <c r="BE54" s="59"/>
      <c r="BF54" s="59"/>
      <c r="BG54" s="61"/>
      <c r="BH54" s="61"/>
      <c r="BI54" s="318">
        <v>0.20833333333333334</v>
      </c>
      <c r="BJ54" s="313">
        <v>-9</v>
      </c>
      <c r="BK54" s="61"/>
      <c r="BL54" s="314" t="s">
        <v>316</v>
      </c>
      <c r="BM54" s="93"/>
      <c r="BN54" s="62" t="s">
        <v>317</v>
      </c>
      <c r="BO54" s="62"/>
      <c r="BP54" s="62" t="s">
        <v>318</v>
      </c>
      <c r="BQ54" s="319" t="s">
        <v>318</v>
      </c>
      <c r="BR54" s="131">
        <v>7</v>
      </c>
      <c r="BS54" s="131" t="s">
        <v>319</v>
      </c>
      <c r="BT54" s="131">
        <v>1.9</v>
      </c>
      <c r="BU54" s="131">
        <v>1.7</v>
      </c>
      <c r="BV54" s="131">
        <v>1.6</v>
      </c>
      <c r="BW54" s="131">
        <v>1.5</v>
      </c>
      <c r="BX54" s="131">
        <v>1.4</v>
      </c>
      <c r="BY54" s="131">
        <v>1.3</v>
      </c>
      <c r="BZ54" s="315">
        <v>1.2</v>
      </c>
      <c r="CA54" s="315">
        <v>1.1000000000000001</v>
      </c>
      <c r="CB54" s="315">
        <v>1.1000000000000001</v>
      </c>
      <c r="CC54" s="316">
        <v>1</v>
      </c>
      <c r="CD54" s="66"/>
      <c r="CE54" s="66"/>
      <c r="DP54" s="317"/>
    </row>
    <row r="55" spans="2:120" s="54" customFormat="1" ht="13.5" x14ac:dyDescent="0.15"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61"/>
      <c r="Q55" s="61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61"/>
      <c r="AT55" s="61"/>
      <c r="AU55" s="59"/>
      <c r="AV55" s="59"/>
      <c r="AW55" s="59"/>
      <c r="AX55" s="59"/>
      <c r="AY55" s="59"/>
      <c r="AZ55" s="59"/>
      <c r="BA55" s="59"/>
      <c r="BB55" s="59"/>
      <c r="BC55" s="59"/>
      <c r="BD55" s="59"/>
      <c r="BE55" s="59"/>
      <c r="BF55" s="59"/>
      <c r="BG55" s="61"/>
      <c r="BH55" s="61"/>
      <c r="BI55" s="318">
        <v>0.77083333333333337</v>
      </c>
      <c r="BJ55" s="313">
        <v>-9</v>
      </c>
      <c r="BK55" s="61"/>
      <c r="BL55" s="314"/>
      <c r="BM55" s="93"/>
      <c r="BN55" s="62" t="s">
        <v>320</v>
      </c>
      <c r="BO55" s="62"/>
      <c r="BP55" s="62" t="s">
        <v>321</v>
      </c>
      <c r="BQ55" s="319" t="s">
        <v>321</v>
      </c>
      <c r="BR55" s="131">
        <v>8</v>
      </c>
      <c r="BS55" s="131" t="s">
        <v>319</v>
      </c>
      <c r="BT55" s="131" t="s">
        <v>319</v>
      </c>
      <c r="BU55" s="131">
        <v>1.9</v>
      </c>
      <c r="BV55" s="131">
        <v>1.7</v>
      </c>
      <c r="BW55" s="131">
        <v>1.6</v>
      </c>
      <c r="BX55" s="131">
        <v>1.5</v>
      </c>
      <c r="BY55" s="131">
        <v>1.4</v>
      </c>
      <c r="BZ55" s="315">
        <v>1.3</v>
      </c>
      <c r="CA55" s="315">
        <v>1.1000000000000001</v>
      </c>
      <c r="CB55" s="315">
        <v>1.1000000000000001</v>
      </c>
      <c r="CC55" s="316">
        <v>1</v>
      </c>
      <c r="CD55" s="66"/>
      <c r="CE55" s="66"/>
      <c r="DP55" s="317"/>
    </row>
    <row r="56" spans="2:120" s="54" customFormat="1" ht="13.5" x14ac:dyDescent="0.15"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61"/>
      <c r="Q56" s="61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318">
        <v>0.20833333333333334</v>
      </c>
      <c r="BJ56" s="313">
        <v>-12</v>
      </c>
      <c r="BK56" s="61"/>
      <c r="BL56" s="314"/>
      <c r="BM56" s="93"/>
      <c r="BN56" s="62"/>
      <c r="BO56" s="62"/>
      <c r="BP56" s="62" t="s">
        <v>322</v>
      </c>
      <c r="BQ56" s="319" t="s">
        <v>322</v>
      </c>
      <c r="BR56" s="131">
        <v>9</v>
      </c>
      <c r="BS56" s="131" t="s">
        <v>319</v>
      </c>
      <c r="BT56" s="131" t="s">
        <v>319</v>
      </c>
      <c r="BU56" s="131">
        <v>2</v>
      </c>
      <c r="BV56" s="131">
        <v>1.8</v>
      </c>
      <c r="BW56" s="131">
        <v>1.7</v>
      </c>
      <c r="BX56" s="131">
        <v>1.5</v>
      </c>
      <c r="BY56" s="131">
        <v>1.4</v>
      </c>
      <c r="BZ56" s="315">
        <v>1.3</v>
      </c>
      <c r="CA56" s="315">
        <v>1.1000000000000001</v>
      </c>
      <c r="CB56" s="315">
        <v>1.1000000000000001</v>
      </c>
      <c r="CC56" s="316">
        <v>1</v>
      </c>
      <c r="CD56" s="66"/>
      <c r="CE56" s="66"/>
      <c r="DP56" s="317"/>
    </row>
    <row r="57" spans="2:120" s="54" customFormat="1" ht="13.5" x14ac:dyDescent="0.15"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318">
        <v>0.77083333333333337</v>
      </c>
      <c r="BJ57" s="313">
        <v>-12</v>
      </c>
      <c r="BK57" s="61"/>
      <c r="BL57" s="314"/>
      <c r="BM57" s="93"/>
      <c r="BN57" s="62"/>
      <c r="BO57" s="62"/>
      <c r="BP57" s="62" t="s">
        <v>323</v>
      </c>
      <c r="BQ57" s="319" t="s">
        <v>323</v>
      </c>
      <c r="BR57" s="131">
        <v>10</v>
      </c>
      <c r="BS57" s="131" t="s">
        <v>319</v>
      </c>
      <c r="BT57" s="131" t="s">
        <v>319</v>
      </c>
      <c r="BU57" s="131" t="s">
        <v>319</v>
      </c>
      <c r="BV57" s="131">
        <v>1.9</v>
      </c>
      <c r="BW57" s="131">
        <v>1.8</v>
      </c>
      <c r="BX57" s="131">
        <v>1.6</v>
      </c>
      <c r="BY57" s="131">
        <v>1.5</v>
      </c>
      <c r="BZ57" s="315">
        <v>1.3</v>
      </c>
      <c r="CA57" s="315">
        <v>1.2</v>
      </c>
      <c r="CB57" s="315">
        <v>1.1000000000000001</v>
      </c>
      <c r="CC57" s="316">
        <v>1</v>
      </c>
      <c r="CD57" s="66"/>
      <c r="CE57" s="66"/>
      <c r="DP57" s="317"/>
    </row>
    <row r="58" spans="2:120" s="54" customFormat="1" ht="13.5" x14ac:dyDescent="0.15"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318">
        <v>0.20833333333333334</v>
      </c>
      <c r="BJ58" s="313">
        <v>-15</v>
      </c>
      <c r="BK58" s="61"/>
      <c r="BL58" s="62"/>
      <c r="BM58" s="93"/>
      <c r="BN58" s="62"/>
      <c r="BO58" s="62"/>
      <c r="BP58" s="62" t="s">
        <v>324</v>
      </c>
      <c r="BQ58" s="319" t="s">
        <v>324</v>
      </c>
      <c r="BR58" s="131">
        <v>11</v>
      </c>
      <c r="BS58" s="131" t="s">
        <v>319</v>
      </c>
      <c r="BT58" s="131" t="s">
        <v>319</v>
      </c>
      <c r="BU58" s="131" t="s">
        <v>319</v>
      </c>
      <c r="BV58" s="131">
        <v>2</v>
      </c>
      <c r="BW58" s="131">
        <v>1.9</v>
      </c>
      <c r="BX58" s="131">
        <v>1.7</v>
      </c>
      <c r="BY58" s="131">
        <v>1.5</v>
      </c>
      <c r="BZ58" s="315">
        <v>1.3</v>
      </c>
      <c r="CA58" s="315">
        <v>1.2</v>
      </c>
      <c r="CB58" s="315">
        <v>1.1000000000000001</v>
      </c>
      <c r="CC58" s="316">
        <v>1</v>
      </c>
      <c r="CD58" s="66"/>
      <c r="CE58" s="66"/>
    </row>
    <row r="59" spans="2:120" s="54" customFormat="1" ht="13.5" x14ac:dyDescent="0.15"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318">
        <v>0.77083333333333337</v>
      </c>
      <c r="BJ59" s="313">
        <v>-15</v>
      </c>
      <c r="BK59" s="61"/>
      <c r="BL59" s="62"/>
      <c r="BM59" s="93"/>
      <c r="BN59" s="62"/>
      <c r="BO59" s="62"/>
      <c r="BP59" s="62" t="s">
        <v>325</v>
      </c>
      <c r="BQ59" s="319" t="s">
        <v>325</v>
      </c>
      <c r="BR59" s="131">
        <v>12</v>
      </c>
      <c r="BS59" s="131" t="s">
        <v>319</v>
      </c>
      <c r="BT59" s="131" t="s">
        <v>319</v>
      </c>
      <c r="BU59" s="131" t="s">
        <v>319</v>
      </c>
      <c r="BV59" s="131" t="s">
        <v>319</v>
      </c>
      <c r="BW59" s="131">
        <v>2</v>
      </c>
      <c r="BX59" s="131">
        <v>1.7</v>
      </c>
      <c r="BY59" s="131">
        <v>1.6</v>
      </c>
      <c r="BZ59" s="315">
        <v>1.4</v>
      </c>
      <c r="CA59" s="315">
        <v>1.2</v>
      </c>
      <c r="CB59" s="315">
        <v>1.1000000000000001</v>
      </c>
      <c r="CC59" s="316">
        <v>1</v>
      </c>
      <c r="CD59" s="66"/>
      <c r="CE59" s="66"/>
    </row>
    <row r="60" spans="2:120" s="54" customFormat="1" ht="13.5" x14ac:dyDescent="0.15"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318">
        <v>0.20833333333333334</v>
      </c>
      <c r="BJ60" s="313">
        <v>-18</v>
      </c>
      <c r="BK60" s="61"/>
      <c r="BL60" s="62"/>
      <c r="BM60" s="93"/>
      <c r="BN60" s="62"/>
      <c r="BO60" s="62"/>
      <c r="BP60" s="62" t="s">
        <v>326</v>
      </c>
      <c r="BQ60" s="319" t="s">
        <v>326</v>
      </c>
      <c r="BR60" s="131">
        <v>13</v>
      </c>
      <c r="BS60" s="131" t="s">
        <v>319</v>
      </c>
      <c r="BT60" s="131" t="s">
        <v>319</v>
      </c>
      <c r="BU60" s="131" t="s">
        <v>319</v>
      </c>
      <c r="BV60" s="131" t="s">
        <v>319</v>
      </c>
      <c r="BW60" s="131" t="s">
        <v>319</v>
      </c>
      <c r="BX60" s="131">
        <v>1.8</v>
      </c>
      <c r="BY60" s="131">
        <v>1.6</v>
      </c>
      <c r="BZ60" s="315">
        <v>1.4</v>
      </c>
      <c r="CA60" s="315">
        <v>1.2</v>
      </c>
      <c r="CB60" s="315">
        <v>1.1000000000000001</v>
      </c>
      <c r="CC60" s="316">
        <v>1</v>
      </c>
      <c r="CD60" s="66"/>
      <c r="CE60" s="66"/>
    </row>
    <row r="61" spans="2:120" s="54" customFormat="1" ht="13.5" x14ac:dyDescent="0.15"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61"/>
      <c r="BI61" s="318">
        <v>0.77083333333333337</v>
      </c>
      <c r="BJ61" s="313">
        <v>-18</v>
      </c>
      <c r="BK61" s="61"/>
      <c r="BL61" s="62"/>
      <c r="BM61" s="93"/>
      <c r="BN61" s="62"/>
      <c r="BO61" s="62"/>
      <c r="BP61" s="62" t="s">
        <v>327</v>
      </c>
      <c r="BQ61" s="319" t="s">
        <v>327</v>
      </c>
      <c r="BR61" s="131">
        <v>14</v>
      </c>
      <c r="BS61" s="131" t="s">
        <v>319</v>
      </c>
      <c r="BT61" s="131" t="s">
        <v>319</v>
      </c>
      <c r="BU61" s="131" t="s">
        <v>319</v>
      </c>
      <c r="BV61" s="131" t="s">
        <v>319</v>
      </c>
      <c r="BW61" s="131" t="s">
        <v>319</v>
      </c>
      <c r="BX61" s="131">
        <v>1.9</v>
      </c>
      <c r="BY61" s="131">
        <v>1.7</v>
      </c>
      <c r="BZ61" s="315">
        <v>1.4</v>
      </c>
      <c r="CA61" s="315">
        <v>1.2</v>
      </c>
      <c r="CB61" s="315">
        <v>1.1000000000000001</v>
      </c>
      <c r="CC61" s="316">
        <v>1</v>
      </c>
      <c r="CD61" s="66"/>
      <c r="CE61" s="66"/>
    </row>
    <row r="62" spans="2:120" s="54" customFormat="1" ht="13.5" x14ac:dyDescent="0.15"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318">
        <v>0.20833333333333334</v>
      </c>
      <c r="BJ62" s="313">
        <v>-21</v>
      </c>
      <c r="BK62" s="61"/>
      <c r="BL62" s="62"/>
      <c r="BM62" s="93"/>
      <c r="BN62" s="62"/>
      <c r="BO62" s="62"/>
      <c r="BP62" s="62" t="s">
        <v>328</v>
      </c>
      <c r="BQ62" s="319" t="s">
        <v>328</v>
      </c>
      <c r="BR62" s="131">
        <v>15</v>
      </c>
      <c r="BS62" s="131" t="s">
        <v>319</v>
      </c>
      <c r="BT62" s="131" t="s">
        <v>319</v>
      </c>
      <c r="BU62" s="131" t="s">
        <v>319</v>
      </c>
      <c r="BV62" s="131" t="s">
        <v>319</v>
      </c>
      <c r="BW62" s="131" t="s">
        <v>319</v>
      </c>
      <c r="BX62" s="131">
        <v>2</v>
      </c>
      <c r="BY62" s="131">
        <v>1.7</v>
      </c>
      <c r="BZ62" s="315">
        <v>1.4</v>
      </c>
      <c r="CA62" s="315">
        <v>1.2</v>
      </c>
      <c r="CB62" s="315">
        <v>1.1000000000000001</v>
      </c>
      <c r="CC62" s="316">
        <v>1</v>
      </c>
      <c r="CD62" s="66"/>
      <c r="CE62" s="66"/>
    </row>
    <row r="63" spans="2:120" s="54" customFormat="1" ht="13.5" x14ac:dyDescent="0.15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318">
        <v>0.77083333333333337</v>
      </c>
      <c r="BJ63" s="313">
        <v>-21</v>
      </c>
      <c r="BK63" s="61"/>
      <c r="BL63" s="62"/>
      <c r="BM63" s="93"/>
      <c r="BN63" s="62"/>
      <c r="BO63" s="62"/>
      <c r="BP63" s="62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3"/>
      <c r="CB63" s="64"/>
      <c r="CC63" s="65"/>
      <c r="CD63" s="66"/>
      <c r="CE63" s="66"/>
    </row>
    <row r="64" spans="2:120" s="54" customFormat="1" ht="13.5" x14ac:dyDescent="0.15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318">
        <v>0.20833333333333334</v>
      </c>
      <c r="BJ64" s="313">
        <v>-24</v>
      </c>
      <c r="BK64" s="61"/>
      <c r="BL64" s="62"/>
      <c r="BM64" s="93"/>
      <c r="BN64" s="62"/>
      <c r="BO64" s="62"/>
      <c r="BP64" s="62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3"/>
      <c r="CB64" s="64"/>
      <c r="CC64" s="65"/>
      <c r="CD64" s="66"/>
      <c r="CE64" s="66"/>
    </row>
    <row r="65" spans="61:100" s="54" customFormat="1" ht="13.5" x14ac:dyDescent="0.15">
      <c r="BI65" s="318">
        <v>0.77083333333333337</v>
      </c>
      <c r="BJ65" s="313">
        <v>-24</v>
      </c>
      <c r="BK65" s="61"/>
      <c r="BL65" s="62"/>
      <c r="BM65" s="93"/>
      <c r="BN65" s="62"/>
      <c r="BO65" s="62"/>
      <c r="BP65" s="62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3"/>
      <c r="CB65" s="64"/>
      <c r="CC65" s="65"/>
      <c r="CD65" s="66"/>
      <c r="CE65" s="66"/>
    </row>
    <row r="66" spans="61:100" s="54" customFormat="1" ht="13.5" x14ac:dyDescent="0.15">
      <c r="BI66" s="318">
        <v>0.20833333333333334</v>
      </c>
      <c r="BJ66" s="313">
        <v>-27</v>
      </c>
      <c r="BK66" s="61"/>
      <c r="BL66" s="62"/>
      <c r="BM66" s="93"/>
      <c r="BN66" s="62"/>
      <c r="BO66" s="62"/>
      <c r="BP66" s="62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3"/>
      <c r="CB66" s="64"/>
      <c r="CC66" s="65"/>
      <c r="CD66" s="66"/>
      <c r="CE66" s="66"/>
    </row>
    <row r="67" spans="61:100" s="54" customFormat="1" ht="13.5" x14ac:dyDescent="0.15">
      <c r="BI67" s="318">
        <v>0.77083333333333337</v>
      </c>
      <c r="BJ67" s="313">
        <v>-27</v>
      </c>
      <c r="BK67" s="61"/>
      <c r="BL67" s="62"/>
      <c r="BM67" s="93"/>
      <c r="BN67" s="62"/>
      <c r="BO67" s="62"/>
      <c r="BP67" s="62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3"/>
      <c r="CB67" s="64"/>
      <c r="CC67" s="65"/>
      <c r="CD67" s="66"/>
      <c r="CE67" s="66"/>
    </row>
    <row r="68" spans="61:100" s="54" customFormat="1" ht="13.5" x14ac:dyDescent="0.15">
      <c r="BI68" s="318">
        <v>0.20833333333333334</v>
      </c>
      <c r="BJ68" s="313">
        <v>-30</v>
      </c>
      <c r="BK68" s="61"/>
      <c r="BL68" s="62"/>
      <c r="BM68" s="93"/>
      <c r="BN68" s="62"/>
      <c r="BO68" s="62"/>
      <c r="BP68" s="62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3"/>
      <c r="CB68" s="64"/>
      <c r="CC68" s="65"/>
      <c r="CD68" s="66"/>
      <c r="CE68" s="66"/>
    </row>
    <row r="69" spans="61:100" s="54" customFormat="1" ht="13.5" x14ac:dyDescent="0.15">
      <c r="BI69" s="318">
        <v>0.77083333333333337</v>
      </c>
      <c r="BJ69" s="313">
        <v>-30</v>
      </c>
      <c r="BK69" s="61"/>
      <c r="BL69" s="62"/>
      <c r="BM69" s="93"/>
      <c r="BN69" s="62"/>
      <c r="BO69" s="62"/>
      <c r="BP69" s="62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3"/>
      <c r="CB69" s="64"/>
      <c r="CC69" s="65"/>
      <c r="CD69" s="66"/>
      <c r="CE69" s="66"/>
    </row>
    <row r="70" spans="61:100" s="54" customFormat="1" ht="13.5" x14ac:dyDescent="0.15">
      <c r="BI70" s="318">
        <v>0.20833333333333334</v>
      </c>
      <c r="BJ70" s="313">
        <v>-33</v>
      </c>
      <c r="BK70" s="61"/>
      <c r="BL70" s="62"/>
      <c r="BM70" s="93"/>
      <c r="BN70" s="62"/>
      <c r="BO70" s="62"/>
      <c r="BP70" s="62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3"/>
      <c r="CB70" s="64"/>
      <c r="CC70" s="65"/>
      <c r="CD70" s="66"/>
      <c r="CE70" s="66"/>
    </row>
    <row r="71" spans="61:100" s="54" customFormat="1" ht="13.5" x14ac:dyDescent="0.15">
      <c r="BI71" s="318">
        <v>0.77083333333333337</v>
      </c>
      <c r="BJ71" s="313">
        <v>-33</v>
      </c>
      <c r="BK71" s="61"/>
      <c r="BL71" s="62"/>
      <c r="BM71" s="93"/>
      <c r="BN71" s="62"/>
      <c r="BO71" s="62"/>
      <c r="BP71" s="62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3"/>
      <c r="CB71" s="64"/>
      <c r="CC71" s="65"/>
      <c r="CD71" s="66"/>
      <c r="CE71" s="66"/>
    </row>
    <row r="72" spans="61:100" s="54" customFormat="1" ht="13.5" x14ac:dyDescent="0.15">
      <c r="BI72" s="318">
        <v>0.20833333333333334</v>
      </c>
      <c r="BJ72" s="313">
        <v>-36</v>
      </c>
      <c r="BK72" s="61"/>
      <c r="BL72" s="62"/>
      <c r="BM72" s="93"/>
      <c r="BN72" s="62"/>
      <c r="BO72" s="62"/>
      <c r="BP72" s="62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3"/>
      <c r="CB72" s="64"/>
      <c r="CC72" s="65"/>
      <c r="CD72" s="66"/>
      <c r="CE72" s="66"/>
    </row>
    <row r="73" spans="61:100" s="54" customFormat="1" ht="13.5" x14ac:dyDescent="0.15">
      <c r="BI73" s="318">
        <v>0.77083333333333337</v>
      </c>
      <c r="BJ73" s="313">
        <v>-36</v>
      </c>
      <c r="BK73" s="61"/>
      <c r="BL73" s="62"/>
      <c r="BM73" s="93"/>
      <c r="BN73" s="62"/>
      <c r="BO73" s="62"/>
      <c r="BP73" s="62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3"/>
      <c r="CB73" s="64"/>
      <c r="CC73" s="65"/>
      <c r="CD73" s="66"/>
      <c r="CE73" s="66"/>
    </row>
    <row r="74" spans="61:100" s="54" customFormat="1" ht="13.5" x14ac:dyDescent="0.15">
      <c r="BI74" s="318">
        <v>0.20833333333333334</v>
      </c>
      <c r="BJ74" s="313">
        <v>-39</v>
      </c>
      <c r="BK74" s="61"/>
      <c r="BL74" s="62"/>
      <c r="BM74" s="93"/>
      <c r="BN74" s="62"/>
      <c r="BO74" s="62"/>
      <c r="BP74" s="62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3"/>
      <c r="CB74" s="64"/>
      <c r="CC74" s="65"/>
      <c r="CD74" s="66"/>
      <c r="CE74" s="66"/>
    </row>
    <row r="75" spans="61:100" s="54" customFormat="1" ht="13.5" x14ac:dyDescent="0.15">
      <c r="BI75" s="318">
        <v>0.77083333333333337</v>
      </c>
      <c r="BJ75" s="313">
        <v>-39</v>
      </c>
      <c r="BK75" s="61"/>
      <c r="BL75" s="62"/>
      <c r="BM75" s="93" t="s">
        <v>329</v>
      </c>
      <c r="BN75" s="62"/>
      <c r="BO75" s="62"/>
      <c r="BP75" s="62"/>
      <c r="BQ75" s="61"/>
      <c r="BR75" s="93" t="s">
        <v>329</v>
      </c>
      <c r="BS75" s="61"/>
      <c r="BT75" s="61"/>
      <c r="BU75" s="61"/>
      <c r="BV75" s="61"/>
      <c r="BW75" s="93" t="s">
        <v>329</v>
      </c>
      <c r="BX75" s="61"/>
      <c r="BY75" s="61"/>
      <c r="BZ75" s="61"/>
      <c r="CA75" s="63"/>
      <c r="CB75" s="64"/>
      <c r="CC75" s="65"/>
      <c r="CD75" s="66"/>
      <c r="CE75" s="66"/>
    </row>
    <row r="76" spans="61:100" s="54" customFormat="1" ht="13.5" x14ac:dyDescent="0.15">
      <c r="BI76" s="61"/>
      <c r="BJ76" s="61"/>
      <c r="BK76" s="61"/>
      <c r="BL76" s="62" t="s">
        <v>236</v>
      </c>
      <c r="BM76" s="322">
        <f>0.000694444444444444*0</f>
        <v>0</v>
      </c>
      <c r="BN76" s="62"/>
      <c r="BO76" s="62"/>
      <c r="BP76" s="62"/>
      <c r="BQ76" s="61" t="s">
        <v>330</v>
      </c>
      <c r="BR76" s="322">
        <f>0.000694444444444444*-2</f>
        <v>-1.3888888888888881E-3</v>
      </c>
      <c r="BS76" s="61"/>
      <c r="BT76" s="61"/>
      <c r="BU76" s="61"/>
      <c r="BV76" s="61" t="s">
        <v>256</v>
      </c>
      <c r="BW76" s="322">
        <f>0.000694444444444444*2</f>
        <v>1.3888888888888881E-3</v>
      </c>
      <c r="BX76" s="61"/>
      <c r="BY76" s="61"/>
      <c r="BZ76" s="61"/>
      <c r="CA76" s="63"/>
      <c r="CB76" s="64"/>
      <c r="CC76" s="65"/>
      <c r="CD76" s="66"/>
      <c r="CE76" s="66"/>
    </row>
    <row r="77" spans="61:100" s="54" customFormat="1" ht="13.5" x14ac:dyDescent="0.15">
      <c r="BI77" s="61"/>
      <c r="BJ77" s="61"/>
      <c r="BK77" s="61"/>
      <c r="BL77" s="323"/>
      <c r="BM77" s="324"/>
      <c r="BN77" s="324"/>
      <c r="BO77" s="325" t="str">
        <f>$BI$7</f>
        <v/>
      </c>
      <c r="BP77" s="326">
        <v>1.9</v>
      </c>
      <c r="BQ77" s="323"/>
      <c r="BR77" s="324"/>
      <c r="BS77" s="324"/>
      <c r="BT77" s="325" t="str">
        <f>$BI$7</f>
        <v/>
      </c>
      <c r="BU77" s="326">
        <v>1.9</v>
      </c>
      <c r="BV77" s="323"/>
      <c r="BW77" s="324"/>
      <c r="BX77" s="324"/>
      <c r="BY77" s="325" t="str">
        <f>$BI$7</f>
        <v/>
      </c>
      <c r="BZ77" s="326">
        <v>2.2000000000000002</v>
      </c>
      <c r="CA77" s="327"/>
      <c r="CB77" s="64"/>
      <c r="CC77" s="65"/>
      <c r="CD77" s="66"/>
      <c r="CE77" s="66"/>
      <c r="CF77" s="328" t="s">
        <v>331</v>
      </c>
      <c r="CG77" s="328" t="s">
        <v>332</v>
      </c>
      <c r="CH77" s="328" t="s">
        <v>333</v>
      </c>
      <c r="CI77" s="328" t="s">
        <v>334</v>
      </c>
      <c r="CJ77" s="328" t="s">
        <v>335</v>
      </c>
      <c r="CK77" s="328" t="s">
        <v>336</v>
      </c>
      <c r="CL77" s="328" t="s">
        <v>337</v>
      </c>
      <c r="CM77" s="328" t="s">
        <v>338</v>
      </c>
      <c r="CN77" s="328" t="s">
        <v>339</v>
      </c>
      <c r="CO77" s="328" t="s">
        <v>340</v>
      </c>
      <c r="CP77" s="328" t="s">
        <v>341</v>
      </c>
      <c r="CQ77" s="328" t="s">
        <v>342</v>
      </c>
      <c r="CR77" s="328" t="s">
        <v>343</v>
      </c>
      <c r="CS77" s="328" t="s">
        <v>344</v>
      </c>
      <c r="CT77" s="328" t="s">
        <v>345</v>
      </c>
      <c r="CU77" s="328" t="s">
        <v>346</v>
      </c>
      <c r="CV77" s="328" t="s">
        <v>347</v>
      </c>
    </row>
    <row r="78" spans="61:100" s="54" customFormat="1" ht="13.5" x14ac:dyDescent="0.15">
      <c r="BI78" s="61"/>
      <c r="BJ78" s="61"/>
      <c r="BK78" s="61"/>
      <c r="BL78" s="329"/>
      <c r="BM78" s="330"/>
      <c r="BN78" s="330"/>
      <c r="BO78" s="331" t="str">
        <f>IF(MIN(BM79,BM97,BM115,BM133)=0,"",MIN(BM79,BM97,BM115,BM133))</f>
        <v/>
      </c>
      <c r="BP78" s="332">
        <v>1.9</v>
      </c>
      <c r="BQ78" s="329"/>
      <c r="BR78" s="330"/>
      <c r="BS78" s="330"/>
      <c r="BT78" s="331" t="str">
        <f>IF(MIN(BR79,BR97,BR115,BR133)=0,"",MIN(BR79,BR97,BR115,BR133))</f>
        <v/>
      </c>
      <c r="BU78" s="332">
        <v>1.9</v>
      </c>
      <c r="BV78" s="329"/>
      <c r="BW78" s="330"/>
      <c r="BX78" s="330"/>
      <c r="BY78" s="331" t="str">
        <f>IF(MIN(BW79,BW97,BW115,BW133)=0,"",MIN(BW79,BW97,BW115,BW133))</f>
        <v/>
      </c>
      <c r="BZ78" s="332">
        <v>2.2000000000000002</v>
      </c>
      <c r="CA78" s="327"/>
      <c r="CB78" s="64"/>
      <c r="CC78" s="65"/>
      <c r="CD78" s="66"/>
      <c r="CE78" s="66"/>
      <c r="CF78" s="328" t="s">
        <v>348</v>
      </c>
      <c r="CG78" s="328">
        <v>5</v>
      </c>
      <c r="CH78" s="328">
        <v>8</v>
      </c>
      <c r="CI78" s="328">
        <v>12.5</v>
      </c>
      <c r="CJ78" s="328">
        <v>18.5</v>
      </c>
      <c r="CK78" s="328">
        <v>27</v>
      </c>
      <c r="CL78" s="328">
        <v>38.299999999999997</v>
      </c>
      <c r="CM78" s="328">
        <v>54.3</v>
      </c>
      <c r="CN78" s="328">
        <v>77</v>
      </c>
      <c r="CO78" s="328">
        <v>109</v>
      </c>
      <c r="CP78" s="328">
        <v>146</v>
      </c>
      <c r="CQ78" s="328">
        <v>187</v>
      </c>
      <c r="CR78" s="328">
        <v>239</v>
      </c>
      <c r="CS78" s="328">
        <v>305</v>
      </c>
      <c r="CT78" s="328">
        <v>390</v>
      </c>
      <c r="CU78" s="328">
        <v>498</v>
      </c>
      <c r="CV78" s="328">
        <v>635</v>
      </c>
    </row>
    <row r="79" spans="61:100" s="54" customFormat="1" ht="13.5" x14ac:dyDescent="0.15">
      <c r="BI79" s="61"/>
      <c r="BJ79" s="61"/>
      <c r="BK79" s="61"/>
      <c r="BL79" s="329" t="s">
        <v>349</v>
      </c>
      <c r="BM79" s="331" t="str">
        <f>IF(OR($M$33="",$S$33=""),"",BI33+$BM$76)</f>
        <v/>
      </c>
      <c r="BN79" s="333">
        <v>0</v>
      </c>
      <c r="BO79" s="330"/>
      <c r="BP79" s="334"/>
      <c r="BQ79" s="329" t="s">
        <v>349</v>
      </c>
      <c r="BR79" s="331" t="str">
        <f>IF(OR($M$37="",$S$37=""),"",BI37+$BR$76)</f>
        <v/>
      </c>
      <c r="BS79" s="333">
        <v>0</v>
      </c>
      <c r="BT79" s="330"/>
      <c r="BU79" s="334"/>
      <c r="BV79" s="329" t="s">
        <v>349</v>
      </c>
      <c r="BW79" s="331" t="str">
        <f>IF(OR($M$41="",$S$41=""),"",BI41+$BW$76)</f>
        <v/>
      </c>
      <c r="BX79" s="333">
        <v>0</v>
      </c>
      <c r="BY79" s="330"/>
      <c r="BZ79" s="334"/>
      <c r="CA79" s="126"/>
      <c r="CB79" s="64"/>
      <c r="CC79" s="65"/>
      <c r="CD79" s="66"/>
      <c r="CE79" s="66"/>
      <c r="CF79" s="328" t="s">
        <v>350</v>
      </c>
      <c r="CG79" s="328">
        <v>126.88500000000001</v>
      </c>
      <c r="CH79" s="328">
        <v>109.185</v>
      </c>
      <c r="CI79" s="328">
        <v>94.381</v>
      </c>
      <c r="CJ79" s="328">
        <v>82.445999999999998</v>
      </c>
      <c r="CK79" s="328">
        <v>73.918000000000006</v>
      </c>
      <c r="CL79" s="328">
        <v>63.152999999999999</v>
      </c>
      <c r="CM79" s="328">
        <v>56.482999999999997</v>
      </c>
      <c r="CN79" s="328">
        <v>51.133000000000003</v>
      </c>
      <c r="CO79" s="328">
        <v>48.246000000000002</v>
      </c>
      <c r="CP79" s="328">
        <v>43.709000000000003</v>
      </c>
      <c r="CQ79" s="328">
        <v>40.774000000000001</v>
      </c>
      <c r="CR79" s="328">
        <v>38.68</v>
      </c>
      <c r="CS79" s="328">
        <v>34.463000000000001</v>
      </c>
      <c r="CT79" s="328">
        <v>33.161000000000001</v>
      </c>
      <c r="CU79" s="328">
        <v>30.765000000000001</v>
      </c>
      <c r="CV79" s="328">
        <v>29.283999999999999</v>
      </c>
    </row>
    <row r="80" spans="61:100" s="54" customFormat="1" ht="13.5" x14ac:dyDescent="0.15">
      <c r="BI80" s="61"/>
      <c r="BJ80" s="61"/>
      <c r="BK80" s="61"/>
      <c r="BL80" s="329" t="s">
        <v>351</v>
      </c>
      <c r="BM80" s="331" t="str">
        <f>IF(OR($M$33="",$S$33=""),"",BJ33+$BM$76)</f>
        <v/>
      </c>
      <c r="BN80" s="330">
        <f>-K33</f>
        <v>0</v>
      </c>
      <c r="BO80" s="330"/>
      <c r="BP80" s="334"/>
      <c r="BQ80" s="329" t="s">
        <v>351</v>
      </c>
      <c r="BR80" s="331" t="str">
        <f>IF(OR($M$37="",$S$37=""),"",BJ37+$BR$76)</f>
        <v/>
      </c>
      <c r="BS80" s="330">
        <f>-K37</f>
        <v>0</v>
      </c>
      <c r="BT80" s="330"/>
      <c r="BU80" s="334"/>
      <c r="BV80" s="329" t="s">
        <v>351</v>
      </c>
      <c r="BW80" s="331" t="str">
        <f>IF(OR($M$41="",$S$41=""),"",BJ41+$BW$76)</f>
        <v/>
      </c>
      <c r="BX80" s="330">
        <f>-K41</f>
        <v>0</v>
      </c>
      <c r="BY80" s="330"/>
      <c r="BZ80" s="334"/>
      <c r="CA80" s="126"/>
      <c r="CB80" s="64"/>
      <c r="CC80" s="65"/>
      <c r="CD80" s="66"/>
      <c r="CE80" s="66"/>
      <c r="CF80" s="328" t="s">
        <v>352</v>
      </c>
      <c r="CG80" s="328">
        <v>0.55779999999999996</v>
      </c>
      <c r="CH80" s="328">
        <v>0.65139999999999998</v>
      </c>
      <c r="CI80" s="328">
        <v>0.72219999999999995</v>
      </c>
      <c r="CJ80" s="328">
        <v>0.78249999999999997</v>
      </c>
      <c r="CK80" s="328">
        <v>0.81259999999999999</v>
      </c>
      <c r="CL80" s="328">
        <v>0.84340000000000004</v>
      </c>
      <c r="CM80" s="328">
        <v>0.86929999999999996</v>
      </c>
      <c r="CN80" s="328">
        <v>0.89100000000000001</v>
      </c>
      <c r="CO80" s="328">
        <v>0.90920000000000001</v>
      </c>
      <c r="CP80" s="328">
        <v>0.92220000000000002</v>
      </c>
      <c r="CQ80" s="328">
        <v>0.93189999999999995</v>
      </c>
      <c r="CR80" s="328">
        <v>0.94030000000000002</v>
      </c>
      <c r="CS80" s="328">
        <v>0.94769999999999999</v>
      </c>
      <c r="CT80" s="328">
        <v>0.95440000000000003</v>
      </c>
      <c r="CU80" s="328">
        <v>0.96020000000000005</v>
      </c>
      <c r="CV80" s="328">
        <v>0.96530000000000005</v>
      </c>
    </row>
    <row r="81" spans="64:101" s="54" customFormat="1" ht="13.5" x14ac:dyDescent="0.15">
      <c r="BL81" s="329" t="s">
        <v>71</v>
      </c>
      <c r="BM81" s="331" t="str">
        <f>IF(OR($M$33="",$S$33=""),"",BK33+$BM$76)</f>
        <v/>
      </c>
      <c r="BN81" s="330">
        <f>BN80</f>
        <v>0</v>
      </c>
      <c r="BO81" s="330"/>
      <c r="BP81" s="334"/>
      <c r="BQ81" s="329" t="s">
        <v>71</v>
      </c>
      <c r="BR81" s="331" t="str">
        <f>IF(OR($M$37="",$S$37=""),"",BK37+$BR$76)</f>
        <v/>
      </c>
      <c r="BS81" s="330">
        <f>BS80</f>
        <v>0</v>
      </c>
      <c r="BT81" s="330"/>
      <c r="BU81" s="334"/>
      <c r="BV81" s="329" t="s">
        <v>71</v>
      </c>
      <c r="BW81" s="331" t="str">
        <f>IF(OR($M$41="",$S$41=""),"",BK41+$BW$76)</f>
        <v/>
      </c>
      <c r="BX81" s="330">
        <f>BX80</f>
        <v>0</v>
      </c>
      <c r="BY81" s="330"/>
      <c r="BZ81" s="334"/>
      <c r="CA81" s="126"/>
      <c r="CB81" s="64"/>
      <c r="CC81" s="65"/>
      <c r="CD81" s="66"/>
      <c r="CE81" s="66"/>
    </row>
    <row r="82" spans="64:101" s="54" customFormat="1" ht="13.5" x14ac:dyDescent="0.15">
      <c r="BL82" s="329" t="s">
        <v>353</v>
      </c>
      <c r="BM82" s="331" t="str">
        <f>IF(OR($M$33="",$S$33=""),"",BL33+$BM$76)</f>
        <v/>
      </c>
      <c r="BN82" s="333">
        <f>IF(BN81&gt;-18,BN81,-18)</f>
        <v>0</v>
      </c>
      <c r="BO82" s="330"/>
      <c r="BP82" s="334"/>
      <c r="BQ82" s="329" t="s">
        <v>353</v>
      </c>
      <c r="BR82" s="331" t="str">
        <f>IF(OR($M$37="",$S$37=""),"",BL37+$BR$76)</f>
        <v/>
      </c>
      <c r="BS82" s="333">
        <f>IF(BS81&gt;-18,BS81,-18)</f>
        <v>0</v>
      </c>
      <c r="BT82" s="330"/>
      <c r="BU82" s="334"/>
      <c r="BV82" s="329" t="s">
        <v>353</v>
      </c>
      <c r="BW82" s="331" t="str">
        <f>IF(OR($M$41="",$S$41=""),"",BL41+$BW$76)</f>
        <v/>
      </c>
      <c r="BX82" s="333">
        <f>IF(BX81&gt;-18,BX81,-18)</f>
        <v>0</v>
      </c>
      <c r="BY82" s="330"/>
      <c r="BZ82" s="334"/>
      <c r="CA82" s="126"/>
      <c r="CB82" s="64"/>
      <c r="CC82" s="65"/>
      <c r="CD82" s="66"/>
      <c r="CE82" s="66"/>
      <c r="CF82" s="335" t="s">
        <v>354</v>
      </c>
      <c r="CG82" s="336">
        <v>1030</v>
      </c>
      <c r="CH82" s="54" t="s">
        <v>355</v>
      </c>
    </row>
    <row r="83" spans="64:101" s="54" customFormat="1" ht="13.5" x14ac:dyDescent="0.15">
      <c r="BL83" s="329" t="s">
        <v>356</v>
      </c>
      <c r="BM83" s="331" t="str">
        <f>IF(OR($M$33="",$S$33=""),"",BM33+$BM$76)</f>
        <v/>
      </c>
      <c r="BN83" s="333">
        <f>IF(BN81&gt;-18,BN81,-18)</f>
        <v>0</v>
      </c>
      <c r="BO83" s="330"/>
      <c r="BP83" s="334"/>
      <c r="BQ83" s="329" t="s">
        <v>356</v>
      </c>
      <c r="BR83" s="331" t="str">
        <f>IF(OR($M$37="",$S$37=""),"",BM37+$BR$76)</f>
        <v/>
      </c>
      <c r="BS83" s="333">
        <f>IF(BS81&gt;-18,BS81,-18)</f>
        <v>0</v>
      </c>
      <c r="BT83" s="330"/>
      <c r="BU83" s="334"/>
      <c r="BV83" s="329" t="s">
        <v>356</v>
      </c>
      <c r="BW83" s="331" t="str">
        <f>IF(OR($M$41="",$S$41=""),"",BM41+$BW$76)</f>
        <v/>
      </c>
      <c r="BX83" s="333">
        <f>IF(BX81&gt;-18,BX81,-18)</f>
        <v>0</v>
      </c>
      <c r="BY83" s="330"/>
      <c r="BZ83" s="334"/>
      <c r="CA83" s="126"/>
      <c r="CB83" s="64"/>
      <c r="CC83" s="65"/>
      <c r="CD83" s="66"/>
      <c r="CE83" s="66"/>
      <c r="CF83" s="335" t="s">
        <v>357</v>
      </c>
      <c r="CG83" s="54">
        <v>5.67</v>
      </c>
      <c r="CH83" s="54" t="s">
        <v>358</v>
      </c>
    </row>
    <row r="84" spans="64:101" s="54" customFormat="1" ht="13.5" x14ac:dyDescent="0.15">
      <c r="BL84" s="329" t="s">
        <v>359</v>
      </c>
      <c r="BM84" s="331" t="str">
        <f>IF(OR($M$33="",$S$33=""),"",BN33+$BM$76)</f>
        <v/>
      </c>
      <c r="BN84" s="333">
        <f>IF(BN81&gt;-15,BN81,-15)</f>
        <v>0</v>
      </c>
      <c r="BO84" s="330"/>
      <c r="BP84" s="334"/>
      <c r="BQ84" s="329" t="s">
        <v>359</v>
      </c>
      <c r="BR84" s="331" t="str">
        <f>IF(OR($M$37="",$S$37=""),"",BN37+$BR$76)</f>
        <v/>
      </c>
      <c r="BS84" s="333">
        <f>IF(BS81&gt;-15,BS81,-15)</f>
        <v>0</v>
      </c>
      <c r="BT84" s="330"/>
      <c r="BU84" s="334"/>
      <c r="BV84" s="329" t="s">
        <v>359</v>
      </c>
      <c r="BW84" s="331" t="str">
        <f>IF(OR($M$41="",$S$41=""),"",BN41+$BW$76)</f>
        <v/>
      </c>
      <c r="BX84" s="333">
        <f>IF(BX81&gt;-15,BX81,-15)</f>
        <v>0</v>
      </c>
      <c r="BY84" s="330"/>
      <c r="BZ84" s="334"/>
      <c r="CA84" s="126"/>
      <c r="CB84" s="64"/>
      <c r="CC84" s="65"/>
      <c r="CD84" s="66"/>
      <c r="CE84" s="66"/>
    </row>
    <row r="85" spans="64:101" s="54" customFormat="1" ht="13.5" x14ac:dyDescent="0.15">
      <c r="BL85" s="329" t="s">
        <v>360</v>
      </c>
      <c r="BM85" s="331" t="str">
        <f>IF(OR($M$33="",$S$33=""),"",BO33+$BM$76)</f>
        <v/>
      </c>
      <c r="BN85" s="333">
        <f>IF(BN81&gt;-15,BN81,-15)</f>
        <v>0</v>
      </c>
      <c r="BO85" s="330"/>
      <c r="BP85" s="334"/>
      <c r="BQ85" s="329" t="s">
        <v>360</v>
      </c>
      <c r="BR85" s="331" t="str">
        <f>IF(OR($M$37="",$S$37=""),"",BO37+$BR$76)</f>
        <v/>
      </c>
      <c r="BS85" s="333">
        <f>IF(BS81&gt;-15,BS81,-15)</f>
        <v>0</v>
      </c>
      <c r="BT85" s="330"/>
      <c r="BU85" s="334"/>
      <c r="BV85" s="329" t="s">
        <v>360</v>
      </c>
      <c r="BW85" s="331" t="str">
        <f>IF(OR($M$41="",$S$41=""),"",BO41+$BW$76)</f>
        <v/>
      </c>
      <c r="BX85" s="333">
        <f>IF(BX81&gt;-15,BX81,-15)</f>
        <v>0</v>
      </c>
      <c r="BY85" s="330"/>
      <c r="BZ85" s="334"/>
      <c r="CA85" s="126"/>
      <c r="CB85" s="337" t="s">
        <v>361</v>
      </c>
      <c r="CC85" s="65"/>
      <c r="CD85" s="66"/>
      <c r="CE85" s="66"/>
      <c r="CF85" s="338" t="s">
        <v>362</v>
      </c>
      <c r="CG85" s="338" t="s">
        <v>363</v>
      </c>
      <c r="CH85" s="338"/>
      <c r="CI85" s="338"/>
      <c r="CJ85" s="338"/>
      <c r="CK85" s="338"/>
      <c r="CL85" s="338"/>
      <c r="CM85" s="338"/>
      <c r="CN85" s="338"/>
      <c r="CO85" s="338"/>
      <c r="CP85" s="338"/>
      <c r="CQ85" s="338"/>
      <c r="CR85" s="338"/>
      <c r="CS85" s="338"/>
      <c r="CT85" s="338"/>
      <c r="CU85" s="338"/>
      <c r="CV85" s="338"/>
      <c r="CW85" s="338"/>
    </row>
    <row r="86" spans="64:101" s="54" customFormat="1" ht="13.5" x14ac:dyDescent="0.15">
      <c r="BL86" s="329" t="s">
        <v>364</v>
      </c>
      <c r="BM86" s="331" t="str">
        <f>IF(OR($M$33="",$S$33=""),"",BP33+$BM$76)</f>
        <v/>
      </c>
      <c r="BN86" s="333">
        <f>IF(BN81&gt;-12,BN81,-12)</f>
        <v>0</v>
      </c>
      <c r="BO86" s="330"/>
      <c r="BP86" s="334"/>
      <c r="BQ86" s="329" t="s">
        <v>364</v>
      </c>
      <c r="BR86" s="331" t="str">
        <f>IF(OR($M$37="",$S$37=""),"",BP37+$BR$76)</f>
        <v/>
      </c>
      <c r="BS86" s="333">
        <f>IF(BS81&gt;-12,BS81,-12)</f>
        <v>0</v>
      </c>
      <c r="BT86" s="330"/>
      <c r="BU86" s="334"/>
      <c r="BV86" s="329" t="s">
        <v>364</v>
      </c>
      <c r="BW86" s="331" t="str">
        <f>IF(OR($M$41="",$S$41=""),"",BP41+$BW$76)</f>
        <v/>
      </c>
      <c r="BX86" s="333">
        <f>IF(BX81&gt;-12,BX81,-12)</f>
        <v>0</v>
      </c>
      <c r="BY86" s="330"/>
      <c r="BZ86" s="334"/>
      <c r="CA86" s="126"/>
      <c r="CB86" s="64"/>
      <c r="CC86" s="65"/>
      <c r="CD86" s="66"/>
      <c r="CE86" s="66"/>
    </row>
    <row r="87" spans="64:101" s="54" customFormat="1" ht="13.5" x14ac:dyDescent="0.15">
      <c r="BL87" s="329" t="s">
        <v>365</v>
      </c>
      <c r="BM87" s="331" t="str">
        <f>IF(OR($M$33="",$S$33=""),"",BQ33+$BM$76)</f>
        <v/>
      </c>
      <c r="BN87" s="333">
        <f>IF(BN81&gt;-12,BN81,-12)</f>
        <v>0</v>
      </c>
      <c r="BO87" s="330"/>
      <c r="BP87" s="334"/>
      <c r="BQ87" s="329" t="s">
        <v>365</v>
      </c>
      <c r="BR87" s="331" t="str">
        <f>IF(OR($M$37="",$S$37=""),"",BQ37+$BR$76)</f>
        <v/>
      </c>
      <c r="BS87" s="333">
        <f>IF(BS81&gt;-12,BS81,-12)</f>
        <v>0</v>
      </c>
      <c r="BT87" s="330"/>
      <c r="BU87" s="334"/>
      <c r="BV87" s="329" t="s">
        <v>365</v>
      </c>
      <c r="BW87" s="331" t="str">
        <f>IF(OR($M$41="",$S$41=""),"",BQ41+$BW$76)</f>
        <v/>
      </c>
      <c r="BX87" s="333">
        <f>IF(BX81&gt;-12,BX81,-12)</f>
        <v>0</v>
      </c>
      <c r="BY87" s="330"/>
      <c r="BZ87" s="334"/>
      <c r="CA87" s="126"/>
      <c r="CB87" s="339" t="s">
        <v>366</v>
      </c>
      <c r="CC87" s="65"/>
      <c r="CD87" s="66"/>
      <c r="CE87" s="66"/>
      <c r="CF87" s="340" t="s">
        <v>367</v>
      </c>
      <c r="CG87" s="341">
        <v>74.520700000000005</v>
      </c>
      <c r="CH87" s="341">
        <v>74.520700000000005</v>
      </c>
      <c r="CI87" s="341">
        <v>74.520700000000005</v>
      </c>
      <c r="CJ87" s="341">
        <v>74.520700000000005</v>
      </c>
      <c r="CK87" s="341">
        <v>74.520700000000005</v>
      </c>
      <c r="CL87" s="341">
        <v>74.520700000000005</v>
      </c>
      <c r="CM87" s="341">
        <v>74.520700000000005</v>
      </c>
      <c r="CN87" s="341">
        <v>74.520700000000005</v>
      </c>
      <c r="CO87" s="341">
        <v>74.520700000000005</v>
      </c>
      <c r="CP87" s="341">
        <v>74.520700000000005</v>
      </c>
      <c r="CQ87" s="341">
        <v>74.520700000000005</v>
      </c>
      <c r="CR87" s="341">
        <v>74.520700000000005</v>
      </c>
      <c r="CS87" s="341">
        <v>74.520700000000005</v>
      </c>
      <c r="CT87" s="341">
        <v>74.520700000000005</v>
      </c>
      <c r="CU87" s="341">
        <v>74.520700000000005</v>
      </c>
      <c r="CV87" s="341">
        <v>74.520700000000005</v>
      </c>
    </row>
    <row r="88" spans="64:101" s="54" customFormat="1" ht="13.5" x14ac:dyDescent="0.15">
      <c r="BL88" s="329" t="s">
        <v>368</v>
      </c>
      <c r="BM88" s="331" t="str">
        <f>IF(OR($M$33="",$S$33=""),"",BR33+$BM$76)</f>
        <v/>
      </c>
      <c r="BN88" s="333">
        <f>IF(BN81&gt;-9,BN81,-9)</f>
        <v>0</v>
      </c>
      <c r="BO88" s="330"/>
      <c r="BP88" s="334"/>
      <c r="BQ88" s="329" t="s">
        <v>368</v>
      </c>
      <c r="BR88" s="331" t="str">
        <f>IF(OR($M$37="",$S$37=""),"",BR37+$BR$76)</f>
        <v/>
      </c>
      <c r="BS88" s="333">
        <f>IF(BS81&gt;-9,BS81,-9)</f>
        <v>0</v>
      </c>
      <c r="BT88" s="330"/>
      <c r="BU88" s="334"/>
      <c r="BV88" s="329" t="s">
        <v>368</v>
      </c>
      <c r="BW88" s="331" t="str">
        <f>IF(OR($M$41="",$S$41=""),"",BR41+$BW$76)</f>
        <v/>
      </c>
      <c r="BX88" s="333">
        <f>IF(BX81&gt;-9,BX81,-9)</f>
        <v>0</v>
      </c>
      <c r="BY88" s="330"/>
      <c r="BZ88" s="334"/>
      <c r="CA88" s="126"/>
      <c r="CB88" s="64" t="s">
        <v>369</v>
      </c>
      <c r="CC88" s="342" t="str">
        <f>BM79</f>
        <v/>
      </c>
      <c r="CD88" s="343"/>
      <c r="CE88" s="66"/>
      <c r="CF88" s="54" t="s">
        <v>370</v>
      </c>
      <c r="CG88" s="344">
        <f>100-5.67</f>
        <v>94.33</v>
      </c>
      <c r="CH88" s="54">
        <f>$CG88</f>
        <v>94.33</v>
      </c>
      <c r="CI88" s="54">
        <f t="shared" ref="CI88:CV92" si="17">$CG88</f>
        <v>94.33</v>
      </c>
      <c r="CJ88" s="54">
        <f t="shared" si="17"/>
        <v>94.33</v>
      </c>
      <c r="CK88" s="54">
        <f t="shared" si="17"/>
        <v>94.33</v>
      </c>
      <c r="CL88" s="54">
        <f t="shared" si="17"/>
        <v>94.33</v>
      </c>
      <c r="CM88" s="54">
        <f t="shared" si="17"/>
        <v>94.33</v>
      </c>
      <c r="CN88" s="54">
        <f t="shared" si="17"/>
        <v>94.33</v>
      </c>
      <c r="CO88" s="54">
        <f t="shared" si="17"/>
        <v>94.33</v>
      </c>
      <c r="CP88" s="54">
        <f t="shared" si="17"/>
        <v>94.33</v>
      </c>
      <c r="CQ88" s="54">
        <f t="shared" si="17"/>
        <v>94.33</v>
      </c>
      <c r="CR88" s="54">
        <f t="shared" si="17"/>
        <v>94.33</v>
      </c>
      <c r="CS88" s="54">
        <f t="shared" si="17"/>
        <v>94.33</v>
      </c>
      <c r="CT88" s="54">
        <f t="shared" si="17"/>
        <v>94.33</v>
      </c>
      <c r="CU88" s="54">
        <f t="shared" si="17"/>
        <v>94.33</v>
      </c>
      <c r="CV88" s="54">
        <f t="shared" si="17"/>
        <v>94.33</v>
      </c>
    </row>
    <row r="89" spans="64:101" s="54" customFormat="1" ht="13.5" x14ac:dyDescent="0.15">
      <c r="BL89" s="329" t="s">
        <v>371</v>
      </c>
      <c r="BM89" s="331" t="str">
        <f>IF(OR($M$33="",$S$33=""),"",BS33+$BM$76)</f>
        <v/>
      </c>
      <c r="BN89" s="333">
        <f>IF(BN81&gt;-9,BN81,-9)</f>
        <v>0</v>
      </c>
      <c r="BO89" s="330"/>
      <c r="BP89" s="334"/>
      <c r="BQ89" s="329" t="s">
        <v>371</v>
      </c>
      <c r="BR89" s="331" t="str">
        <f>IF(OR($M$37="",$S$37=""),"",BS37+$BR$76)</f>
        <v/>
      </c>
      <c r="BS89" s="333">
        <f>IF(BS81&gt;-9,BS81,-9)</f>
        <v>0</v>
      </c>
      <c r="BT89" s="330"/>
      <c r="BU89" s="334"/>
      <c r="BV89" s="329" t="s">
        <v>371</v>
      </c>
      <c r="BW89" s="331" t="str">
        <f>IF(OR($M$41="",$S$41=""),"",BS41+$BW$76)</f>
        <v/>
      </c>
      <c r="BX89" s="333">
        <f>IF(BX81&gt;-9,BX81,-9)</f>
        <v>0</v>
      </c>
      <c r="BY89" s="330"/>
      <c r="BZ89" s="334"/>
      <c r="CA89" s="126"/>
      <c r="CB89" s="64" t="s">
        <v>372</v>
      </c>
      <c r="CC89" s="345">
        <v>10</v>
      </c>
      <c r="CD89" s="66" t="s">
        <v>373</v>
      </c>
      <c r="CE89" s="66">
        <f>ROUND(CC89*$CG$82*9.80665/1000,0)</f>
        <v>101</v>
      </c>
      <c r="CF89" s="54" t="s">
        <v>374</v>
      </c>
      <c r="CG89" s="341">
        <f>CE90</f>
        <v>0</v>
      </c>
      <c r="CH89" s="54">
        <f>$CG89</f>
        <v>0</v>
      </c>
      <c r="CI89" s="54">
        <f t="shared" si="17"/>
        <v>0</v>
      </c>
      <c r="CJ89" s="54">
        <f t="shared" si="17"/>
        <v>0</v>
      </c>
      <c r="CK89" s="54">
        <f t="shared" si="17"/>
        <v>0</v>
      </c>
      <c r="CL89" s="54">
        <f t="shared" si="17"/>
        <v>0</v>
      </c>
      <c r="CM89" s="54">
        <f t="shared" si="17"/>
        <v>0</v>
      </c>
      <c r="CN89" s="54">
        <f t="shared" si="17"/>
        <v>0</v>
      </c>
      <c r="CO89" s="54">
        <f t="shared" si="17"/>
        <v>0</v>
      </c>
      <c r="CP89" s="54">
        <f t="shared" si="17"/>
        <v>0</v>
      </c>
      <c r="CQ89" s="54">
        <f t="shared" si="17"/>
        <v>0</v>
      </c>
      <c r="CR89" s="54">
        <f t="shared" si="17"/>
        <v>0</v>
      </c>
      <c r="CS89" s="54">
        <f t="shared" si="17"/>
        <v>0</v>
      </c>
      <c r="CT89" s="54">
        <f t="shared" si="17"/>
        <v>0</v>
      </c>
      <c r="CU89" s="54">
        <f t="shared" si="17"/>
        <v>0</v>
      </c>
      <c r="CV89" s="54">
        <f t="shared" si="17"/>
        <v>0</v>
      </c>
    </row>
    <row r="90" spans="64:101" s="54" customFormat="1" ht="13.5" x14ac:dyDescent="0.15">
      <c r="BL90" s="329" t="s">
        <v>375</v>
      </c>
      <c r="BM90" s="331" t="str">
        <f>IF(OR($M$33="",$S$33=""),"",BT33+$BM$76)</f>
        <v/>
      </c>
      <c r="BN90" s="333">
        <f>IF(BN81&gt;-6,BN81,-6)</f>
        <v>0</v>
      </c>
      <c r="BO90" s="330"/>
      <c r="BP90" s="334"/>
      <c r="BQ90" s="329" t="s">
        <v>375</v>
      </c>
      <c r="BR90" s="331" t="str">
        <f>IF(OR($M$37="",$S$37=""),"",BT37+$BR$76)</f>
        <v/>
      </c>
      <c r="BS90" s="333">
        <f>IF(BS81&gt;-6,BS81,-6)</f>
        <v>0</v>
      </c>
      <c r="BT90" s="330"/>
      <c r="BU90" s="334"/>
      <c r="BV90" s="329" t="s">
        <v>375</v>
      </c>
      <c r="BW90" s="331" t="str">
        <f>IF(OR($M$41="",$S$41=""),"",BT41+$BW$76)</f>
        <v/>
      </c>
      <c r="BX90" s="333">
        <f>IF(BX81&gt;-6,BX81,-6)</f>
        <v>0</v>
      </c>
      <c r="BY90" s="330"/>
      <c r="BZ90" s="334"/>
      <c r="CA90" s="126"/>
      <c r="CB90" s="64" t="s">
        <v>376</v>
      </c>
      <c r="CC90" s="345">
        <v>0</v>
      </c>
      <c r="CD90" s="346" t="s">
        <v>377</v>
      </c>
      <c r="CE90" s="66">
        <f>CC90*$CG$82*9.80665/1000</f>
        <v>0</v>
      </c>
      <c r="CF90" s="54" t="s">
        <v>378</v>
      </c>
      <c r="CG90" s="54">
        <v>0.79</v>
      </c>
      <c r="CH90" s="54">
        <f>$CG90</f>
        <v>0.79</v>
      </c>
      <c r="CI90" s="54">
        <f t="shared" si="17"/>
        <v>0.79</v>
      </c>
      <c r="CJ90" s="54">
        <f t="shared" si="17"/>
        <v>0.79</v>
      </c>
      <c r="CK90" s="54">
        <f t="shared" si="17"/>
        <v>0.79</v>
      </c>
      <c r="CL90" s="54">
        <f t="shared" si="17"/>
        <v>0.79</v>
      </c>
      <c r="CM90" s="54">
        <f t="shared" si="17"/>
        <v>0.79</v>
      </c>
      <c r="CN90" s="54">
        <f t="shared" si="17"/>
        <v>0.79</v>
      </c>
      <c r="CO90" s="54">
        <f t="shared" si="17"/>
        <v>0.79</v>
      </c>
      <c r="CP90" s="54">
        <f t="shared" si="17"/>
        <v>0.79</v>
      </c>
      <c r="CQ90" s="54">
        <f t="shared" si="17"/>
        <v>0.79</v>
      </c>
      <c r="CR90" s="54">
        <f t="shared" si="17"/>
        <v>0.79</v>
      </c>
      <c r="CS90" s="54">
        <f t="shared" si="17"/>
        <v>0.79</v>
      </c>
      <c r="CT90" s="54">
        <f t="shared" si="17"/>
        <v>0.79</v>
      </c>
      <c r="CU90" s="54">
        <f t="shared" si="17"/>
        <v>0.79</v>
      </c>
      <c r="CV90" s="54">
        <f t="shared" si="17"/>
        <v>0.79</v>
      </c>
    </row>
    <row r="91" spans="64:101" s="54" customFormat="1" ht="13.5" x14ac:dyDescent="0.15">
      <c r="BL91" s="329" t="s">
        <v>379</v>
      </c>
      <c r="BM91" s="331" t="str">
        <f>IF(OR($M$33="",$S$33=""),"",BU33+$BM$76)</f>
        <v/>
      </c>
      <c r="BN91" s="333">
        <f>IF(BN81&gt;-6,BN81,-6)</f>
        <v>0</v>
      </c>
      <c r="BO91" s="330"/>
      <c r="BP91" s="334"/>
      <c r="BQ91" s="329" t="s">
        <v>379</v>
      </c>
      <c r="BR91" s="331" t="str">
        <f>IF(OR($M$37="",$S$37=""),"",BU37+$BR$76)</f>
        <v/>
      </c>
      <c r="BS91" s="333">
        <f>IF(BS81&gt;-6,BS81,-6)</f>
        <v>0</v>
      </c>
      <c r="BT91" s="330"/>
      <c r="BU91" s="334"/>
      <c r="BV91" s="329" t="s">
        <v>379</v>
      </c>
      <c r="BW91" s="331" t="str">
        <f>IF(OR($M$41="",$S$41=""),"",BU41+$BW$76)</f>
        <v/>
      </c>
      <c r="BX91" s="333">
        <f>IF(BX81&gt;-6,BX81,-6)</f>
        <v>0</v>
      </c>
      <c r="BY91" s="330"/>
      <c r="BZ91" s="334"/>
      <c r="CA91" s="126"/>
      <c r="CB91" s="64" t="s">
        <v>380</v>
      </c>
      <c r="CC91" s="345">
        <f>-BN80</f>
        <v>0</v>
      </c>
      <c r="CD91" s="346" t="s">
        <v>381</v>
      </c>
      <c r="CE91" s="66">
        <f>CC91*$CG$82*9.80665/1000</f>
        <v>0</v>
      </c>
      <c r="CF91" s="54" t="s">
        <v>382</v>
      </c>
      <c r="CG91" s="341">
        <f>CE89</f>
        <v>101</v>
      </c>
      <c r="CH91" s="54">
        <f>$CG91</f>
        <v>101</v>
      </c>
      <c r="CI91" s="54">
        <f t="shared" si="17"/>
        <v>101</v>
      </c>
      <c r="CJ91" s="54">
        <f t="shared" si="17"/>
        <v>101</v>
      </c>
      <c r="CK91" s="54">
        <f t="shared" si="17"/>
        <v>101</v>
      </c>
      <c r="CL91" s="54">
        <f t="shared" si="17"/>
        <v>101</v>
      </c>
      <c r="CM91" s="54">
        <f t="shared" si="17"/>
        <v>101</v>
      </c>
      <c r="CN91" s="54">
        <f t="shared" si="17"/>
        <v>101</v>
      </c>
      <c r="CO91" s="54">
        <f t="shared" si="17"/>
        <v>101</v>
      </c>
      <c r="CP91" s="54">
        <f t="shared" si="17"/>
        <v>101</v>
      </c>
      <c r="CQ91" s="54">
        <f t="shared" si="17"/>
        <v>101</v>
      </c>
      <c r="CR91" s="54">
        <f t="shared" si="17"/>
        <v>101</v>
      </c>
      <c r="CS91" s="54">
        <f t="shared" si="17"/>
        <v>101</v>
      </c>
      <c r="CT91" s="54">
        <f t="shared" si="17"/>
        <v>101</v>
      </c>
      <c r="CU91" s="54">
        <f t="shared" si="17"/>
        <v>101</v>
      </c>
      <c r="CV91" s="54">
        <f t="shared" si="17"/>
        <v>101</v>
      </c>
    </row>
    <row r="92" spans="64:101" s="54" customFormat="1" ht="13.5" x14ac:dyDescent="0.15">
      <c r="BL92" s="329" t="s">
        <v>383</v>
      </c>
      <c r="BM92" s="331" t="str">
        <f>IF(OR($M$33="",$S$33=""),"",BV33+$BM$76)</f>
        <v/>
      </c>
      <c r="BN92" s="333">
        <f>IF(BN81&gt;-3,BN81,-3)</f>
        <v>0</v>
      </c>
      <c r="BO92" s="330"/>
      <c r="BP92" s="334"/>
      <c r="BQ92" s="329" t="s">
        <v>383</v>
      </c>
      <c r="BR92" s="331" t="str">
        <f>IF(OR($M$37="",$S$37=""),"",BV37+$BR$76)</f>
        <v/>
      </c>
      <c r="BS92" s="333">
        <f>IF(BS81&gt;-3,BS81,-3)</f>
        <v>0</v>
      </c>
      <c r="BT92" s="330"/>
      <c r="BU92" s="334"/>
      <c r="BV92" s="329" t="s">
        <v>383</v>
      </c>
      <c r="BW92" s="331" t="str">
        <f>IF(OR($M$41="",$S$41=""),"",BV41+$BW$76)</f>
        <v/>
      </c>
      <c r="BX92" s="333">
        <f>IF(BX81&gt;-3,BX81,-3)</f>
        <v>0</v>
      </c>
      <c r="BY92" s="330"/>
      <c r="BZ92" s="334"/>
      <c r="CA92" s="126"/>
      <c r="CB92" s="64" t="s">
        <v>384</v>
      </c>
      <c r="CC92" s="345"/>
      <c r="CD92" s="66" t="s">
        <v>65</v>
      </c>
      <c r="CE92" s="66">
        <f>IF(CC89=0,CC92+CE78,(CC92-((CC91-CC90)/CC89)))</f>
        <v>0</v>
      </c>
      <c r="CF92" s="54" t="s">
        <v>385</v>
      </c>
      <c r="CG92" s="341">
        <f>ABS(CE92)</f>
        <v>0</v>
      </c>
      <c r="CH92" s="54">
        <f>$CG92</f>
        <v>0</v>
      </c>
      <c r="CI92" s="54">
        <f t="shared" si="17"/>
        <v>0</v>
      </c>
      <c r="CJ92" s="54">
        <f t="shared" si="17"/>
        <v>0</v>
      </c>
      <c r="CK92" s="54">
        <f t="shared" si="17"/>
        <v>0</v>
      </c>
      <c r="CL92" s="54">
        <f t="shared" si="17"/>
        <v>0</v>
      </c>
      <c r="CM92" s="54">
        <f t="shared" si="17"/>
        <v>0</v>
      </c>
      <c r="CN92" s="54">
        <f t="shared" si="17"/>
        <v>0</v>
      </c>
      <c r="CO92" s="54">
        <f t="shared" si="17"/>
        <v>0</v>
      </c>
      <c r="CP92" s="54">
        <f t="shared" si="17"/>
        <v>0</v>
      </c>
      <c r="CQ92" s="54">
        <f t="shared" si="17"/>
        <v>0</v>
      </c>
      <c r="CR92" s="54">
        <f t="shared" si="17"/>
        <v>0</v>
      </c>
      <c r="CS92" s="54">
        <f t="shared" si="17"/>
        <v>0</v>
      </c>
      <c r="CT92" s="54">
        <f t="shared" si="17"/>
        <v>0</v>
      </c>
      <c r="CU92" s="54">
        <f t="shared" si="17"/>
        <v>0</v>
      </c>
      <c r="CV92" s="54">
        <f t="shared" si="17"/>
        <v>0</v>
      </c>
    </row>
    <row r="93" spans="64:101" s="54" customFormat="1" ht="13.5" x14ac:dyDescent="0.15">
      <c r="BL93" s="329" t="s">
        <v>386</v>
      </c>
      <c r="BM93" s="331" t="str">
        <f>IF(OR($M$33="",$S$33=""),"",BW33+$BM$76)</f>
        <v/>
      </c>
      <c r="BN93" s="333">
        <f>IF(BN81&gt;-3,BN81,-3)</f>
        <v>0</v>
      </c>
      <c r="BO93" s="330"/>
      <c r="BP93" s="334"/>
      <c r="BQ93" s="329" t="s">
        <v>386</v>
      </c>
      <c r="BR93" s="331" t="str">
        <f>IF(OR($M$37="",$S$37=""),"",BW37+$BR$76)</f>
        <v/>
      </c>
      <c r="BS93" s="333">
        <f>IF(BS81&gt;-3,BS81,-3)</f>
        <v>0</v>
      </c>
      <c r="BT93" s="330"/>
      <c r="BU93" s="334"/>
      <c r="BV93" s="329" t="s">
        <v>386</v>
      </c>
      <c r="BW93" s="331" t="str">
        <f>IF(OR($M$41="",$S$41=""),"",BW41+$BW$76)</f>
        <v/>
      </c>
      <c r="BX93" s="333">
        <f>IF(BX81&gt;-3,BX81,-3)</f>
        <v>0</v>
      </c>
      <c r="BY93" s="330"/>
      <c r="BZ93" s="334"/>
      <c r="CA93" s="126"/>
      <c r="CB93" s="64"/>
      <c r="CC93" s="65"/>
      <c r="CD93" s="66"/>
      <c r="CE93" s="66"/>
      <c r="CF93" s="54" t="s">
        <v>387</v>
      </c>
      <c r="CG93" s="347">
        <f>LN(2)/CG$78</f>
        <v>0.13862943611198905</v>
      </c>
      <c r="CH93" s="347">
        <f t="shared" ref="CH93:CV93" si="18">LN(2)/CH$78</f>
        <v>8.6643397569993161E-2</v>
      </c>
      <c r="CI93" s="347">
        <f t="shared" si="18"/>
        <v>5.5451774444795626E-2</v>
      </c>
      <c r="CJ93" s="347">
        <f t="shared" si="18"/>
        <v>3.7467415165402446E-2</v>
      </c>
      <c r="CK93" s="347">
        <f t="shared" si="18"/>
        <v>2.5672117798516494E-2</v>
      </c>
      <c r="CL93" s="347">
        <f t="shared" si="18"/>
        <v>1.8097837612531208E-2</v>
      </c>
      <c r="CM93" s="347">
        <f t="shared" si="18"/>
        <v>1.2765141446776157E-2</v>
      </c>
      <c r="CN93" s="347">
        <f t="shared" si="18"/>
        <v>9.001911435843446E-3</v>
      </c>
      <c r="CO93" s="347">
        <f t="shared" si="18"/>
        <v>6.3591484455040852E-3</v>
      </c>
      <c r="CP93" s="347">
        <f t="shared" si="18"/>
        <v>4.7475834284927756E-3</v>
      </c>
      <c r="CQ93" s="347">
        <f t="shared" si="18"/>
        <v>3.7066694147590657E-3</v>
      </c>
      <c r="CR93" s="347">
        <f t="shared" si="18"/>
        <v>2.9001974082006081E-3</v>
      </c>
      <c r="CS93" s="347">
        <f t="shared" si="18"/>
        <v>2.272613706753919E-3</v>
      </c>
      <c r="CT93" s="347">
        <f t="shared" si="18"/>
        <v>1.7773004629742187E-3</v>
      </c>
      <c r="CU93" s="347">
        <f t="shared" si="18"/>
        <v>1.3918618083533039E-3</v>
      </c>
      <c r="CV93" s="347">
        <f t="shared" si="18"/>
        <v>1.0915703630865281E-3</v>
      </c>
    </row>
    <row r="94" spans="64:101" s="54" customFormat="1" ht="13.5" x14ac:dyDescent="0.15">
      <c r="BL94" s="329" t="s">
        <v>388</v>
      </c>
      <c r="BM94" s="331" t="str">
        <f>IF(OR($M$33="",$S$33=""),"",BX33+$BM$76)</f>
        <v/>
      </c>
      <c r="BN94" s="333">
        <v>0</v>
      </c>
      <c r="BO94" s="330"/>
      <c r="BP94" s="334"/>
      <c r="BQ94" s="329" t="s">
        <v>388</v>
      </c>
      <c r="BR94" s="331" t="str">
        <f>IF(OR($M$37="",$S$37=""),"",BX37+$BR$76)</f>
        <v/>
      </c>
      <c r="BS94" s="333">
        <v>0</v>
      </c>
      <c r="BT94" s="330"/>
      <c r="BU94" s="334"/>
      <c r="BV94" s="329" t="s">
        <v>388</v>
      </c>
      <c r="BW94" s="331" t="str">
        <f>IF(OR($M$41="",$S$41=""),"",BX41+$BW$76)</f>
        <v/>
      </c>
      <c r="BX94" s="333">
        <v>0</v>
      </c>
      <c r="BY94" s="330"/>
      <c r="BZ94" s="334"/>
      <c r="CA94" s="126"/>
      <c r="CB94" s="64"/>
      <c r="CC94" s="65"/>
      <c r="CD94" s="66"/>
      <c r="CE94" s="66"/>
      <c r="CG94" s="347"/>
      <c r="CH94" s="347"/>
      <c r="CI94" s="347"/>
      <c r="CJ94" s="347"/>
      <c r="CK94" s="347"/>
      <c r="CL94" s="347"/>
      <c r="CM94" s="347"/>
      <c r="CN94" s="347"/>
      <c r="CO94" s="347"/>
      <c r="CP94" s="347"/>
      <c r="CQ94" s="347"/>
      <c r="CR94" s="347"/>
      <c r="CS94" s="347"/>
      <c r="CT94" s="347"/>
      <c r="CU94" s="347"/>
      <c r="CV94" s="347"/>
    </row>
    <row r="95" spans="64:101" s="54" customFormat="1" ht="13.5" x14ac:dyDescent="0.15">
      <c r="BL95" s="329"/>
      <c r="BM95" s="331"/>
      <c r="BN95" s="330"/>
      <c r="BO95" s="331" t="str">
        <f>IF(OR(BX33=0,BI34=0),"",BM94)</f>
        <v/>
      </c>
      <c r="BP95" s="332">
        <v>1.9</v>
      </c>
      <c r="BQ95" s="329"/>
      <c r="BR95" s="331"/>
      <c r="BS95" s="330"/>
      <c r="BT95" s="331" t="str">
        <f>IF(OR(BX37=0,BI38=0),"",BR94)</f>
        <v/>
      </c>
      <c r="BU95" s="332">
        <v>1.9</v>
      </c>
      <c r="BV95" s="329"/>
      <c r="BW95" s="331"/>
      <c r="BX95" s="330"/>
      <c r="BY95" s="331" t="str">
        <f>IF(OR(BX41=0,BI42=0),"",BW94)</f>
        <v/>
      </c>
      <c r="BZ95" s="332">
        <v>2.2000000000000002</v>
      </c>
      <c r="CA95" s="327"/>
      <c r="CB95" s="64"/>
      <c r="CC95" s="65"/>
      <c r="CD95" s="66"/>
      <c r="CE95" s="66"/>
      <c r="CG95" s="348">
        <f>(CG88+CG89)*CG90</f>
        <v>74.520700000000005</v>
      </c>
      <c r="CH95" s="348">
        <f t="shared" ref="CH95:CV95" si="19">(CH88+CH89)*CH90</f>
        <v>74.520700000000005</v>
      </c>
      <c r="CI95" s="348">
        <f t="shared" si="19"/>
        <v>74.520700000000005</v>
      </c>
      <c r="CJ95" s="348">
        <f t="shared" si="19"/>
        <v>74.520700000000005</v>
      </c>
      <c r="CK95" s="348">
        <f t="shared" si="19"/>
        <v>74.520700000000005</v>
      </c>
      <c r="CL95" s="348">
        <f t="shared" si="19"/>
        <v>74.520700000000005</v>
      </c>
      <c r="CM95" s="348">
        <f t="shared" si="19"/>
        <v>74.520700000000005</v>
      </c>
      <c r="CN95" s="348">
        <f t="shared" si="19"/>
        <v>74.520700000000005</v>
      </c>
      <c r="CO95" s="348">
        <f t="shared" si="19"/>
        <v>74.520700000000005</v>
      </c>
      <c r="CP95" s="348">
        <f t="shared" si="19"/>
        <v>74.520700000000005</v>
      </c>
      <c r="CQ95" s="348">
        <f t="shared" si="19"/>
        <v>74.520700000000005</v>
      </c>
      <c r="CR95" s="348">
        <f t="shared" si="19"/>
        <v>74.520700000000005</v>
      </c>
      <c r="CS95" s="348">
        <f t="shared" si="19"/>
        <v>74.520700000000005</v>
      </c>
      <c r="CT95" s="348">
        <f t="shared" si="19"/>
        <v>74.520700000000005</v>
      </c>
      <c r="CU95" s="348">
        <f t="shared" si="19"/>
        <v>74.520700000000005</v>
      </c>
      <c r="CV95" s="348">
        <f t="shared" si="19"/>
        <v>74.520700000000005</v>
      </c>
    </row>
    <row r="96" spans="64:101" s="54" customFormat="1" ht="13.5" x14ac:dyDescent="0.15">
      <c r="BL96" s="329"/>
      <c r="BM96" s="331"/>
      <c r="BN96" s="330"/>
      <c r="BO96" s="331" t="str">
        <f>IF(OR(BX33=0,BI34=0),"",BM97)</f>
        <v/>
      </c>
      <c r="BP96" s="332">
        <v>1.9</v>
      </c>
      <c r="BQ96" s="329"/>
      <c r="BR96" s="331"/>
      <c r="BS96" s="330"/>
      <c r="BT96" s="331" t="str">
        <f>IF(OR(BX37=0,BI38=0),"",BR97)</f>
        <v/>
      </c>
      <c r="BU96" s="332">
        <v>1.9</v>
      </c>
      <c r="BV96" s="329"/>
      <c r="BW96" s="331"/>
      <c r="BX96" s="330"/>
      <c r="BY96" s="331" t="str">
        <f>IF(OR(BX41=0,BI42=0),"",BW97)</f>
        <v/>
      </c>
      <c r="BZ96" s="332">
        <v>2.2000000000000002</v>
      </c>
      <c r="CA96" s="327"/>
      <c r="CB96" s="64"/>
      <c r="CC96" s="65"/>
      <c r="CD96" s="66"/>
      <c r="CE96" s="66"/>
      <c r="CG96" s="348">
        <f>CG91*CG90*(CG92-1/CG93)</f>
        <v>-575.56318656265205</v>
      </c>
      <c r="CH96" s="348">
        <f t="shared" ref="CH96:CV96" si="20">CH91*CH90*(CH92-1/CH93)</f>
        <v>-920.90109850024317</v>
      </c>
      <c r="CI96" s="348">
        <f t="shared" si="20"/>
        <v>-1438.9079664066298</v>
      </c>
      <c r="CJ96" s="348">
        <f t="shared" si="20"/>
        <v>-2129.5837902818125</v>
      </c>
      <c r="CK96" s="348">
        <f t="shared" si="20"/>
        <v>-3108.0412074383207</v>
      </c>
      <c r="CL96" s="348">
        <f t="shared" si="20"/>
        <v>-4408.8140090699144</v>
      </c>
      <c r="CM96" s="348">
        <f t="shared" si="20"/>
        <v>-6250.6162060704</v>
      </c>
      <c r="CN96" s="348">
        <f t="shared" si="20"/>
        <v>-8863.6730730648396</v>
      </c>
      <c r="CO96" s="348">
        <f t="shared" si="20"/>
        <v>-12547.277467065815</v>
      </c>
      <c r="CP96" s="348">
        <f t="shared" si="20"/>
        <v>-16806.445047629441</v>
      </c>
      <c r="CQ96" s="348">
        <f t="shared" si="20"/>
        <v>-21526.063177443186</v>
      </c>
      <c r="CR96" s="348">
        <f t="shared" si="20"/>
        <v>-27511.920317694763</v>
      </c>
      <c r="CS96" s="348">
        <f t="shared" si="20"/>
        <v>-35109.354380321776</v>
      </c>
      <c r="CT96" s="348">
        <f t="shared" si="20"/>
        <v>-44893.928551886856</v>
      </c>
      <c r="CU96" s="348">
        <f t="shared" si="20"/>
        <v>-57326.093381640138</v>
      </c>
      <c r="CV96" s="348">
        <f t="shared" si="20"/>
        <v>-73096.524693456799</v>
      </c>
    </row>
    <row r="97" spans="64:101" s="54" customFormat="1" ht="13.5" x14ac:dyDescent="0.15">
      <c r="BL97" s="329" t="s">
        <v>389</v>
      </c>
      <c r="BM97" s="331" t="str">
        <f>IF(OR($M$34="",$S$34=""),"",BI34+$BM$76)</f>
        <v/>
      </c>
      <c r="BN97" s="333">
        <v>0</v>
      </c>
      <c r="BO97" s="330"/>
      <c r="BP97" s="334"/>
      <c r="BQ97" s="329" t="s">
        <v>389</v>
      </c>
      <c r="BR97" s="331" t="str">
        <f>IF(OR($M$38="",$S$38=""),"",BI38+$BR$76)</f>
        <v/>
      </c>
      <c r="BS97" s="333">
        <v>0</v>
      </c>
      <c r="BT97" s="330"/>
      <c r="BU97" s="334"/>
      <c r="BV97" s="329" t="s">
        <v>389</v>
      </c>
      <c r="BW97" s="331" t="str">
        <f>IF(OR($M$42="",$S$42=""),"",BI42+$BW$76)</f>
        <v/>
      </c>
      <c r="BX97" s="333">
        <v>0</v>
      </c>
      <c r="BY97" s="330"/>
      <c r="BZ97" s="334"/>
      <c r="CA97" s="126"/>
      <c r="CB97" s="64"/>
      <c r="CC97" s="65"/>
      <c r="CD97" s="66"/>
      <c r="CE97" s="66"/>
      <c r="CG97" s="348">
        <f>((CG88+CG89)*CG90-CG87-CG91*CG90/CG93)*EXP(-CG93*CG92)</f>
        <v>-575.56318656265205</v>
      </c>
      <c r="CH97" s="348">
        <f t="shared" ref="CH97:CV97" si="21">((CH88+CH89)*CH90-CH87-CH91*CH90/CH93)*EXP(-CH93*CH92)</f>
        <v>-920.90109850024328</v>
      </c>
      <c r="CI97" s="348">
        <f t="shared" si="21"/>
        <v>-1438.9079664066301</v>
      </c>
      <c r="CJ97" s="348">
        <f t="shared" si="21"/>
        <v>-2129.5837902818125</v>
      </c>
      <c r="CK97" s="348">
        <f t="shared" si="21"/>
        <v>-3108.0412074383207</v>
      </c>
      <c r="CL97" s="348">
        <f t="shared" si="21"/>
        <v>-4408.8140090699144</v>
      </c>
      <c r="CM97" s="348">
        <f t="shared" si="21"/>
        <v>-6250.6162060704009</v>
      </c>
      <c r="CN97" s="348">
        <f t="shared" si="21"/>
        <v>-8863.6730730648396</v>
      </c>
      <c r="CO97" s="348">
        <f t="shared" si="21"/>
        <v>-12547.277467065815</v>
      </c>
      <c r="CP97" s="348">
        <f t="shared" si="21"/>
        <v>-16806.445047629441</v>
      </c>
      <c r="CQ97" s="348">
        <f t="shared" si="21"/>
        <v>-21526.063177443186</v>
      </c>
      <c r="CR97" s="348">
        <f t="shared" si="21"/>
        <v>-27511.920317694763</v>
      </c>
      <c r="CS97" s="348">
        <f t="shared" si="21"/>
        <v>-35109.354380321769</v>
      </c>
      <c r="CT97" s="348">
        <f t="shared" si="21"/>
        <v>-44893.928551886856</v>
      </c>
      <c r="CU97" s="348">
        <f t="shared" si="21"/>
        <v>-57326.093381640138</v>
      </c>
      <c r="CV97" s="348">
        <f t="shared" si="21"/>
        <v>-73096.524693456799</v>
      </c>
    </row>
    <row r="98" spans="64:101" s="54" customFormat="1" ht="13.5" x14ac:dyDescent="0.15">
      <c r="BL98" s="329" t="s">
        <v>351</v>
      </c>
      <c r="BM98" s="331" t="str">
        <f>IF(OR($M$34="",$S$34=""),"",BJ34+$BM$76)</f>
        <v/>
      </c>
      <c r="BN98" s="330">
        <f>-K34</f>
        <v>0</v>
      </c>
      <c r="BO98" s="330"/>
      <c r="BP98" s="334"/>
      <c r="BQ98" s="329" t="s">
        <v>351</v>
      </c>
      <c r="BR98" s="331" t="str">
        <f>IF(OR($M$38="",$S$38=""),"",BJ38+$BR$76)</f>
        <v/>
      </c>
      <c r="BS98" s="330">
        <f>-K38</f>
        <v>0</v>
      </c>
      <c r="BT98" s="330"/>
      <c r="BU98" s="334"/>
      <c r="BV98" s="329" t="s">
        <v>351</v>
      </c>
      <c r="BW98" s="331" t="str">
        <f>IF(OR($M$42="",$S$42=""),"",BJ42+$BW$76)</f>
        <v/>
      </c>
      <c r="BX98" s="330">
        <f>-K42</f>
        <v>0</v>
      </c>
      <c r="BY98" s="330"/>
      <c r="BZ98" s="334"/>
      <c r="CA98" s="126"/>
      <c r="CB98" s="64"/>
      <c r="CC98" s="65"/>
      <c r="CD98" s="66"/>
      <c r="CE98" s="66"/>
      <c r="CG98" s="349">
        <f>CG95+CG96-CG97</f>
        <v>74.520700000000033</v>
      </c>
      <c r="CH98" s="349">
        <f t="shared" ref="CH98:CV98" si="22">CH95+CH96-CH97</f>
        <v>74.520700000000147</v>
      </c>
      <c r="CI98" s="349">
        <f t="shared" si="22"/>
        <v>74.520700000000261</v>
      </c>
      <c r="CJ98" s="349">
        <f t="shared" si="22"/>
        <v>74.520700000000033</v>
      </c>
      <c r="CK98" s="349">
        <f t="shared" si="22"/>
        <v>74.520700000000033</v>
      </c>
      <c r="CL98" s="349">
        <f t="shared" si="22"/>
        <v>74.520700000000033</v>
      </c>
      <c r="CM98" s="349">
        <f t="shared" si="22"/>
        <v>74.520700000000943</v>
      </c>
      <c r="CN98" s="349">
        <f t="shared" si="22"/>
        <v>74.520699999999124</v>
      </c>
      <c r="CO98" s="349">
        <f t="shared" si="22"/>
        <v>74.520699999999124</v>
      </c>
      <c r="CP98" s="349">
        <f t="shared" si="22"/>
        <v>74.520700000000943</v>
      </c>
      <c r="CQ98" s="349">
        <f t="shared" si="22"/>
        <v>74.520700000000943</v>
      </c>
      <c r="CR98" s="349">
        <f t="shared" si="22"/>
        <v>74.520700000000943</v>
      </c>
      <c r="CS98" s="349">
        <f t="shared" si="22"/>
        <v>74.520699999993667</v>
      </c>
      <c r="CT98" s="349">
        <f t="shared" si="22"/>
        <v>74.520700000000943</v>
      </c>
      <c r="CU98" s="349">
        <f t="shared" si="22"/>
        <v>74.520700000000943</v>
      </c>
      <c r="CV98" s="349">
        <f t="shared" si="22"/>
        <v>74.520699999993667</v>
      </c>
    </row>
    <row r="99" spans="64:101" s="54" customFormat="1" ht="13.5" x14ac:dyDescent="0.15">
      <c r="BL99" s="329" t="s">
        <v>71</v>
      </c>
      <c r="BM99" s="331" t="str">
        <f>IF(OR($M$34="",$S$34=""),"",BK34+$BM$76)</f>
        <v/>
      </c>
      <c r="BN99" s="330">
        <f>BN98</f>
        <v>0</v>
      </c>
      <c r="BO99" s="330"/>
      <c r="BP99" s="334"/>
      <c r="BQ99" s="329" t="s">
        <v>71</v>
      </c>
      <c r="BR99" s="331" t="str">
        <f>IF(OR($M$38="",$S$38=""),"",BK38+$BR$76)</f>
        <v/>
      </c>
      <c r="BS99" s="330">
        <f>BS98</f>
        <v>0</v>
      </c>
      <c r="BT99" s="330"/>
      <c r="BU99" s="334"/>
      <c r="BV99" s="329" t="s">
        <v>71</v>
      </c>
      <c r="BW99" s="331" t="str">
        <f>IF(OR($M$42="",$S$42=""),"",BK42+$BW$76)</f>
        <v/>
      </c>
      <c r="BX99" s="330">
        <f>BX98</f>
        <v>0</v>
      </c>
      <c r="BY99" s="330"/>
      <c r="BZ99" s="334"/>
      <c r="CA99" s="126"/>
      <c r="CB99" s="64"/>
      <c r="CC99" s="65"/>
      <c r="CD99" s="66"/>
      <c r="CE99" s="66"/>
      <c r="CG99" s="350" t="s">
        <v>390</v>
      </c>
      <c r="CH99" s="351" t="s">
        <v>333</v>
      </c>
      <c r="CI99" s="351" t="s">
        <v>334</v>
      </c>
      <c r="CJ99" s="351" t="s">
        <v>335</v>
      </c>
      <c r="CK99" s="351" t="s">
        <v>336</v>
      </c>
      <c r="CL99" s="351" t="s">
        <v>337</v>
      </c>
      <c r="CM99" s="351" t="s">
        <v>338</v>
      </c>
      <c r="CN99" s="351" t="s">
        <v>339</v>
      </c>
      <c r="CO99" s="351" t="s">
        <v>340</v>
      </c>
      <c r="CP99" s="351" t="s">
        <v>341</v>
      </c>
      <c r="CQ99" s="351" t="s">
        <v>342</v>
      </c>
      <c r="CR99" s="351" t="s">
        <v>343</v>
      </c>
      <c r="CS99" s="351" t="s">
        <v>344</v>
      </c>
      <c r="CT99" s="351" t="s">
        <v>345</v>
      </c>
      <c r="CU99" s="351" t="s">
        <v>346</v>
      </c>
      <c r="CV99" s="351" t="s">
        <v>347</v>
      </c>
    </row>
    <row r="100" spans="64:101" s="54" customFormat="1" ht="13.5" x14ac:dyDescent="0.15">
      <c r="BL100" s="329" t="s">
        <v>353</v>
      </c>
      <c r="BM100" s="331" t="str">
        <f>IF(OR($M$34="",$S$34=""),"",BL34+$BM$76)</f>
        <v/>
      </c>
      <c r="BN100" s="333">
        <f>IF(BN99&gt;-18,BN99,-18)</f>
        <v>0</v>
      </c>
      <c r="BO100" s="330"/>
      <c r="BP100" s="334"/>
      <c r="BQ100" s="329" t="s">
        <v>353</v>
      </c>
      <c r="BR100" s="331" t="str">
        <f>IF(OR($M$38="",$S$38=""),"",BL38+$BR$76)</f>
        <v/>
      </c>
      <c r="BS100" s="333">
        <f>IF(BS99&gt;-18,BS99,-18)</f>
        <v>0</v>
      </c>
      <c r="BT100" s="330"/>
      <c r="BU100" s="334"/>
      <c r="BV100" s="329" t="s">
        <v>353</v>
      </c>
      <c r="BW100" s="331" t="str">
        <f>IF(OR($M$42="",$S$42=""),"",BL42+$BW$76)</f>
        <v/>
      </c>
      <c r="BX100" s="333">
        <f>IF(BX99&gt;-18,BX99,-18)</f>
        <v>0</v>
      </c>
      <c r="BY100" s="330"/>
      <c r="BZ100" s="334"/>
      <c r="CA100" s="126"/>
      <c r="CB100" s="64"/>
      <c r="CC100" s="65"/>
      <c r="CD100" s="66"/>
      <c r="CE100" s="66"/>
      <c r="CF100" s="54" t="s">
        <v>391</v>
      </c>
      <c r="CG100" s="352">
        <f>ROUND((CG88+CG89)*CG90+CG91*CG90*(CG92-1/CG93)-((CG88+CG89)*CG90-CG87-CG91*CG90/CG93)*EXP(-CG93*CG92),5)</f>
        <v>74.520700000000005</v>
      </c>
      <c r="CH100" s="352">
        <f t="shared" ref="CH100:CV100" si="23">ROUND((CH88+CH89)*CH90+CH91*CH90*(CH92-1/CH93)-((CH88+CH89)*CH90-CH87-CH91*CH90/CH93)*EXP(-CH93*CH92),5)</f>
        <v>74.520700000000005</v>
      </c>
      <c r="CI100" s="352">
        <f t="shared" si="23"/>
        <v>74.520700000000005</v>
      </c>
      <c r="CJ100" s="352">
        <f t="shared" si="23"/>
        <v>74.520700000000005</v>
      </c>
      <c r="CK100" s="352">
        <f t="shared" si="23"/>
        <v>74.520700000000005</v>
      </c>
      <c r="CL100" s="352">
        <f t="shared" si="23"/>
        <v>74.520700000000005</v>
      </c>
      <c r="CM100" s="352">
        <f t="shared" si="23"/>
        <v>74.520700000000005</v>
      </c>
      <c r="CN100" s="352">
        <f t="shared" si="23"/>
        <v>74.520700000000005</v>
      </c>
      <c r="CO100" s="352">
        <f t="shared" si="23"/>
        <v>74.520700000000005</v>
      </c>
      <c r="CP100" s="352">
        <f t="shared" si="23"/>
        <v>74.520700000000005</v>
      </c>
      <c r="CQ100" s="352">
        <f t="shared" si="23"/>
        <v>74.520700000000005</v>
      </c>
      <c r="CR100" s="352">
        <f t="shared" si="23"/>
        <v>74.520700000000005</v>
      </c>
      <c r="CS100" s="352">
        <f t="shared" si="23"/>
        <v>74.520700000000005</v>
      </c>
      <c r="CT100" s="352">
        <f t="shared" si="23"/>
        <v>74.520700000000005</v>
      </c>
      <c r="CU100" s="352">
        <f t="shared" si="23"/>
        <v>74.520700000000005</v>
      </c>
      <c r="CV100" s="352">
        <f t="shared" si="23"/>
        <v>74.520700000000005</v>
      </c>
    </row>
    <row r="101" spans="64:101" s="54" customFormat="1" ht="13.5" x14ac:dyDescent="0.15">
      <c r="BL101" s="329" t="s">
        <v>356</v>
      </c>
      <c r="BM101" s="331" t="str">
        <f>IF(OR($M$34="",$S$34=""),"",BM34+$BM$76)</f>
        <v/>
      </c>
      <c r="BN101" s="333">
        <f>IF(BN99&gt;-18,BN99,-18)</f>
        <v>0</v>
      </c>
      <c r="BO101" s="330"/>
      <c r="BP101" s="334"/>
      <c r="BQ101" s="329" t="s">
        <v>356</v>
      </c>
      <c r="BR101" s="331" t="str">
        <f>IF(OR($M$38="",$S$38=""),"",BM38+$BR$76)</f>
        <v/>
      </c>
      <c r="BS101" s="333">
        <f>IF(BS99&gt;-18,BS99,-18)</f>
        <v>0</v>
      </c>
      <c r="BT101" s="330"/>
      <c r="BU101" s="334"/>
      <c r="BV101" s="329" t="s">
        <v>356</v>
      </c>
      <c r="BW101" s="331" t="str">
        <f>IF(OR($M$42="",$S$42=""),"",BM42+$BW$76)</f>
        <v/>
      </c>
      <c r="BX101" s="333">
        <f>IF(BX99&gt;-18,BX99,-18)</f>
        <v>0</v>
      </c>
      <c r="BY101" s="330"/>
      <c r="BZ101" s="334"/>
      <c r="CA101" s="126"/>
      <c r="CB101" s="64"/>
      <c r="CC101" s="65"/>
      <c r="CD101" s="66"/>
      <c r="CE101" s="66"/>
    </row>
    <row r="102" spans="64:101" s="54" customFormat="1" ht="13.5" x14ac:dyDescent="0.15">
      <c r="BL102" s="329" t="s">
        <v>359</v>
      </c>
      <c r="BM102" s="331" t="str">
        <f>IF(OR($M$34="",$S$34=""),"",BN34+$BM$76)</f>
        <v/>
      </c>
      <c r="BN102" s="333">
        <f>IF(BN99&gt;-15,BN99,-15)</f>
        <v>0</v>
      </c>
      <c r="BO102" s="330"/>
      <c r="BP102" s="334"/>
      <c r="BQ102" s="329" t="s">
        <v>359</v>
      </c>
      <c r="BR102" s="331" t="str">
        <f>IF(OR($M$38="",$S$38=""),"",BN38+$BR$76)</f>
        <v/>
      </c>
      <c r="BS102" s="333">
        <f>IF(BS99&gt;-15,BS99,-15)</f>
        <v>0</v>
      </c>
      <c r="BT102" s="330"/>
      <c r="BU102" s="334"/>
      <c r="BV102" s="329" t="s">
        <v>359</v>
      </c>
      <c r="BW102" s="331" t="str">
        <f>IF(OR($M$42="",$S$42=""),"",BN42+$BW$76)</f>
        <v/>
      </c>
      <c r="BX102" s="333">
        <f>IF(BX99&gt;-15,BX99,-15)</f>
        <v>0</v>
      </c>
      <c r="BY102" s="330"/>
      <c r="BZ102" s="334"/>
      <c r="CA102" s="126"/>
      <c r="CB102" s="64"/>
      <c r="CC102" s="65"/>
      <c r="CD102" s="66"/>
      <c r="CE102" s="66"/>
      <c r="CF102" s="339" t="s">
        <v>392</v>
      </c>
      <c r="CG102" s="339" t="s">
        <v>393</v>
      </c>
      <c r="CH102" s="339"/>
      <c r="CI102" s="339"/>
      <c r="CJ102" s="339"/>
      <c r="CK102" s="339"/>
      <c r="CL102" s="339"/>
      <c r="CM102" s="339"/>
      <c r="CN102" s="339"/>
      <c r="CO102" s="339"/>
      <c r="CP102" s="339"/>
      <c r="CQ102" s="338"/>
      <c r="CR102" s="338"/>
      <c r="CS102" s="338"/>
      <c r="CT102" s="338"/>
      <c r="CU102" s="338"/>
      <c r="CV102" s="338"/>
      <c r="CW102" s="338"/>
    </row>
    <row r="103" spans="64:101" s="54" customFormat="1" ht="13.5" x14ac:dyDescent="0.15">
      <c r="BL103" s="329" t="s">
        <v>360</v>
      </c>
      <c r="BM103" s="331" t="str">
        <f>IF(OR($M$34="",$S$34=""),"",BO34+$BM$76)</f>
        <v/>
      </c>
      <c r="BN103" s="333">
        <f>IF(BN99&gt;-15,BN99,-15)</f>
        <v>0</v>
      </c>
      <c r="BO103" s="330"/>
      <c r="BP103" s="334"/>
      <c r="BQ103" s="329" t="s">
        <v>360</v>
      </c>
      <c r="BR103" s="331" t="str">
        <f>IF(OR($M$38="",$S$38=""),"",BO38+$BR$76)</f>
        <v/>
      </c>
      <c r="BS103" s="333">
        <f>IF(BS99&gt;-15,BS99,-15)</f>
        <v>0</v>
      </c>
      <c r="BT103" s="330"/>
      <c r="BU103" s="334"/>
      <c r="BV103" s="329" t="s">
        <v>360</v>
      </c>
      <c r="BW103" s="331" t="str">
        <f>IF(OR($M$42="",$S$42=""),"",BO42+$BW$76)</f>
        <v/>
      </c>
      <c r="BX103" s="333">
        <f>IF(BX99&gt;-15,BX99,-15)</f>
        <v>0</v>
      </c>
      <c r="BY103" s="330"/>
      <c r="BZ103" s="334"/>
      <c r="CA103" s="126"/>
      <c r="CB103" s="64"/>
      <c r="CC103" s="65"/>
      <c r="CD103" s="66"/>
      <c r="CE103" s="66"/>
    </row>
    <row r="104" spans="64:101" s="54" customFormat="1" ht="13.5" x14ac:dyDescent="0.15">
      <c r="BL104" s="329" t="s">
        <v>364</v>
      </c>
      <c r="BM104" s="331" t="str">
        <f>IF(OR($M$34="",$S$34=""),"",BP34+$BM$76)</f>
        <v/>
      </c>
      <c r="BN104" s="333">
        <f>IF(BN99&gt;-12,BN99,-12)</f>
        <v>0</v>
      </c>
      <c r="BO104" s="330"/>
      <c r="BP104" s="334"/>
      <c r="BQ104" s="329" t="s">
        <v>364</v>
      </c>
      <c r="BR104" s="331" t="str">
        <f>IF(OR($M$38="",$S$38=""),"",BP38+$BR$76)</f>
        <v/>
      </c>
      <c r="BS104" s="333">
        <f>IF(BS99&gt;-12,BS99,-12)</f>
        <v>0</v>
      </c>
      <c r="BT104" s="330"/>
      <c r="BU104" s="334"/>
      <c r="BV104" s="329" t="s">
        <v>364</v>
      </c>
      <c r="BW104" s="331" t="str">
        <f>IF(OR($M$42="",$S$42=""),"",BP42+$BW$76)</f>
        <v/>
      </c>
      <c r="BX104" s="333">
        <f>IF(BX99&gt;-12,BX99,-12)</f>
        <v>0</v>
      </c>
      <c r="BY104" s="330"/>
      <c r="BZ104" s="334"/>
      <c r="CA104" s="126"/>
      <c r="CB104" s="64"/>
      <c r="CC104" s="65"/>
      <c r="CD104" s="66"/>
      <c r="CE104" s="66"/>
      <c r="CF104" s="340" t="s">
        <v>394</v>
      </c>
      <c r="CG104" s="353">
        <f>CG100</f>
        <v>74.520700000000005</v>
      </c>
      <c r="CH104" s="353">
        <f t="shared" ref="CH104:CV104" si="24">CH100</f>
        <v>74.520700000000005</v>
      </c>
      <c r="CI104" s="353">
        <f t="shared" si="24"/>
        <v>74.520700000000005</v>
      </c>
      <c r="CJ104" s="353">
        <f t="shared" si="24"/>
        <v>74.520700000000005</v>
      </c>
      <c r="CK104" s="353">
        <f t="shared" si="24"/>
        <v>74.520700000000005</v>
      </c>
      <c r="CL104" s="353">
        <f t="shared" si="24"/>
        <v>74.520700000000005</v>
      </c>
      <c r="CM104" s="353">
        <f t="shared" si="24"/>
        <v>74.520700000000005</v>
      </c>
      <c r="CN104" s="353">
        <f t="shared" si="24"/>
        <v>74.520700000000005</v>
      </c>
      <c r="CO104" s="353">
        <f t="shared" si="24"/>
        <v>74.520700000000005</v>
      </c>
      <c r="CP104" s="353">
        <f>CP100</f>
        <v>74.520700000000005</v>
      </c>
      <c r="CQ104" s="353">
        <f t="shared" si="24"/>
        <v>74.520700000000005</v>
      </c>
      <c r="CR104" s="353">
        <f t="shared" si="24"/>
        <v>74.520700000000005</v>
      </c>
      <c r="CS104" s="353">
        <f t="shared" si="24"/>
        <v>74.520700000000005</v>
      </c>
      <c r="CT104" s="353">
        <f t="shared" si="24"/>
        <v>74.520700000000005</v>
      </c>
      <c r="CU104" s="353">
        <f t="shared" si="24"/>
        <v>74.520700000000005</v>
      </c>
      <c r="CV104" s="353">
        <f t="shared" si="24"/>
        <v>74.520700000000005</v>
      </c>
    </row>
    <row r="105" spans="64:101" s="54" customFormat="1" ht="13.5" x14ac:dyDescent="0.15">
      <c r="BL105" s="329" t="s">
        <v>365</v>
      </c>
      <c r="BM105" s="331" t="str">
        <f>IF(OR($M$34="",$S$34=""),"",BQ34+$BM$76)</f>
        <v/>
      </c>
      <c r="BN105" s="333">
        <f>IF(BN99&gt;-12,BN99,-12)</f>
        <v>0</v>
      </c>
      <c r="BO105" s="330"/>
      <c r="BP105" s="334"/>
      <c r="BQ105" s="329" t="s">
        <v>365</v>
      </c>
      <c r="BR105" s="331" t="str">
        <f>IF(OR($M$38="",$S$38=""),"",BQ38+$BR$76)</f>
        <v/>
      </c>
      <c r="BS105" s="333">
        <f>IF(BS99&gt;-12,BS99,-12)</f>
        <v>0</v>
      </c>
      <c r="BT105" s="330"/>
      <c r="BU105" s="334"/>
      <c r="BV105" s="329" t="s">
        <v>365</v>
      </c>
      <c r="BW105" s="331" t="str">
        <f>IF(OR($M$42="",$S$42=""),"",BQ42+$BW$76)</f>
        <v/>
      </c>
      <c r="BX105" s="333">
        <f>IF(BX99&gt;-12,BX99,-12)</f>
        <v>0</v>
      </c>
      <c r="BY105" s="330"/>
      <c r="BZ105" s="334"/>
      <c r="CA105" s="126"/>
      <c r="CB105" s="64"/>
      <c r="CC105" s="65"/>
      <c r="CD105" s="66"/>
      <c r="CE105" s="66"/>
      <c r="CF105" s="54" t="s">
        <v>395</v>
      </c>
      <c r="CG105" s="344">
        <f>100-5.67</f>
        <v>94.33</v>
      </c>
      <c r="CH105" s="54">
        <f>$CG105</f>
        <v>94.33</v>
      </c>
      <c r="CI105" s="54">
        <f t="shared" ref="CI105:CV109" si="25">$CG105</f>
        <v>94.33</v>
      </c>
      <c r="CJ105" s="54">
        <f t="shared" si="25"/>
        <v>94.33</v>
      </c>
      <c r="CK105" s="54">
        <f t="shared" si="25"/>
        <v>94.33</v>
      </c>
      <c r="CL105" s="54">
        <f t="shared" si="25"/>
        <v>94.33</v>
      </c>
      <c r="CM105" s="54">
        <f t="shared" si="25"/>
        <v>94.33</v>
      </c>
      <c r="CN105" s="54">
        <f t="shared" si="25"/>
        <v>94.33</v>
      </c>
      <c r="CO105" s="54">
        <f t="shared" si="25"/>
        <v>94.33</v>
      </c>
      <c r="CP105" s="54">
        <f t="shared" si="25"/>
        <v>94.33</v>
      </c>
      <c r="CQ105" s="54">
        <f t="shared" si="25"/>
        <v>94.33</v>
      </c>
      <c r="CR105" s="54">
        <f t="shared" si="25"/>
        <v>94.33</v>
      </c>
      <c r="CS105" s="54">
        <f t="shared" si="25"/>
        <v>94.33</v>
      </c>
      <c r="CT105" s="54">
        <f t="shared" si="25"/>
        <v>94.33</v>
      </c>
      <c r="CU105" s="54">
        <f t="shared" si="25"/>
        <v>94.33</v>
      </c>
      <c r="CV105" s="54">
        <f t="shared" si="25"/>
        <v>94.33</v>
      </c>
    </row>
    <row r="106" spans="64:101" s="54" customFormat="1" ht="13.5" x14ac:dyDescent="0.15">
      <c r="BL106" s="329" t="s">
        <v>368</v>
      </c>
      <c r="BM106" s="331" t="str">
        <f>IF(OR($M$34="",$S$34=""),"",BR34+$BM$76)</f>
        <v/>
      </c>
      <c r="BN106" s="333">
        <f>IF(BN99&gt;-9,BN99,-9)</f>
        <v>0</v>
      </c>
      <c r="BO106" s="330"/>
      <c r="BP106" s="334"/>
      <c r="BQ106" s="329" t="s">
        <v>368</v>
      </c>
      <c r="BR106" s="331" t="str">
        <f>IF(OR($M$38="",$S$38=""),"",BR38+$BR$76)</f>
        <v/>
      </c>
      <c r="BS106" s="333">
        <f>IF(BS99&gt;-9,BS99,-9)</f>
        <v>0</v>
      </c>
      <c r="BT106" s="330"/>
      <c r="BU106" s="334"/>
      <c r="BV106" s="329" t="s">
        <v>368</v>
      </c>
      <c r="BW106" s="331" t="str">
        <f>IF(OR($M$42="",$S$42=""),"",BR42+$BW$76)</f>
        <v/>
      </c>
      <c r="BX106" s="333">
        <f>IF(BX99&gt;-9,BX99,-9)</f>
        <v>0</v>
      </c>
      <c r="BY106" s="330"/>
      <c r="BZ106" s="334"/>
      <c r="CA106" s="126"/>
      <c r="CB106" s="64" t="s">
        <v>372</v>
      </c>
      <c r="CC106" s="345">
        <v>0</v>
      </c>
      <c r="CD106" s="66" t="s">
        <v>373</v>
      </c>
      <c r="CE106" s="66">
        <f>ROUND(CC106*$CG$82*9.80665/1000,0)</f>
        <v>0</v>
      </c>
      <c r="CF106" s="54" t="s">
        <v>374</v>
      </c>
      <c r="CG106" s="341">
        <f>CE107</f>
        <v>0</v>
      </c>
      <c r="CH106" s="54">
        <f>$CG106</f>
        <v>0</v>
      </c>
      <c r="CI106" s="54">
        <f t="shared" si="25"/>
        <v>0</v>
      </c>
      <c r="CJ106" s="54">
        <f t="shared" si="25"/>
        <v>0</v>
      </c>
      <c r="CK106" s="54">
        <f t="shared" si="25"/>
        <v>0</v>
      </c>
      <c r="CL106" s="54">
        <f t="shared" si="25"/>
        <v>0</v>
      </c>
      <c r="CM106" s="54">
        <f t="shared" si="25"/>
        <v>0</v>
      </c>
      <c r="CN106" s="54">
        <f t="shared" si="25"/>
        <v>0</v>
      </c>
      <c r="CO106" s="54">
        <f t="shared" si="25"/>
        <v>0</v>
      </c>
      <c r="CP106" s="54">
        <f t="shared" si="25"/>
        <v>0</v>
      </c>
      <c r="CQ106" s="54">
        <f t="shared" si="25"/>
        <v>0</v>
      </c>
      <c r="CR106" s="54">
        <f t="shared" si="25"/>
        <v>0</v>
      </c>
      <c r="CS106" s="54">
        <f t="shared" si="25"/>
        <v>0</v>
      </c>
      <c r="CT106" s="54">
        <f t="shared" si="25"/>
        <v>0</v>
      </c>
      <c r="CU106" s="54">
        <f t="shared" si="25"/>
        <v>0</v>
      </c>
      <c r="CV106" s="54">
        <f t="shared" si="25"/>
        <v>0</v>
      </c>
    </row>
    <row r="107" spans="64:101" s="54" customFormat="1" ht="13.5" x14ac:dyDescent="0.15">
      <c r="BL107" s="329" t="s">
        <v>371</v>
      </c>
      <c r="BM107" s="331" t="str">
        <f>IF(OR($M$34="",$S$34=""),"",BS34+$BM$76)</f>
        <v/>
      </c>
      <c r="BN107" s="333">
        <f>IF(BN99&gt;-9,BN99,-9)</f>
        <v>0</v>
      </c>
      <c r="BO107" s="330"/>
      <c r="BP107" s="334"/>
      <c r="BQ107" s="329" t="s">
        <v>371</v>
      </c>
      <c r="BR107" s="331" t="str">
        <f>IF(OR($M$38="",$S$38=""),"",BS38+$BR$76)</f>
        <v/>
      </c>
      <c r="BS107" s="333">
        <f>IF(BS99&gt;-9,BS99,-9)</f>
        <v>0</v>
      </c>
      <c r="BT107" s="330"/>
      <c r="BU107" s="334"/>
      <c r="BV107" s="329" t="s">
        <v>371</v>
      </c>
      <c r="BW107" s="331" t="str">
        <f>IF(OR($M$42="",$S$42=""),"",BS42+$BW$76)</f>
        <v/>
      </c>
      <c r="BX107" s="333">
        <f>IF(BX99&gt;-9,BX99,-9)</f>
        <v>0</v>
      </c>
      <c r="BY107" s="330"/>
      <c r="BZ107" s="334"/>
      <c r="CA107" s="126"/>
      <c r="CB107" s="354" t="s">
        <v>376</v>
      </c>
      <c r="CC107" s="355">
        <f>CC91</f>
        <v>0</v>
      </c>
      <c r="CD107" s="346" t="s">
        <v>381</v>
      </c>
      <c r="CE107" s="66">
        <f>CC107*$CG$82*9.80665/1000</f>
        <v>0</v>
      </c>
      <c r="CF107" s="54" t="s">
        <v>396</v>
      </c>
      <c r="CG107" s="54">
        <v>0.79</v>
      </c>
      <c r="CH107" s="54">
        <f>$CG107</f>
        <v>0.79</v>
      </c>
      <c r="CI107" s="54">
        <f t="shared" si="25"/>
        <v>0.79</v>
      </c>
      <c r="CJ107" s="54">
        <f t="shared" si="25"/>
        <v>0.79</v>
      </c>
      <c r="CK107" s="54">
        <f t="shared" si="25"/>
        <v>0.79</v>
      </c>
      <c r="CL107" s="54">
        <f t="shared" si="25"/>
        <v>0.79</v>
      </c>
      <c r="CM107" s="54">
        <f t="shared" si="25"/>
        <v>0.79</v>
      </c>
      <c r="CN107" s="54">
        <f t="shared" si="25"/>
        <v>0.79</v>
      </c>
      <c r="CO107" s="54">
        <f t="shared" si="25"/>
        <v>0.79</v>
      </c>
      <c r="CP107" s="54">
        <f t="shared" si="25"/>
        <v>0.79</v>
      </c>
      <c r="CQ107" s="54">
        <f t="shared" si="25"/>
        <v>0.79</v>
      </c>
      <c r="CR107" s="54">
        <f t="shared" si="25"/>
        <v>0.79</v>
      </c>
      <c r="CS107" s="54">
        <f t="shared" si="25"/>
        <v>0.79</v>
      </c>
      <c r="CT107" s="54">
        <f t="shared" si="25"/>
        <v>0.79</v>
      </c>
      <c r="CU107" s="54">
        <f t="shared" si="25"/>
        <v>0.79</v>
      </c>
      <c r="CV107" s="54">
        <f t="shared" si="25"/>
        <v>0.79</v>
      </c>
    </row>
    <row r="108" spans="64:101" s="54" customFormat="1" ht="13.5" x14ac:dyDescent="0.15">
      <c r="BL108" s="329" t="s">
        <v>375</v>
      </c>
      <c r="BM108" s="331" t="str">
        <f>IF(OR($M$34="",$S$34=""),"",BT34+$BM$76)</f>
        <v/>
      </c>
      <c r="BN108" s="333">
        <f>IF(BN99&gt;-6,BN99,-6)</f>
        <v>0</v>
      </c>
      <c r="BO108" s="330"/>
      <c r="BP108" s="334"/>
      <c r="BQ108" s="329" t="s">
        <v>375</v>
      </c>
      <c r="BR108" s="331" t="str">
        <f>IF(OR($M$38="",$S$38=""),"",BT38+$BR$76)</f>
        <v/>
      </c>
      <c r="BS108" s="333">
        <f>IF(BS99&gt;-6,BS99,-6)</f>
        <v>0</v>
      </c>
      <c r="BT108" s="330"/>
      <c r="BU108" s="334"/>
      <c r="BV108" s="329" t="s">
        <v>375</v>
      </c>
      <c r="BW108" s="331" t="str">
        <f>IF(OR($M$42="",$S$42=""),"",BT42+$BW$76)</f>
        <v/>
      </c>
      <c r="BX108" s="333">
        <f>IF(BX99&gt;-6,BX99,-6)</f>
        <v>0</v>
      </c>
      <c r="BY108" s="330"/>
      <c r="BZ108" s="334"/>
      <c r="CA108" s="126"/>
      <c r="CB108" s="64" t="s">
        <v>380</v>
      </c>
      <c r="CC108" s="345">
        <f>CC107</f>
        <v>0</v>
      </c>
      <c r="CD108" s="346" t="s">
        <v>381</v>
      </c>
      <c r="CE108" s="66">
        <f>CC108*$CG$82*9.80665/1000</f>
        <v>0</v>
      </c>
      <c r="CF108" s="54" t="s">
        <v>382</v>
      </c>
      <c r="CG108" s="341">
        <f>CE106</f>
        <v>0</v>
      </c>
      <c r="CH108" s="54">
        <f>$CG108</f>
        <v>0</v>
      </c>
      <c r="CI108" s="54">
        <f t="shared" si="25"/>
        <v>0</v>
      </c>
      <c r="CJ108" s="54">
        <f t="shared" si="25"/>
        <v>0</v>
      </c>
      <c r="CK108" s="54">
        <f t="shared" si="25"/>
        <v>0</v>
      </c>
      <c r="CL108" s="54">
        <f t="shared" si="25"/>
        <v>0</v>
      </c>
      <c r="CM108" s="54">
        <f t="shared" si="25"/>
        <v>0</v>
      </c>
      <c r="CN108" s="54">
        <f t="shared" si="25"/>
        <v>0</v>
      </c>
      <c r="CO108" s="54">
        <f t="shared" si="25"/>
        <v>0</v>
      </c>
      <c r="CP108" s="54">
        <f t="shared" si="25"/>
        <v>0</v>
      </c>
      <c r="CQ108" s="54">
        <f t="shared" si="25"/>
        <v>0</v>
      </c>
      <c r="CR108" s="54">
        <f t="shared" si="25"/>
        <v>0</v>
      </c>
      <c r="CS108" s="54">
        <f t="shared" si="25"/>
        <v>0</v>
      </c>
      <c r="CT108" s="54">
        <f t="shared" si="25"/>
        <v>0</v>
      </c>
      <c r="CU108" s="54">
        <f t="shared" si="25"/>
        <v>0</v>
      </c>
      <c r="CV108" s="54">
        <f t="shared" si="25"/>
        <v>0</v>
      </c>
    </row>
    <row r="109" spans="64:101" s="54" customFormat="1" ht="13.5" x14ac:dyDescent="0.15">
      <c r="BL109" s="329" t="s">
        <v>379</v>
      </c>
      <c r="BM109" s="331" t="str">
        <f>IF(OR($M$34="",$S$34=""),"",BU34+$BM$76)</f>
        <v/>
      </c>
      <c r="BN109" s="333">
        <f>IF(BN99&gt;-6,BN99,-6)</f>
        <v>0</v>
      </c>
      <c r="BO109" s="330"/>
      <c r="BP109" s="334"/>
      <c r="BQ109" s="329" t="s">
        <v>379</v>
      </c>
      <c r="BR109" s="331" t="str">
        <f>IF(OR($M$38="",$S$38=""),"",BU38+$BR$76)</f>
        <v/>
      </c>
      <c r="BS109" s="333">
        <f>IF(BS99&gt;-6,BS99,-6)</f>
        <v>0</v>
      </c>
      <c r="BT109" s="330"/>
      <c r="BU109" s="334"/>
      <c r="BV109" s="329" t="s">
        <v>379</v>
      </c>
      <c r="BW109" s="331" t="str">
        <f>IF(OR($M$42="",$S$42=""),"",BU42+$BW$76)</f>
        <v/>
      </c>
      <c r="BX109" s="333">
        <f>IF(BX99&gt;-6,BX99,-6)</f>
        <v>0</v>
      </c>
      <c r="BY109" s="330"/>
      <c r="BZ109" s="334"/>
      <c r="CA109" s="126"/>
      <c r="CB109" s="64" t="s">
        <v>384</v>
      </c>
      <c r="CC109" s="356" t="e">
        <f>(BM81-BM79)/0.000694444444444444</f>
        <v>#VALUE!</v>
      </c>
      <c r="CD109" s="66" t="s">
        <v>65</v>
      </c>
      <c r="CE109" s="66" t="e">
        <f>IF(CC106=0,IF(CC89&gt;0,CC109+CE92,CC109),(CC109-((CC108-CC107)/CC106)))</f>
        <v>#VALUE!</v>
      </c>
      <c r="CF109" s="54" t="s">
        <v>385</v>
      </c>
      <c r="CG109" s="341" t="e">
        <f>ABS(CE109)</f>
        <v>#VALUE!</v>
      </c>
      <c r="CH109" s="54" t="e">
        <f>$CG109</f>
        <v>#VALUE!</v>
      </c>
      <c r="CI109" s="54" t="e">
        <f t="shared" si="25"/>
        <v>#VALUE!</v>
      </c>
      <c r="CJ109" s="54" t="e">
        <f t="shared" si="25"/>
        <v>#VALUE!</v>
      </c>
      <c r="CK109" s="54" t="e">
        <f t="shared" si="25"/>
        <v>#VALUE!</v>
      </c>
      <c r="CL109" s="54" t="e">
        <f t="shared" si="25"/>
        <v>#VALUE!</v>
      </c>
      <c r="CM109" s="54" t="e">
        <f t="shared" si="25"/>
        <v>#VALUE!</v>
      </c>
      <c r="CN109" s="54" t="e">
        <f t="shared" si="25"/>
        <v>#VALUE!</v>
      </c>
      <c r="CO109" s="54" t="e">
        <f t="shared" si="25"/>
        <v>#VALUE!</v>
      </c>
      <c r="CP109" s="54" t="e">
        <f t="shared" si="25"/>
        <v>#VALUE!</v>
      </c>
      <c r="CQ109" s="54" t="e">
        <f t="shared" si="25"/>
        <v>#VALUE!</v>
      </c>
      <c r="CR109" s="54" t="e">
        <f t="shared" si="25"/>
        <v>#VALUE!</v>
      </c>
      <c r="CS109" s="54" t="e">
        <f t="shared" si="25"/>
        <v>#VALUE!</v>
      </c>
      <c r="CT109" s="54" t="e">
        <f t="shared" si="25"/>
        <v>#VALUE!</v>
      </c>
      <c r="CU109" s="54" t="e">
        <f t="shared" si="25"/>
        <v>#VALUE!</v>
      </c>
      <c r="CV109" s="54" t="e">
        <f t="shared" si="25"/>
        <v>#VALUE!</v>
      </c>
    </row>
    <row r="110" spans="64:101" s="54" customFormat="1" ht="13.5" x14ac:dyDescent="0.15">
      <c r="BL110" s="329" t="s">
        <v>383</v>
      </c>
      <c r="BM110" s="331" t="str">
        <f>IF(OR($M$34="",$S$34=""),"",BV34+$BM$76)</f>
        <v/>
      </c>
      <c r="BN110" s="333">
        <f>IF(BN99&gt;-3,BN99,-3)</f>
        <v>0</v>
      </c>
      <c r="BO110" s="330"/>
      <c r="BP110" s="334"/>
      <c r="BQ110" s="329" t="s">
        <v>383</v>
      </c>
      <c r="BR110" s="331" t="str">
        <f>IF(OR($M$38="",$S$38=""),"",BV38+$BR$76)</f>
        <v/>
      </c>
      <c r="BS110" s="333">
        <f>IF(BS99&gt;-3,BS99,-3)</f>
        <v>0</v>
      </c>
      <c r="BT110" s="330"/>
      <c r="BU110" s="334"/>
      <c r="BV110" s="329" t="s">
        <v>383</v>
      </c>
      <c r="BW110" s="331" t="str">
        <f>IF(OR($M$42="",$S$42=""),"",BV42+$BW$76)</f>
        <v/>
      </c>
      <c r="BX110" s="333">
        <f>IF(BX99&gt;-3,BX99,-3)</f>
        <v>0</v>
      </c>
      <c r="BY110" s="330"/>
      <c r="BZ110" s="334"/>
      <c r="CA110" s="126"/>
      <c r="CB110" s="64"/>
      <c r="CC110" s="65"/>
      <c r="CD110" s="66"/>
      <c r="CE110" s="66"/>
      <c r="CF110" s="54" t="s">
        <v>397</v>
      </c>
      <c r="CG110" s="347">
        <f>LN(2)/CG$78</f>
        <v>0.13862943611198905</v>
      </c>
      <c r="CH110" s="347">
        <f t="shared" ref="CH110:CV110" si="26">LN(2)/CH$78</f>
        <v>8.6643397569993161E-2</v>
      </c>
      <c r="CI110" s="347">
        <f t="shared" si="26"/>
        <v>5.5451774444795626E-2</v>
      </c>
      <c r="CJ110" s="347">
        <f t="shared" si="26"/>
        <v>3.7467415165402446E-2</v>
      </c>
      <c r="CK110" s="347">
        <f t="shared" si="26"/>
        <v>2.5672117798516494E-2</v>
      </c>
      <c r="CL110" s="347">
        <f t="shared" si="26"/>
        <v>1.8097837612531208E-2</v>
      </c>
      <c r="CM110" s="347">
        <f t="shared" si="26"/>
        <v>1.2765141446776157E-2</v>
      </c>
      <c r="CN110" s="347">
        <f t="shared" si="26"/>
        <v>9.001911435843446E-3</v>
      </c>
      <c r="CO110" s="347">
        <f t="shared" si="26"/>
        <v>6.3591484455040852E-3</v>
      </c>
      <c r="CP110" s="347">
        <f t="shared" si="26"/>
        <v>4.7475834284927756E-3</v>
      </c>
      <c r="CQ110" s="347">
        <f t="shared" si="26"/>
        <v>3.7066694147590657E-3</v>
      </c>
      <c r="CR110" s="347">
        <f t="shared" si="26"/>
        <v>2.9001974082006081E-3</v>
      </c>
      <c r="CS110" s="347">
        <f t="shared" si="26"/>
        <v>2.272613706753919E-3</v>
      </c>
      <c r="CT110" s="347">
        <f t="shared" si="26"/>
        <v>1.7773004629742187E-3</v>
      </c>
      <c r="CU110" s="347">
        <f t="shared" si="26"/>
        <v>1.3918618083533039E-3</v>
      </c>
      <c r="CV110" s="347">
        <f t="shared" si="26"/>
        <v>1.0915703630865281E-3</v>
      </c>
    </row>
    <row r="111" spans="64:101" s="54" customFormat="1" ht="13.5" x14ac:dyDescent="0.15">
      <c r="BL111" s="329" t="s">
        <v>386</v>
      </c>
      <c r="BM111" s="331" t="str">
        <f>IF(OR($M$34="",$S$34=""),"",BW34+$BM$76)</f>
        <v/>
      </c>
      <c r="BN111" s="333">
        <f>IF(BN99&gt;-3,BN99,-3)</f>
        <v>0</v>
      </c>
      <c r="BO111" s="330"/>
      <c r="BP111" s="334"/>
      <c r="BQ111" s="329" t="s">
        <v>386</v>
      </c>
      <c r="BR111" s="331" t="str">
        <f>IF(OR($M$38="",$S$38=""),"",BW38+$BR$76)</f>
        <v/>
      </c>
      <c r="BS111" s="333">
        <f>IF(BS99&gt;-3,BS99,-3)</f>
        <v>0</v>
      </c>
      <c r="BT111" s="330"/>
      <c r="BU111" s="334"/>
      <c r="BV111" s="329" t="s">
        <v>386</v>
      </c>
      <c r="BW111" s="331" t="str">
        <f>IF(OR($M$42="",$S$42=""),"",BW42+$BW$76)</f>
        <v/>
      </c>
      <c r="BX111" s="333">
        <f>IF(BX99&gt;-3,BX99,-3)</f>
        <v>0</v>
      </c>
      <c r="BY111" s="330"/>
      <c r="BZ111" s="334"/>
      <c r="CA111" s="126"/>
      <c r="CB111" s="64"/>
      <c r="CC111" s="65"/>
      <c r="CD111" s="66"/>
      <c r="CE111" s="66"/>
      <c r="CG111" s="347"/>
      <c r="CH111" s="347"/>
      <c r="CI111" s="347"/>
      <c r="CJ111" s="347"/>
      <c r="CK111" s="347"/>
      <c r="CL111" s="347"/>
      <c r="CM111" s="347"/>
      <c r="CN111" s="347"/>
      <c r="CO111" s="347"/>
      <c r="CP111" s="347"/>
      <c r="CQ111" s="347"/>
      <c r="CR111" s="347"/>
      <c r="CS111" s="347"/>
      <c r="CT111" s="347"/>
      <c r="CU111" s="347"/>
      <c r="CV111" s="347"/>
    </row>
    <row r="112" spans="64:101" s="54" customFormat="1" ht="13.5" x14ac:dyDescent="0.15">
      <c r="BL112" s="329" t="s">
        <v>388</v>
      </c>
      <c r="BM112" s="331" t="str">
        <f>IF(OR($M$34="",$S$34=""),"",BX34+$BM$76)</f>
        <v/>
      </c>
      <c r="BN112" s="333">
        <v>0</v>
      </c>
      <c r="BO112" s="330"/>
      <c r="BP112" s="334"/>
      <c r="BQ112" s="329" t="s">
        <v>388</v>
      </c>
      <c r="BR112" s="331" t="str">
        <f>IF(OR($M$38="",$S$38=""),"",BX38+$BR$76)</f>
        <v/>
      </c>
      <c r="BS112" s="333">
        <v>0</v>
      </c>
      <c r="BT112" s="330"/>
      <c r="BU112" s="334"/>
      <c r="BV112" s="329" t="s">
        <v>388</v>
      </c>
      <c r="BW112" s="331" t="str">
        <f>IF(OR($M$42="",$S$42=""),"",BX42+$BW$76)</f>
        <v/>
      </c>
      <c r="BX112" s="333">
        <v>0</v>
      </c>
      <c r="BY112" s="330"/>
      <c r="BZ112" s="334"/>
      <c r="CA112" s="126"/>
      <c r="CB112" s="64"/>
      <c r="CC112" s="65"/>
      <c r="CD112" s="66"/>
      <c r="CE112" s="66"/>
      <c r="CG112" s="348">
        <f>(CG105+CG106)*CG107</f>
        <v>74.520700000000005</v>
      </c>
      <c r="CH112" s="348">
        <f t="shared" ref="CH112:CV112" si="27">(CH105+CH106)*CH107</f>
        <v>74.520700000000005</v>
      </c>
      <c r="CI112" s="348">
        <f t="shared" si="27"/>
        <v>74.520700000000005</v>
      </c>
      <c r="CJ112" s="348">
        <f t="shared" si="27"/>
        <v>74.520700000000005</v>
      </c>
      <c r="CK112" s="348">
        <f t="shared" si="27"/>
        <v>74.520700000000005</v>
      </c>
      <c r="CL112" s="348">
        <f t="shared" si="27"/>
        <v>74.520700000000005</v>
      </c>
      <c r="CM112" s="348">
        <f t="shared" si="27"/>
        <v>74.520700000000005</v>
      </c>
      <c r="CN112" s="348">
        <f t="shared" si="27"/>
        <v>74.520700000000005</v>
      </c>
      <c r="CO112" s="348">
        <f t="shared" si="27"/>
        <v>74.520700000000005</v>
      </c>
      <c r="CP112" s="348">
        <f t="shared" si="27"/>
        <v>74.520700000000005</v>
      </c>
      <c r="CQ112" s="348">
        <f t="shared" si="27"/>
        <v>74.520700000000005</v>
      </c>
      <c r="CR112" s="348">
        <f t="shared" si="27"/>
        <v>74.520700000000005</v>
      </c>
      <c r="CS112" s="348">
        <f t="shared" si="27"/>
        <v>74.520700000000005</v>
      </c>
      <c r="CT112" s="348">
        <f t="shared" si="27"/>
        <v>74.520700000000005</v>
      </c>
      <c r="CU112" s="348">
        <f t="shared" si="27"/>
        <v>74.520700000000005</v>
      </c>
      <c r="CV112" s="348">
        <f t="shared" si="27"/>
        <v>74.520700000000005</v>
      </c>
    </row>
    <row r="113" spans="64:119" s="54" customFormat="1" ht="13.5" x14ac:dyDescent="0.15">
      <c r="BL113" s="357"/>
      <c r="BM113" s="331"/>
      <c r="BN113" s="330"/>
      <c r="BO113" s="331" t="str">
        <f>IF(OR(BX34=0,BI35=0),"",BM112)</f>
        <v/>
      </c>
      <c r="BP113" s="332">
        <v>1.9</v>
      </c>
      <c r="BQ113" s="357"/>
      <c r="BR113" s="331"/>
      <c r="BS113" s="330"/>
      <c r="BT113" s="331" t="str">
        <f>IF(OR(BX38=0,BI39=0),"",BR112)</f>
        <v/>
      </c>
      <c r="BU113" s="332">
        <v>1.9</v>
      </c>
      <c r="BV113" s="357"/>
      <c r="BW113" s="331"/>
      <c r="BX113" s="330"/>
      <c r="BY113" s="331" t="str">
        <f>IF(OR(BX42=0,BI43=0),"",BW112)</f>
        <v/>
      </c>
      <c r="BZ113" s="332">
        <v>2.2000000000000002</v>
      </c>
      <c r="CA113" s="327"/>
      <c r="CB113" s="64"/>
      <c r="CC113" s="65"/>
      <c r="CD113" s="66"/>
      <c r="CE113" s="66"/>
      <c r="CG113" s="348" t="e">
        <f>CG108*CG107*(CG109-1/CG110)</f>
        <v>#VALUE!</v>
      </c>
      <c r="CH113" s="348" t="e">
        <f t="shared" ref="CH113:CV113" si="28">CH108*CH107*(CH109-1/CH110)</f>
        <v>#VALUE!</v>
      </c>
      <c r="CI113" s="348" t="e">
        <f t="shared" si="28"/>
        <v>#VALUE!</v>
      </c>
      <c r="CJ113" s="348" t="e">
        <f t="shared" si="28"/>
        <v>#VALUE!</v>
      </c>
      <c r="CK113" s="348" t="e">
        <f t="shared" si="28"/>
        <v>#VALUE!</v>
      </c>
      <c r="CL113" s="348" t="e">
        <f t="shared" si="28"/>
        <v>#VALUE!</v>
      </c>
      <c r="CM113" s="348" t="e">
        <f t="shared" si="28"/>
        <v>#VALUE!</v>
      </c>
      <c r="CN113" s="348" t="e">
        <f t="shared" si="28"/>
        <v>#VALUE!</v>
      </c>
      <c r="CO113" s="348" t="e">
        <f t="shared" si="28"/>
        <v>#VALUE!</v>
      </c>
      <c r="CP113" s="348" t="e">
        <f t="shared" si="28"/>
        <v>#VALUE!</v>
      </c>
      <c r="CQ113" s="348" t="e">
        <f t="shared" si="28"/>
        <v>#VALUE!</v>
      </c>
      <c r="CR113" s="348" t="e">
        <f t="shared" si="28"/>
        <v>#VALUE!</v>
      </c>
      <c r="CS113" s="348" t="e">
        <f t="shared" si="28"/>
        <v>#VALUE!</v>
      </c>
      <c r="CT113" s="348" t="e">
        <f t="shared" si="28"/>
        <v>#VALUE!</v>
      </c>
      <c r="CU113" s="348" t="e">
        <f t="shared" si="28"/>
        <v>#VALUE!</v>
      </c>
      <c r="CV113" s="348" t="e">
        <f t="shared" si="28"/>
        <v>#VALUE!</v>
      </c>
    </row>
    <row r="114" spans="64:119" s="54" customFormat="1" ht="13.5" x14ac:dyDescent="0.15">
      <c r="BL114" s="357"/>
      <c r="BM114" s="331"/>
      <c r="BN114" s="330"/>
      <c r="BO114" s="331" t="str">
        <f>IF(OR(BX34=0,BI35=0),"",BM115)</f>
        <v/>
      </c>
      <c r="BP114" s="332">
        <v>1.9</v>
      </c>
      <c r="BQ114" s="357"/>
      <c r="BR114" s="331"/>
      <c r="BS114" s="330"/>
      <c r="BT114" s="331" t="str">
        <f>IF(OR(BX38=0,BI39=0),"",BR115)</f>
        <v/>
      </c>
      <c r="BU114" s="332">
        <v>1.9</v>
      </c>
      <c r="BV114" s="357"/>
      <c r="BW114" s="331"/>
      <c r="BX114" s="330"/>
      <c r="BY114" s="331" t="str">
        <f>IF(OR(BX42=0,BI43=0),"",BW115)</f>
        <v/>
      </c>
      <c r="BZ114" s="332">
        <v>2.2000000000000002</v>
      </c>
      <c r="CA114" s="327"/>
      <c r="CB114" s="64"/>
      <c r="CC114" s="65"/>
      <c r="CD114" s="66"/>
      <c r="CE114" s="66"/>
      <c r="CG114" s="348" t="e">
        <f>((CG105+CG106)*CG107-CG104-CG108*CG107/CG110)*EXP(-CG110*CG109)</f>
        <v>#VALUE!</v>
      </c>
      <c r="CH114" s="348" t="e">
        <f t="shared" ref="CH114:CV114" si="29">((CH105+CH106)*CH107-CH104-CH108*CH107/CH110)*EXP(-CH110*CH109)</f>
        <v>#VALUE!</v>
      </c>
      <c r="CI114" s="348" t="e">
        <f t="shared" si="29"/>
        <v>#VALUE!</v>
      </c>
      <c r="CJ114" s="348" t="e">
        <f t="shared" si="29"/>
        <v>#VALUE!</v>
      </c>
      <c r="CK114" s="348" t="e">
        <f t="shared" si="29"/>
        <v>#VALUE!</v>
      </c>
      <c r="CL114" s="348" t="e">
        <f t="shared" si="29"/>
        <v>#VALUE!</v>
      </c>
      <c r="CM114" s="348" t="e">
        <f t="shared" si="29"/>
        <v>#VALUE!</v>
      </c>
      <c r="CN114" s="348" t="e">
        <f t="shared" si="29"/>
        <v>#VALUE!</v>
      </c>
      <c r="CO114" s="348" t="e">
        <f t="shared" si="29"/>
        <v>#VALUE!</v>
      </c>
      <c r="CP114" s="348" t="e">
        <f t="shared" si="29"/>
        <v>#VALUE!</v>
      </c>
      <c r="CQ114" s="348" t="e">
        <f t="shared" si="29"/>
        <v>#VALUE!</v>
      </c>
      <c r="CR114" s="348" t="e">
        <f t="shared" si="29"/>
        <v>#VALUE!</v>
      </c>
      <c r="CS114" s="348" t="e">
        <f t="shared" si="29"/>
        <v>#VALUE!</v>
      </c>
      <c r="CT114" s="348" t="e">
        <f t="shared" si="29"/>
        <v>#VALUE!</v>
      </c>
      <c r="CU114" s="348" t="e">
        <f t="shared" si="29"/>
        <v>#VALUE!</v>
      </c>
      <c r="CV114" s="348" t="e">
        <f t="shared" si="29"/>
        <v>#VALUE!</v>
      </c>
    </row>
    <row r="115" spans="64:119" s="54" customFormat="1" ht="13.5" x14ac:dyDescent="0.15">
      <c r="BL115" s="329" t="s">
        <v>398</v>
      </c>
      <c r="BM115" s="331" t="str">
        <f>IF(OR($M$35="",$S$35=""),"",BI35+$BM$76)</f>
        <v/>
      </c>
      <c r="BN115" s="333">
        <v>0</v>
      </c>
      <c r="BO115" s="330"/>
      <c r="BP115" s="334"/>
      <c r="BQ115" s="329" t="s">
        <v>398</v>
      </c>
      <c r="BR115" s="331" t="str">
        <f>IF(OR($M$39="",$S$39=""),"",BI39+$BR$76)</f>
        <v/>
      </c>
      <c r="BS115" s="333">
        <v>0</v>
      </c>
      <c r="BT115" s="330"/>
      <c r="BU115" s="334"/>
      <c r="BV115" s="329" t="s">
        <v>398</v>
      </c>
      <c r="BW115" s="331" t="str">
        <f>IF(OR($M$43="",$S$43=""),"",BI43+$BW$76)</f>
        <v/>
      </c>
      <c r="BX115" s="333">
        <v>0</v>
      </c>
      <c r="BY115" s="330"/>
      <c r="BZ115" s="334"/>
      <c r="CA115" s="126"/>
      <c r="CB115" s="64"/>
      <c r="CC115" s="65"/>
      <c r="CD115" s="66"/>
      <c r="CE115" s="66"/>
      <c r="CG115" s="349" t="e">
        <f>CG112+CG113-CG114</f>
        <v>#VALUE!</v>
      </c>
      <c r="CH115" s="349" t="e">
        <f t="shared" ref="CH115:CV115" si="30">CH112+CH113-CH114</f>
        <v>#VALUE!</v>
      </c>
      <c r="CI115" s="349" t="e">
        <f t="shared" si="30"/>
        <v>#VALUE!</v>
      </c>
      <c r="CJ115" s="349" t="e">
        <f t="shared" si="30"/>
        <v>#VALUE!</v>
      </c>
      <c r="CK115" s="349" t="e">
        <f t="shared" si="30"/>
        <v>#VALUE!</v>
      </c>
      <c r="CL115" s="349" t="e">
        <f t="shared" si="30"/>
        <v>#VALUE!</v>
      </c>
      <c r="CM115" s="349" t="e">
        <f t="shared" si="30"/>
        <v>#VALUE!</v>
      </c>
      <c r="CN115" s="349" t="e">
        <f t="shared" si="30"/>
        <v>#VALUE!</v>
      </c>
      <c r="CO115" s="349" t="e">
        <f t="shared" si="30"/>
        <v>#VALUE!</v>
      </c>
      <c r="CP115" s="349" t="e">
        <f t="shared" si="30"/>
        <v>#VALUE!</v>
      </c>
      <c r="CQ115" s="349" t="e">
        <f t="shared" si="30"/>
        <v>#VALUE!</v>
      </c>
      <c r="CR115" s="349" t="e">
        <f t="shared" si="30"/>
        <v>#VALUE!</v>
      </c>
      <c r="CS115" s="349" t="e">
        <f t="shared" si="30"/>
        <v>#VALUE!</v>
      </c>
      <c r="CT115" s="349" t="e">
        <f t="shared" si="30"/>
        <v>#VALUE!</v>
      </c>
      <c r="CU115" s="349" t="e">
        <f t="shared" si="30"/>
        <v>#VALUE!</v>
      </c>
      <c r="CV115" s="349" t="e">
        <f t="shared" si="30"/>
        <v>#VALUE!</v>
      </c>
    </row>
    <row r="116" spans="64:119" s="54" customFormat="1" ht="13.5" x14ac:dyDescent="0.15">
      <c r="BL116" s="329" t="s">
        <v>351</v>
      </c>
      <c r="BM116" s="331" t="str">
        <f>IF(OR($M$35="",$S$35=""),"",BJ35+$BM$76)</f>
        <v/>
      </c>
      <c r="BN116" s="330">
        <f>-K35</f>
        <v>0</v>
      </c>
      <c r="BO116" s="330"/>
      <c r="BP116" s="334"/>
      <c r="BQ116" s="329" t="s">
        <v>351</v>
      </c>
      <c r="BR116" s="331" t="str">
        <f>IF(OR($M$39="",$S$39=""),"",BJ39+$BR$76)</f>
        <v/>
      </c>
      <c r="BS116" s="330">
        <f>-K39</f>
        <v>0</v>
      </c>
      <c r="BT116" s="330"/>
      <c r="BU116" s="334"/>
      <c r="BV116" s="329" t="s">
        <v>351</v>
      </c>
      <c r="BW116" s="331" t="str">
        <f>IF(OR($M$43="",$S$43=""),"",BJ43+$BW$76)</f>
        <v/>
      </c>
      <c r="BX116" s="330">
        <f>-K43</f>
        <v>0</v>
      </c>
      <c r="BY116" s="330"/>
      <c r="BZ116" s="334"/>
      <c r="CA116" s="126"/>
      <c r="CB116" s="64"/>
      <c r="CC116" s="65"/>
      <c r="CD116" s="66"/>
      <c r="CE116" s="66"/>
      <c r="CG116" s="350" t="s">
        <v>390</v>
      </c>
      <c r="CH116" s="351" t="s">
        <v>333</v>
      </c>
      <c r="CI116" s="351" t="s">
        <v>334</v>
      </c>
      <c r="CJ116" s="351" t="s">
        <v>335</v>
      </c>
      <c r="CK116" s="351" t="s">
        <v>336</v>
      </c>
      <c r="CL116" s="351" t="s">
        <v>337</v>
      </c>
      <c r="CM116" s="351" t="s">
        <v>338</v>
      </c>
      <c r="CN116" s="351" t="s">
        <v>339</v>
      </c>
      <c r="CO116" s="351" t="s">
        <v>340</v>
      </c>
      <c r="CP116" s="351" t="s">
        <v>341</v>
      </c>
      <c r="CQ116" s="351" t="s">
        <v>342</v>
      </c>
      <c r="CR116" s="351" t="s">
        <v>343</v>
      </c>
      <c r="CS116" s="351" t="s">
        <v>344</v>
      </c>
      <c r="CT116" s="351" t="s">
        <v>345</v>
      </c>
      <c r="CU116" s="351" t="s">
        <v>346</v>
      </c>
      <c r="CV116" s="351" t="s">
        <v>347</v>
      </c>
    </row>
    <row r="117" spans="64:119" s="54" customFormat="1" ht="13.5" x14ac:dyDescent="0.15">
      <c r="BL117" s="329" t="s">
        <v>71</v>
      </c>
      <c r="BM117" s="331" t="str">
        <f>IF(OR($M$35="",$S$35=""),"",BK35+$BM$76)</f>
        <v/>
      </c>
      <c r="BN117" s="330">
        <f>BN116</f>
        <v>0</v>
      </c>
      <c r="BO117" s="330"/>
      <c r="BP117" s="334"/>
      <c r="BQ117" s="329" t="s">
        <v>71</v>
      </c>
      <c r="BR117" s="331" t="str">
        <f>IF(OR($M$39="",$S$39=""),"",BK39+$BR$76)</f>
        <v/>
      </c>
      <c r="BS117" s="330">
        <f>BS116</f>
        <v>0</v>
      </c>
      <c r="BT117" s="330"/>
      <c r="BU117" s="334"/>
      <c r="BV117" s="329" t="s">
        <v>71</v>
      </c>
      <c r="BW117" s="331" t="str">
        <f>IF(OR($M$43="",$S$43=""),"",BK43+$BW$76)</f>
        <v/>
      </c>
      <c r="BX117" s="330">
        <f>BX116</f>
        <v>0</v>
      </c>
      <c r="BY117" s="330"/>
      <c r="BZ117" s="334"/>
      <c r="CA117" s="126"/>
      <c r="CB117" s="64"/>
      <c r="CC117" s="65"/>
      <c r="CD117" s="66"/>
      <c r="CE117" s="66"/>
      <c r="CF117" s="54" t="s">
        <v>391</v>
      </c>
      <c r="CG117" s="352" t="e">
        <f>ROUND((CG105+CG106)*CG107+CG108*CG107*(CG109-1/CG110)-((CG105+CG106)*CG107-CG104-CG108*CG107/CG110)*EXP(-CG110*CG109),5)</f>
        <v>#VALUE!</v>
      </c>
      <c r="CH117" s="352" t="e">
        <f t="shared" ref="CH117:CV117" si="31">ROUND((CH105+CH106)*CH107+CH108*CH107*(CH109-1/CH110)-((CH105+CH106)*CH107-CH104-CH108*CH107/CH110)*EXP(-CH110*CH109),5)</f>
        <v>#VALUE!</v>
      </c>
      <c r="CI117" s="352" t="e">
        <f t="shared" si="31"/>
        <v>#VALUE!</v>
      </c>
      <c r="CJ117" s="352" t="e">
        <f t="shared" si="31"/>
        <v>#VALUE!</v>
      </c>
      <c r="CK117" s="352" t="e">
        <f t="shared" si="31"/>
        <v>#VALUE!</v>
      </c>
      <c r="CL117" s="352" t="e">
        <f t="shared" si="31"/>
        <v>#VALUE!</v>
      </c>
      <c r="CM117" s="352" t="e">
        <f t="shared" si="31"/>
        <v>#VALUE!</v>
      </c>
      <c r="CN117" s="352" t="e">
        <f t="shared" si="31"/>
        <v>#VALUE!</v>
      </c>
      <c r="CO117" s="352" t="e">
        <f t="shared" si="31"/>
        <v>#VALUE!</v>
      </c>
      <c r="CP117" s="352" t="e">
        <f t="shared" si="31"/>
        <v>#VALUE!</v>
      </c>
      <c r="CQ117" s="352" t="e">
        <f t="shared" si="31"/>
        <v>#VALUE!</v>
      </c>
      <c r="CR117" s="352" t="e">
        <f t="shared" si="31"/>
        <v>#VALUE!</v>
      </c>
      <c r="CS117" s="352" t="e">
        <f t="shared" si="31"/>
        <v>#VALUE!</v>
      </c>
      <c r="CT117" s="352" t="e">
        <f t="shared" si="31"/>
        <v>#VALUE!</v>
      </c>
      <c r="CU117" s="352" t="e">
        <f t="shared" si="31"/>
        <v>#VALUE!</v>
      </c>
      <c r="CV117" s="352" t="e">
        <f t="shared" si="31"/>
        <v>#VALUE!</v>
      </c>
    </row>
    <row r="118" spans="64:119" s="54" customFormat="1" ht="13.5" x14ac:dyDescent="0.15">
      <c r="BL118" s="329" t="s">
        <v>353</v>
      </c>
      <c r="BM118" s="331" t="str">
        <f>IF(OR($M$35="",$S$35=""),"",BL35+$BM$76)</f>
        <v/>
      </c>
      <c r="BN118" s="333">
        <f>IF(BN117&gt;-18,BN117,-18)</f>
        <v>0</v>
      </c>
      <c r="BO118" s="330"/>
      <c r="BP118" s="334"/>
      <c r="BQ118" s="329" t="s">
        <v>353</v>
      </c>
      <c r="BR118" s="331" t="str">
        <f>IF(OR($M$39="",$S$39=""),"",BL39+$BR$76)</f>
        <v/>
      </c>
      <c r="BS118" s="333">
        <f>IF(BS117&gt;-18,BS117,-18)</f>
        <v>0</v>
      </c>
      <c r="BT118" s="330"/>
      <c r="BU118" s="334"/>
      <c r="BV118" s="329" t="s">
        <v>353</v>
      </c>
      <c r="BW118" s="331" t="str">
        <f>IF(OR($M$43="",$S$43=""),"",BL43+$BW$76)</f>
        <v/>
      </c>
      <c r="BX118" s="333">
        <f>IF(BX117&gt;-18,BX117,-18)</f>
        <v>0</v>
      </c>
      <c r="BY118" s="330"/>
      <c r="BZ118" s="334"/>
      <c r="CA118" s="126"/>
      <c r="CB118" s="64"/>
      <c r="CC118" s="65"/>
      <c r="CD118" s="66"/>
      <c r="CE118" s="66"/>
    </row>
    <row r="119" spans="64:119" s="54" customFormat="1" ht="13.5" x14ac:dyDescent="0.15">
      <c r="BL119" s="329" t="s">
        <v>356</v>
      </c>
      <c r="BM119" s="331" t="str">
        <f>IF(OR($M$35="",$S$35=""),"",BM35+$BM$76)</f>
        <v/>
      </c>
      <c r="BN119" s="333">
        <f>IF(BN117&gt;-18,BN117,-18)</f>
        <v>0</v>
      </c>
      <c r="BO119" s="330"/>
      <c r="BP119" s="334"/>
      <c r="BQ119" s="329" t="s">
        <v>356</v>
      </c>
      <c r="BR119" s="331" t="str">
        <f>IF(OR($M$39="",$S$39=""),"",BM39+$BR$76)</f>
        <v/>
      </c>
      <c r="BS119" s="333">
        <f>IF(BS117&gt;-18,BS117,-18)</f>
        <v>0</v>
      </c>
      <c r="BT119" s="330"/>
      <c r="BU119" s="334"/>
      <c r="BV119" s="329" t="s">
        <v>356</v>
      </c>
      <c r="BW119" s="331" t="str">
        <f>IF(OR($M$43="",$S$43=""),"",BM43+$BW$76)</f>
        <v/>
      </c>
      <c r="BX119" s="333">
        <f>IF(BX117&gt;-18,BX117,-18)</f>
        <v>0</v>
      </c>
      <c r="BY119" s="330"/>
      <c r="BZ119" s="334"/>
      <c r="CA119" s="126"/>
      <c r="CB119" s="64"/>
      <c r="CC119" s="65"/>
      <c r="CD119" s="66"/>
      <c r="CE119" s="66"/>
      <c r="CF119" s="338" t="s">
        <v>399</v>
      </c>
      <c r="CG119" s="338" t="s">
        <v>400</v>
      </c>
      <c r="CH119" s="338"/>
      <c r="CI119" s="338"/>
      <c r="CJ119" s="338"/>
      <c r="CK119" s="338"/>
      <c r="CL119" s="338"/>
      <c r="CM119" s="338"/>
      <c r="CN119" s="338"/>
      <c r="CO119" s="338"/>
      <c r="CP119" s="338"/>
      <c r="CQ119" s="338"/>
      <c r="CR119" s="338"/>
      <c r="CS119" s="338"/>
      <c r="CT119" s="338"/>
      <c r="CU119" s="338"/>
      <c r="CV119" s="338"/>
      <c r="CW119" s="338"/>
    </row>
    <row r="120" spans="64:119" s="54" customFormat="1" ht="13.5" x14ac:dyDescent="0.15">
      <c r="BL120" s="329" t="s">
        <v>359</v>
      </c>
      <c r="BM120" s="331" t="str">
        <f>IF(OR($M$35="",$S$35=""),"",BN35+$BM$76)</f>
        <v/>
      </c>
      <c r="BN120" s="333">
        <f>IF(BN117&gt;-15,BN117,-15)</f>
        <v>0</v>
      </c>
      <c r="BO120" s="330"/>
      <c r="BP120" s="334"/>
      <c r="BQ120" s="329" t="s">
        <v>359</v>
      </c>
      <c r="BR120" s="331" t="str">
        <f>IF(OR($M$39="",$S$39=""),"",BN39+$BR$76)</f>
        <v/>
      </c>
      <c r="BS120" s="333">
        <f>IF(BS117&gt;-15,BS117,-15)</f>
        <v>0</v>
      </c>
      <c r="BT120" s="330"/>
      <c r="BU120" s="334"/>
      <c r="BV120" s="329" t="s">
        <v>359</v>
      </c>
      <c r="BW120" s="331" t="str">
        <f>IF(OR($M$43="",$S$43=""),"",BN43+$BW$76)</f>
        <v/>
      </c>
      <c r="BX120" s="333">
        <f>IF(BX117&gt;-15,BX117,-15)</f>
        <v>0</v>
      </c>
      <c r="BY120" s="330"/>
      <c r="BZ120" s="334"/>
      <c r="CA120" s="126"/>
      <c r="CB120" s="64"/>
      <c r="CC120" s="65"/>
      <c r="CD120" s="66"/>
      <c r="CE120" s="66"/>
    </row>
    <row r="121" spans="64:119" s="54" customFormat="1" ht="13.5" x14ac:dyDescent="0.15">
      <c r="BL121" s="329" t="s">
        <v>360</v>
      </c>
      <c r="BM121" s="331" t="str">
        <f>IF(OR($M$35="",$S$35=""),"",BO35+$BM$76)</f>
        <v/>
      </c>
      <c r="BN121" s="333">
        <f>IF(BN117&gt;-15,BN117,-15)</f>
        <v>0</v>
      </c>
      <c r="BO121" s="330"/>
      <c r="BP121" s="334"/>
      <c r="BQ121" s="329" t="s">
        <v>360</v>
      </c>
      <c r="BR121" s="331" t="str">
        <f>IF(OR($M$39="",$S$39=""),"",BO39+$BR$76)</f>
        <v/>
      </c>
      <c r="BS121" s="333">
        <f>IF(BS117&gt;-15,BS117,-15)</f>
        <v>0</v>
      </c>
      <c r="BT121" s="330"/>
      <c r="BU121" s="334"/>
      <c r="BV121" s="329" t="s">
        <v>360</v>
      </c>
      <c r="BW121" s="331" t="str">
        <f>IF(OR($M$43="",$S$43=""),"",BO43+$BW$76)</f>
        <v/>
      </c>
      <c r="BX121" s="333">
        <f>IF(BX117&gt;-15,BX117,-15)</f>
        <v>0</v>
      </c>
      <c r="BY121" s="330"/>
      <c r="BZ121" s="334"/>
      <c r="CA121" s="126"/>
      <c r="CB121" s="64"/>
      <c r="CC121" s="65"/>
      <c r="CD121" s="66"/>
      <c r="CE121" s="66"/>
      <c r="CF121" s="340" t="s">
        <v>401</v>
      </c>
      <c r="CG121" s="353" t="e">
        <f>CG117</f>
        <v>#VALUE!</v>
      </c>
      <c r="CH121" s="353" t="e">
        <f t="shared" ref="CH121:CV121" si="32">CH117</f>
        <v>#VALUE!</v>
      </c>
      <c r="CI121" s="353" t="e">
        <f t="shared" si="32"/>
        <v>#VALUE!</v>
      </c>
      <c r="CJ121" s="353" t="e">
        <f t="shared" si="32"/>
        <v>#VALUE!</v>
      </c>
      <c r="CK121" s="353" t="e">
        <f t="shared" si="32"/>
        <v>#VALUE!</v>
      </c>
      <c r="CL121" s="353" t="e">
        <f t="shared" si="32"/>
        <v>#VALUE!</v>
      </c>
      <c r="CM121" s="353" t="e">
        <f t="shared" si="32"/>
        <v>#VALUE!</v>
      </c>
      <c r="CN121" s="353" t="e">
        <f t="shared" si="32"/>
        <v>#VALUE!</v>
      </c>
      <c r="CO121" s="353" t="e">
        <f t="shared" si="32"/>
        <v>#VALUE!</v>
      </c>
      <c r="CP121" s="353" t="e">
        <f t="shared" si="32"/>
        <v>#VALUE!</v>
      </c>
      <c r="CQ121" s="353" t="e">
        <f t="shared" si="32"/>
        <v>#VALUE!</v>
      </c>
      <c r="CR121" s="353" t="e">
        <f t="shared" si="32"/>
        <v>#VALUE!</v>
      </c>
      <c r="CS121" s="353" t="e">
        <f t="shared" si="32"/>
        <v>#VALUE!</v>
      </c>
      <c r="CT121" s="353" t="e">
        <f t="shared" si="32"/>
        <v>#VALUE!</v>
      </c>
      <c r="CU121" s="353" t="e">
        <f t="shared" si="32"/>
        <v>#VALUE!</v>
      </c>
      <c r="CV121" s="353" t="e">
        <f t="shared" si="32"/>
        <v>#VALUE!</v>
      </c>
    </row>
    <row r="122" spans="64:119" s="54" customFormat="1" ht="13.5" x14ac:dyDescent="0.15">
      <c r="BL122" s="329" t="s">
        <v>364</v>
      </c>
      <c r="BM122" s="331" t="str">
        <f>IF(OR($M$35="",$S$35=""),"",BP35+$BM$76)</f>
        <v/>
      </c>
      <c r="BN122" s="333">
        <f>IF(BN117&gt;-12,BN117,-12)</f>
        <v>0</v>
      </c>
      <c r="BO122" s="330"/>
      <c r="BP122" s="334"/>
      <c r="BQ122" s="329" t="s">
        <v>364</v>
      </c>
      <c r="BR122" s="331" t="str">
        <f>IF(OR($M$39="",$S$39=""),"",BP39+$BR$76)</f>
        <v/>
      </c>
      <c r="BS122" s="333">
        <f>IF(BS117&gt;-12,BS117,-12)</f>
        <v>0</v>
      </c>
      <c r="BT122" s="330"/>
      <c r="BU122" s="334"/>
      <c r="BV122" s="329" t="s">
        <v>364</v>
      </c>
      <c r="BW122" s="331" t="str">
        <f>IF(OR($M$43="",$S$43=""),"",BP43+$BW$76)</f>
        <v/>
      </c>
      <c r="BX122" s="333">
        <f>IF(BX117&gt;-12,BX117,-12)</f>
        <v>0</v>
      </c>
      <c r="BY122" s="330"/>
      <c r="BZ122" s="334"/>
      <c r="CA122" s="126"/>
      <c r="CB122" s="64"/>
      <c r="CC122" s="65"/>
      <c r="CD122" s="66"/>
      <c r="CE122" s="66"/>
      <c r="CF122" s="54" t="s">
        <v>395</v>
      </c>
      <c r="CG122" s="344">
        <f>100-5.67</f>
        <v>94.33</v>
      </c>
      <c r="CH122" s="54">
        <f>$CG122</f>
        <v>94.33</v>
      </c>
      <c r="CI122" s="54">
        <f t="shared" ref="CI122:CV126" si="33">$CG122</f>
        <v>94.33</v>
      </c>
      <c r="CJ122" s="54">
        <f t="shared" si="33"/>
        <v>94.33</v>
      </c>
      <c r="CK122" s="54">
        <f t="shared" si="33"/>
        <v>94.33</v>
      </c>
      <c r="CL122" s="54">
        <f t="shared" si="33"/>
        <v>94.33</v>
      </c>
      <c r="CM122" s="54">
        <f t="shared" si="33"/>
        <v>94.33</v>
      </c>
      <c r="CN122" s="54">
        <f t="shared" si="33"/>
        <v>94.33</v>
      </c>
      <c r="CO122" s="54">
        <f t="shared" si="33"/>
        <v>94.33</v>
      </c>
      <c r="CP122" s="54">
        <f t="shared" si="33"/>
        <v>94.33</v>
      </c>
      <c r="CQ122" s="54">
        <f t="shared" si="33"/>
        <v>94.33</v>
      </c>
      <c r="CR122" s="54">
        <f t="shared" si="33"/>
        <v>94.33</v>
      </c>
      <c r="CS122" s="54">
        <f t="shared" si="33"/>
        <v>94.33</v>
      </c>
      <c r="CT122" s="54">
        <f t="shared" si="33"/>
        <v>94.33</v>
      </c>
      <c r="CU122" s="54">
        <f t="shared" si="33"/>
        <v>94.33</v>
      </c>
      <c r="CV122" s="54">
        <f t="shared" si="33"/>
        <v>94.33</v>
      </c>
      <c r="CX122" s="339" t="s">
        <v>402</v>
      </c>
      <c r="CY122" s="339"/>
      <c r="CZ122" s="339"/>
      <c r="DA122" s="339"/>
      <c r="DB122" s="339"/>
      <c r="DC122" s="339"/>
      <c r="DD122" s="339"/>
      <c r="DE122" s="339"/>
      <c r="DF122" s="339"/>
      <c r="DG122" s="339"/>
      <c r="DH122" s="339"/>
      <c r="DI122" s="339"/>
      <c r="DJ122" s="339"/>
      <c r="DK122" s="339"/>
      <c r="DL122" s="339"/>
      <c r="DM122" s="339"/>
      <c r="DN122" s="339"/>
      <c r="DO122" s="339"/>
    </row>
    <row r="123" spans="64:119" s="54" customFormat="1" ht="13.5" x14ac:dyDescent="0.15">
      <c r="BL123" s="329" t="s">
        <v>365</v>
      </c>
      <c r="BM123" s="331" t="str">
        <f>IF(OR($M$35="",$S$35=""),"",BQ35+$BM$76)</f>
        <v/>
      </c>
      <c r="BN123" s="333">
        <f>IF(BN117&gt;-12,BN117,-12)</f>
        <v>0</v>
      </c>
      <c r="BO123" s="330"/>
      <c r="BP123" s="334"/>
      <c r="BQ123" s="329" t="s">
        <v>365</v>
      </c>
      <c r="BR123" s="331" t="str">
        <f>IF(OR($M$39="",$S$39=""),"",BQ39+$BR$76)</f>
        <v/>
      </c>
      <c r="BS123" s="333">
        <f>IF(BS117&gt;-12,BS117,-12)</f>
        <v>0</v>
      </c>
      <c r="BT123" s="330"/>
      <c r="BU123" s="334"/>
      <c r="BV123" s="329" t="s">
        <v>365</v>
      </c>
      <c r="BW123" s="331" t="str">
        <f>IF(OR($M$43="",$S$43=""),"",BQ43+$BW$76)</f>
        <v/>
      </c>
      <c r="BX123" s="333">
        <f>IF(BX117&gt;-12,BX117,-12)</f>
        <v>0</v>
      </c>
      <c r="BY123" s="330"/>
      <c r="BZ123" s="334"/>
      <c r="CA123" s="126"/>
      <c r="CB123" s="64" t="s">
        <v>372</v>
      </c>
      <c r="CC123" s="345">
        <v>-10</v>
      </c>
      <c r="CD123" s="66" t="s">
        <v>403</v>
      </c>
      <c r="CE123" s="66">
        <f>ROUND(CC123*$CG$82*9.80665/1000,0)</f>
        <v>-101</v>
      </c>
      <c r="CF123" s="54" t="s">
        <v>374</v>
      </c>
      <c r="CG123" s="341">
        <f>CE124</f>
        <v>0</v>
      </c>
      <c r="CH123" s="54">
        <f>$CG123</f>
        <v>0</v>
      </c>
      <c r="CI123" s="54">
        <f t="shared" si="33"/>
        <v>0</v>
      </c>
      <c r="CJ123" s="54">
        <f t="shared" si="33"/>
        <v>0</v>
      </c>
      <c r="CK123" s="54">
        <f t="shared" si="33"/>
        <v>0</v>
      </c>
      <c r="CL123" s="54">
        <f t="shared" si="33"/>
        <v>0</v>
      </c>
      <c r="CM123" s="54">
        <f t="shared" si="33"/>
        <v>0</v>
      </c>
      <c r="CN123" s="54">
        <f t="shared" si="33"/>
        <v>0</v>
      </c>
      <c r="CO123" s="54">
        <f t="shared" si="33"/>
        <v>0</v>
      </c>
      <c r="CP123" s="54">
        <f t="shared" si="33"/>
        <v>0</v>
      </c>
      <c r="CQ123" s="54">
        <f t="shared" si="33"/>
        <v>0</v>
      </c>
      <c r="CR123" s="54">
        <f t="shared" si="33"/>
        <v>0</v>
      </c>
      <c r="CS123" s="54">
        <f t="shared" si="33"/>
        <v>0</v>
      </c>
      <c r="CT123" s="54">
        <f t="shared" si="33"/>
        <v>0</v>
      </c>
      <c r="CU123" s="54">
        <f t="shared" si="33"/>
        <v>0</v>
      </c>
      <c r="CV123" s="54">
        <f t="shared" si="33"/>
        <v>0</v>
      </c>
    </row>
    <row r="124" spans="64:119" s="54" customFormat="1" ht="13.5" x14ac:dyDescent="0.15">
      <c r="BL124" s="329" t="s">
        <v>368</v>
      </c>
      <c r="BM124" s="331" t="str">
        <f>IF(OR($M$35="",$S$35=""),"",BR35+$BM$76)</f>
        <v/>
      </c>
      <c r="BN124" s="333">
        <f>IF(BN117&gt;-9,BN117,-9)</f>
        <v>0</v>
      </c>
      <c r="BO124" s="330"/>
      <c r="BP124" s="334"/>
      <c r="BQ124" s="329" t="s">
        <v>368</v>
      </c>
      <c r="BR124" s="331" t="str">
        <f>IF(OR($M$39="",$S$39=""),"",BR39+$BR$76)</f>
        <v/>
      </c>
      <c r="BS124" s="333">
        <f>IF(BS117&gt;-9,BS117,-9)</f>
        <v>0</v>
      </c>
      <c r="BT124" s="330"/>
      <c r="BU124" s="334"/>
      <c r="BV124" s="329" t="s">
        <v>368</v>
      </c>
      <c r="BW124" s="331" t="str">
        <f>IF(OR($M$43="",$S$43=""),"",BR43+$BW$76)</f>
        <v/>
      </c>
      <c r="BX124" s="333">
        <f>IF(BX117&gt;-9,BX117,-9)</f>
        <v>0</v>
      </c>
      <c r="BY124" s="330"/>
      <c r="BZ124" s="334"/>
      <c r="CA124" s="126"/>
      <c r="CB124" s="354" t="s">
        <v>376</v>
      </c>
      <c r="CC124" s="355">
        <f>CC108</f>
        <v>0</v>
      </c>
      <c r="CD124" s="346" t="s">
        <v>381</v>
      </c>
      <c r="CE124" s="66">
        <f>CC124*$CG$82*9.80665/1000</f>
        <v>0</v>
      </c>
      <c r="CF124" s="54" t="s">
        <v>396</v>
      </c>
      <c r="CG124" s="54">
        <v>0.79</v>
      </c>
      <c r="CH124" s="54">
        <f>$CG124</f>
        <v>0.79</v>
      </c>
      <c r="CI124" s="54">
        <f t="shared" si="33"/>
        <v>0.79</v>
      </c>
      <c r="CJ124" s="54">
        <f t="shared" si="33"/>
        <v>0.79</v>
      </c>
      <c r="CK124" s="54">
        <f t="shared" si="33"/>
        <v>0.79</v>
      </c>
      <c r="CL124" s="54">
        <f t="shared" si="33"/>
        <v>0.79</v>
      </c>
      <c r="CM124" s="54">
        <f t="shared" si="33"/>
        <v>0.79</v>
      </c>
      <c r="CN124" s="54">
        <f t="shared" si="33"/>
        <v>0.79</v>
      </c>
      <c r="CO124" s="54">
        <f t="shared" si="33"/>
        <v>0.79</v>
      </c>
      <c r="CP124" s="54">
        <f t="shared" si="33"/>
        <v>0.79</v>
      </c>
      <c r="CQ124" s="54">
        <f t="shared" si="33"/>
        <v>0.79</v>
      </c>
      <c r="CR124" s="54">
        <f t="shared" si="33"/>
        <v>0.79</v>
      </c>
      <c r="CS124" s="54">
        <f t="shared" si="33"/>
        <v>0.79</v>
      </c>
      <c r="CT124" s="54">
        <f t="shared" si="33"/>
        <v>0.79</v>
      </c>
      <c r="CU124" s="54">
        <f t="shared" si="33"/>
        <v>0.79</v>
      </c>
      <c r="CV124" s="54">
        <f t="shared" si="33"/>
        <v>0.79</v>
      </c>
      <c r="CX124" s="358" t="s">
        <v>404</v>
      </c>
      <c r="CY124" s="54">
        <f t="shared" ref="CY124:DN124" si="34">CG$79</f>
        <v>126.88500000000001</v>
      </c>
      <c r="CZ124" s="54">
        <f t="shared" si="34"/>
        <v>109.185</v>
      </c>
      <c r="DA124" s="54">
        <f t="shared" si="34"/>
        <v>94.381</v>
      </c>
      <c r="DB124" s="54">
        <f t="shared" si="34"/>
        <v>82.445999999999998</v>
      </c>
      <c r="DC124" s="54">
        <f t="shared" si="34"/>
        <v>73.918000000000006</v>
      </c>
      <c r="DD124" s="54">
        <f t="shared" si="34"/>
        <v>63.152999999999999</v>
      </c>
      <c r="DE124" s="54">
        <f t="shared" si="34"/>
        <v>56.482999999999997</v>
      </c>
      <c r="DF124" s="54">
        <f t="shared" si="34"/>
        <v>51.133000000000003</v>
      </c>
      <c r="DG124" s="54">
        <f t="shared" si="34"/>
        <v>48.246000000000002</v>
      </c>
      <c r="DH124" s="54">
        <f t="shared" si="34"/>
        <v>43.709000000000003</v>
      </c>
      <c r="DI124" s="54">
        <f t="shared" si="34"/>
        <v>40.774000000000001</v>
      </c>
      <c r="DJ124" s="54">
        <f t="shared" si="34"/>
        <v>38.68</v>
      </c>
      <c r="DK124" s="54">
        <f t="shared" si="34"/>
        <v>34.463000000000001</v>
      </c>
      <c r="DL124" s="54">
        <f t="shared" si="34"/>
        <v>33.161000000000001</v>
      </c>
      <c r="DM124" s="54">
        <f t="shared" si="34"/>
        <v>30.765000000000001</v>
      </c>
      <c r="DN124" s="54">
        <f t="shared" si="34"/>
        <v>29.283999999999999</v>
      </c>
    </row>
    <row r="125" spans="64:119" s="54" customFormat="1" ht="13.5" x14ac:dyDescent="0.15">
      <c r="BL125" s="329" t="s">
        <v>371</v>
      </c>
      <c r="BM125" s="331" t="str">
        <f>IF(OR($M$35="",$S$35=""),"",BS35+$BM$76)</f>
        <v/>
      </c>
      <c r="BN125" s="333">
        <f>IF(BN117&gt;-9,BN117,-9)</f>
        <v>0</v>
      </c>
      <c r="BO125" s="330"/>
      <c r="BP125" s="334"/>
      <c r="BQ125" s="329" t="s">
        <v>371</v>
      </c>
      <c r="BR125" s="331" t="str">
        <f>IF(OR($M$39="",$S$39=""),"",BS39+$BR$76)</f>
        <v/>
      </c>
      <c r="BS125" s="333">
        <f>IF(BS117&gt;-9,BS117,-9)</f>
        <v>0</v>
      </c>
      <c r="BT125" s="330"/>
      <c r="BU125" s="334"/>
      <c r="BV125" s="329" t="s">
        <v>371</v>
      </c>
      <c r="BW125" s="331" t="str">
        <f>IF(OR($M$43="",$S$43=""),"",BS43+$BW$76)</f>
        <v/>
      </c>
      <c r="BX125" s="333">
        <f>IF(BX117&gt;-9,BX117,-9)</f>
        <v>0</v>
      </c>
      <c r="BY125" s="330"/>
      <c r="BZ125" s="334"/>
      <c r="CA125" s="126"/>
      <c r="CB125" s="64" t="s">
        <v>380</v>
      </c>
      <c r="CC125" s="345">
        <f>-BN82</f>
        <v>0</v>
      </c>
      <c r="CD125" s="346" t="s">
        <v>381</v>
      </c>
      <c r="CE125" s="66">
        <f>CC125*$CG$82*9.80665/1000</f>
        <v>0</v>
      </c>
      <c r="CF125" s="54" t="s">
        <v>382</v>
      </c>
      <c r="CG125" s="341">
        <f>CE123</f>
        <v>-101</v>
      </c>
      <c r="CH125" s="54">
        <f>$CG125</f>
        <v>-101</v>
      </c>
      <c r="CI125" s="54">
        <f t="shared" si="33"/>
        <v>-101</v>
      </c>
      <c r="CJ125" s="54">
        <f t="shared" si="33"/>
        <v>-101</v>
      </c>
      <c r="CK125" s="54">
        <f t="shared" si="33"/>
        <v>-101</v>
      </c>
      <c r="CL125" s="54">
        <f t="shared" si="33"/>
        <v>-101</v>
      </c>
      <c r="CM125" s="54">
        <f t="shared" si="33"/>
        <v>-101</v>
      </c>
      <c r="CN125" s="54">
        <f t="shared" si="33"/>
        <v>-101</v>
      </c>
      <c r="CO125" s="54">
        <f t="shared" si="33"/>
        <v>-101</v>
      </c>
      <c r="CP125" s="54">
        <f t="shared" si="33"/>
        <v>-101</v>
      </c>
      <c r="CQ125" s="54">
        <f t="shared" si="33"/>
        <v>-101</v>
      </c>
      <c r="CR125" s="54">
        <f t="shared" si="33"/>
        <v>-101</v>
      </c>
      <c r="CS125" s="54">
        <f t="shared" si="33"/>
        <v>-101</v>
      </c>
      <c r="CT125" s="54">
        <f t="shared" si="33"/>
        <v>-101</v>
      </c>
      <c r="CU125" s="54">
        <f t="shared" si="33"/>
        <v>-101</v>
      </c>
      <c r="CV125" s="54">
        <f t="shared" si="33"/>
        <v>-101</v>
      </c>
      <c r="CX125" s="54" t="s">
        <v>405</v>
      </c>
      <c r="CY125" s="54">
        <f t="shared" ref="CY125:DN125" si="35">CG$80</f>
        <v>0.55779999999999996</v>
      </c>
      <c r="CZ125" s="54">
        <f t="shared" si="35"/>
        <v>0.65139999999999998</v>
      </c>
      <c r="DA125" s="54">
        <f t="shared" si="35"/>
        <v>0.72219999999999995</v>
      </c>
      <c r="DB125" s="54">
        <f t="shared" si="35"/>
        <v>0.78249999999999997</v>
      </c>
      <c r="DC125" s="54">
        <f t="shared" si="35"/>
        <v>0.81259999999999999</v>
      </c>
      <c r="DD125" s="54">
        <f t="shared" si="35"/>
        <v>0.84340000000000004</v>
      </c>
      <c r="DE125" s="54">
        <f t="shared" si="35"/>
        <v>0.86929999999999996</v>
      </c>
      <c r="DF125" s="54">
        <f t="shared" si="35"/>
        <v>0.89100000000000001</v>
      </c>
      <c r="DG125" s="54">
        <f t="shared" si="35"/>
        <v>0.90920000000000001</v>
      </c>
      <c r="DH125" s="54">
        <f t="shared" si="35"/>
        <v>0.92220000000000002</v>
      </c>
      <c r="DI125" s="54">
        <f t="shared" si="35"/>
        <v>0.93189999999999995</v>
      </c>
      <c r="DJ125" s="54">
        <f t="shared" si="35"/>
        <v>0.94030000000000002</v>
      </c>
      <c r="DK125" s="54">
        <f t="shared" si="35"/>
        <v>0.94769999999999999</v>
      </c>
      <c r="DL125" s="54">
        <f t="shared" si="35"/>
        <v>0.95440000000000003</v>
      </c>
      <c r="DM125" s="54">
        <f t="shared" si="35"/>
        <v>0.96020000000000005</v>
      </c>
      <c r="DN125" s="54">
        <f t="shared" si="35"/>
        <v>0.96530000000000005</v>
      </c>
    </row>
    <row r="126" spans="64:119" s="54" customFormat="1" ht="14.25" thickBot="1" x14ac:dyDescent="0.2">
      <c r="BL126" s="329" t="s">
        <v>375</v>
      </c>
      <c r="BM126" s="331" t="str">
        <f>IF(OR($M$35="",$S$35=""),"",BT35+$BM$76)</f>
        <v/>
      </c>
      <c r="BN126" s="333">
        <f>IF(BN117&gt;-6,BN117,-6)</f>
        <v>0</v>
      </c>
      <c r="BO126" s="330"/>
      <c r="BP126" s="334"/>
      <c r="BQ126" s="329" t="s">
        <v>375</v>
      </c>
      <c r="BR126" s="331" t="str">
        <f>IF(OR($M$39="",$S$39=""),"",BT39+$BR$76)</f>
        <v/>
      </c>
      <c r="BS126" s="333">
        <f>IF(BS117&gt;-6,BS117,-6)</f>
        <v>0</v>
      </c>
      <c r="BT126" s="330"/>
      <c r="BU126" s="334"/>
      <c r="BV126" s="329" t="s">
        <v>375</v>
      </c>
      <c r="BW126" s="331" t="str">
        <f>IF(OR($M$43="",$S$43=""),"",BT43+$BW$76)</f>
        <v/>
      </c>
      <c r="BX126" s="333">
        <f>IF(BX117&gt;-6,BX117,-6)</f>
        <v>0</v>
      </c>
      <c r="BY126" s="330"/>
      <c r="BZ126" s="334"/>
      <c r="CA126" s="126"/>
      <c r="CB126" s="64" t="s">
        <v>384</v>
      </c>
      <c r="CC126" s="345"/>
      <c r="CD126" s="66" t="s">
        <v>65</v>
      </c>
      <c r="CE126" s="66">
        <f>IF(CC123=0,IF(CC106&gt;0,CC126+CE109,CC126),(CC126-((CC125-CC124)/CC123)))</f>
        <v>0</v>
      </c>
      <c r="CF126" s="54" t="s">
        <v>406</v>
      </c>
      <c r="CG126" s="341">
        <f>ABS(CE126)</f>
        <v>0</v>
      </c>
      <c r="CH126" s="54">
        <f>$CG126</f>
        <v>0</v>
      </c>
      <c r="CI126" s="54">
        <f t="shared" si="33"/>
        <v>0</v>
      </c>
      <c r="CJ126" s="54">
        <f t="shared" si="33"/>
        <v>0</v>
      </c>
      <c r="CK126" s="54">
        <f t="shared" si="33"/>
        <v>0</v>
      </c>
      <c r="CL126" s="54">
        <f t="shared" si="33"/>
        <v>0</v>
      </c>
      <c r="CM126" s="54">
        <f t="shared" si="33"/>
        <v>0</v>
      </c>
      <c r="CN126" s="54">
        <f t="shared" si="33"/>
        <v>0</v>
      </c>
      <c r="CO126" s="54">
        <f t="shared" si="33"/>
        <v>0</v>
      </c>
      <c r="CP126" s="54">
        <f t="shared" si="33"/>
        <v>0</v>
      </c>
      <c r="CQ126" s="54">
        <f t="shared" si="33"/>
        <v>0</v>
      </c>
      <c r="CR126" s="54">
        <f t="shared" si="33"/>
        <v>0</v>
      </c>
      <c r="CS126" s="54">
        <f t="shared" si="33"/>
        <v>0</v>
      </c>
      <c r="CT126" s="54">
        <f t="shared" si="33"/>
        <v>0</v>
      </c>
      <c r="CU126" s="54">
        <f t="shared" si="33"/>
        <v>0</v>
      </c>
      <c r="CV126" s="54">
        <f t="shared" si="33"/>
        <v>0</v>
      </c>
      <c r="CX126" s="54" t="s">
        <v>407</v>
      </c>
      <c r="CY126" s="54">
        <f>100-$CG$83</f>
        <v>94.33</v>
      </c>
      <c r="CZ126" s="54">
        <f t="shared" ref="CZ126:DN126" si="36">100-$CG$83</f>
        <v>94.33</v>
      </c>
      <c r="DA126" s="54">
        <f t="shared" si="36"/>
        <v>94.33</v>
      </c>
      <c r="DB126" s="54">
        <f t="shared" si="36"/>
        <v>94.33</v>
      </c>
      <c r="DC126" s="54">
        <f t="shared" si="36"/>
        <v>94.33</v>
      </c>
      <c r="DD126" s="54">
        <f t="shared" si="36"/>
        <v>94.33</v>
      </c>
      <c r="DE126" s="54">
        <f t="shared" si="36"/>
        <v>94.33</v>
      </c>
      <c r="DF126" s="54">
        <f t="shared" si="36"/>
        <v>94.33</v>
      </c>
      <c r="DG126" s="54">
        <f t="shared" si="36"/>
        <v>94.33</v>
      </c>
      <c r="DH126" s="54">
        <f t="shared" si="36"/>
        <v>94.33</v>
      </c>
      <c r="DI126" s="54">
        <f t="shared" si="36"/>
        <v>94.33</v>
      </c>
      <c r="DJ126" s="54">
        <f t="shared" si="36"/>
        <v>94.33</v>
      </c>
      <c r="DK126" s="54">
        <f t="shared" si="36"/>
        <v>94.33</v>
      </c>
      <c r="DL126" s="54">
        <f t="shared" si="36"/>
        <v>94.33</v>
      </c>
      <c r="DM126" s="54">
        <f t="shared" si="36"/>
        <v>94.33</v>
      </c>
      <c r="DN126" s="54">
        <f t="shared" si="36"/>
        <v>94.33</v>
      </c>
    </row>
    <row r="127" spans="64:119" s="54" customFormat="1" ht="14.25" thickBot="1" x14ac:dyDescent="0.2">
      <c r="BL127" s="329" t="s">
        <v>379</v>
      </c>
      <c r="BM127" s="331" t="str">
        <f>IF(OR($M$35="",$S$35=""),"",BU35+$BM$76)</f>
        <v/>
      </c>
      <c r="BN127" s="333">
        <f>IF(BN117&gt;-6,BN117,-6)</f>
        <v>0</v>
      </c>
      <c r="BO127" s="330"/>
      <c r="BP127" s="334"/>
      <c r="BQ127" s="329" t="s">
        <v>379</v>
      </c>
      <c r="BR127" s="331" t="str">
        <f>IF(OR($M$39="",$S$39=""),"",BU39+$BR$76)</f>
        <v/>
      </c>
      <c r="BS127" s="333">
        <f>IF(BS117&gt;-6,BS117,-6)</f>
        <v>0</v>
      </c>
      <c r="BT127" s="330"/>
      <c r="BU127" s="334"/>
      <c r="BV127" s="329" t="s">
        <v>379</v>
      </c>
      <c r="BW127" s="331" t="str">
        <f>IF(OR($M$43="",$S$43=""),"",BU43+$BW$76)</f>
        <v/>
      </c>
      <c r="BX127" s="333">
        <f>IF(BX117&gt;-6,BX117,-6)</f>
        <v>0</v>
      </c>
      <c r="BY127" s="330"/>
      <c r="BZ127" s="334"/>
      <c r="CA127" s="126"/>
      <c r="CB127" s="359"/>
      <c r="CC127" s="360"/>
      <c r="CD127" s="66"/>
      <c r="CE127" s="66"/>
      <c r="CF127" s="54" t="s">
        <v>408</v>
      </c>
      <c r="CG127" s="347">
        <f>LN(2)/CG$78</f>
        <v>0.13862943611198905</v>
      </c>
      <c r="CH127" s="347">
        <f t="shared" ref="CH127:CV127" si="37">LN(2)/CH$78</f>
        <v>8.6643397569993161E-2</v>
      </c>
      <c r="CI127" s="347">
        <f t="shared" si="37"/>
        <v>5.5451774444795626E-2</v>
      </c>
      <c r="CJ127" s="347">
        <f t="shared" si="37"/>
        <v>3.7467415165402446E-2</v>
      </c>
      <c r="CK127" s="347">
        <f t="shared" si="37"/>
        <v>2.5672117798516494E-2</v>
      </c>
      <c r="CL127" s="347">
        <f t="shared" si="37"/>
        <v>1.8097837612531208E-2</v>
      </c>
      <c r="CM127" s="347">
        <f t="shared" si="37"/>
        <v>1.2765141446776157E-2</v>
      </c>
      <c r="CN127" s="347">
        <f t="shared" si="37"/>
        <v>9.001911435843446E-3</v>
      </c>
      <c r="CO127" s="347">
        <f t="shared" si="37"/>
        <v>6.3591484455040852E-3</v>
      </c>
      <c r="CP127" s="347">
        <f t="shared" si="37"/>
        <v>4.7475834284927756E-3</v>
      </c>
      <c r="CQ127" s="347">
        <f t="shared" si="37"/>
        <v>3.7066694147590657E-3</v>
      </c>
      <c r="CR127" s="347">
        <f t="shared" si="37"/>
        <v>2.9001974082006081E-3</v>
      </c>
      <c r="CS127" s="347">
        <f t="shared" si="37"/>
        <v>2.272613706753919E-3</v>
      </c>
      <c r="CT127" s="347">
        <f t="shared" si="37"/>
        <v>1.7773004629742187E-3</v>
      </c>
      <c r="CU127" s="347">
        <f t="shared" si="37"/>
        <v>1.3918618083533039E-3</v>
      </c>
      <c r="CV127" s="347">
        <f t="shared" si="37"/>
        <v>1.0915703630865281E-3</v>
      </c>
      <c r="CX127" s="54" t="s">
        <v>409</v>
      </c>
      <c r="CY127" s="361">
        <f>CE125</f>
        <v>0</v>
      </c>
      <c r="CZ127" s="54">
        <f>$CY127</f>
        <v>0</v>
      </c>
      <c r="DA127" s="54">
        <f t="shared" ref="DA127:DN127" si="38">$CY127</f>
        <v>0</v>
      </c>
      <c r="DB127" s="54">
        <f t="shared" si="38"/>
        <v>0</v>
      </c>
      <c r="DC127" s="54">
        <f t="shared" si="38"/>
        <v>0</v>
      </c>
      <c r="DD127" s="54">
        <f t="shared" si="38"/>
        <v>0</v>
      </c>
      <c r="DE127" s="54">
        <f t="shared" si="38"/>
        <v>0</v>
      </c>
      <c r="DF127" s="54">
        <f t="shared" si="38"/>
        <v>0</v>
      </c>
      <c r="DG127" s="54">
        <f t="shared" si="38"/>
        <v>0</v>
      </c>
      <c r="DH127" s="54">
        <f t="shared" si="38"/>
        <v>0</v>
      </c>
      <c r="DI127" s="54">
        <f t="shared" si="38"/>
        <v>0</v>
      </c>
      <c r="DJ127" s="54">
        <f t="shared" si="38"/>
        <v>0</v>
      </c>
      <c r="DK127" s="54">
        <f t="shared" si="38"/>
        <v>0</v>
      </c>
      <c r="DL127" s="54">
        <f t="shared" si="38"/>
        <v>0</v>
      </c>
      <c r="DM127" s="54">
        <f t="shared" si="38"/>
        <v>0</v>
      </c>
      <c r="DN127" s="54">
        <f t="shared" si="38"/>
        <v>0</v>
      </c>
    </row>
    <row r="128" spans="64:119" s="54" customFormat="1" ht="13.5" x14ac:dyDescent="0.15">
      <c r="BL128" s="329" t="s">
        <v>383</v>
      </c>
      <c r="BM128" s="331" t="str">
        <f>IF(OR($M$35="",$S$35=""),"",BV35+$BM$76)</f>
        <v/>
      </c>
      <c r="BN128" s="333">
        <f>IF(BN117&gt;-3,BN117,-3)</f>
        <v>0</v>
      </c>
      <c r="BO128" s="330"/>
      <c r="BP128" s="334"/>
      <c r="BQ128" s="329" t="s">
        <v>383</v>
      </c>
      <c r="BR128" s="331" t="str">
        <f>IF(OR($M$39="",$S$39=""),"",BV39+$BR$76)</f>
        <v/>
      </c>
      <c r="BS128" s="333">
        <f>IF(BS117&gt;-3,BS117,-3)</f>
        <v>0</v>
      </c>
      <c r="BT128" s="330"/>
      <c r="BU128" s="334"/>
      <c r="BV128" s="329" t="s">
        <v>383</v>
      </c>
      <c r="BW128" s="331" t="str">
        <f>IF(OR($M$43="",$S$43=""),"",BV43+$BW$76)</f>
        <v/>
      </c>
      <c r="BX128" s="333">
        <f>IF(BX117&gt;-3,BX117,-3)</f>
        <v>0</v>
      </c>
      <c r="BY128" s="330"/>
      <c r="BZ128" s="334"/>
      <c r="CA128" s="126"/>
      <c r="CB128" s="64"/>
      <c r="CC128" s="65"/>
      <c r="CD128" s="66"/>
      <c r="CE128" s="66"/>
      <c r="CG128" s="347"/>
      <c r="CH128" s="347"/>
      <c r="CI128" s="347"/>
      <c r="CJ128" s="347"/>
      <c r="CK128" s="347"/>
      <c r="CL128" s="347"/>
      <c r="CM128" s="347"/>
      <c r="CN128" s="347"/>
      <c r="CO128" s="347"/>
      <c r="CP128" s="347"/>
      <c r="CQ128" s="347"/>
      <c r="CR128" s="347"/>
      <c r="CS128" s="347"/>
      <c r="CT128" s="347"/>
      <c r="CU128" s="347"/>
      <c r="CV128" s="347"/>
      <c r="CY128" s="137"/>
    </row>
    <row r="129" spans="64:119" s="54" customFormat="1" ht="13.5" x14ac:dyDescent="0.15">
      <c r="BL129" s="329" t="s">
        <v>386</v>
      </c>
      <c r="BM129" s="331" t="str">
        <f>IF(OR($M$35="",$S$35=""),"",BW35+$BM$76)</f>
        <v/>
      </c>
      <c r="BN129" s="333">
        <f>IF(BN117&gt;-3,BN117,-3)</f>
        <v>0</v>
      </c>
      <c r="BO129" s="330"/>
      <c r="BP129" s="334"/>
      <c r="BQ129" s="329" t="s">
        <v>386</v>
      </c>
      <c r="BR129" s="331" t="str">
        <f>IF(OR($M$39="",$S$39=""),"",BW39+$BR$76)</f>
        <v/>
      </c>
      <c r="BS129" s="333">
        <f>IF(BS117&gt;-3,BS117,-3)</f>
        <v>0</v>
      </c>
      <c r="BT129" s="330"/>
      <c r="BU129" s="334"/>
      <c r="BV129" s="329" t="s">
        <v>386</v>
      </c>
      <c r="BW129" s="331" t="str">
        <f>IF(OR($M$43="",$S$43=""),"",BW43+$BW$76)</f>
        <v/>
      </c>
      <c r="BX129" s="333">
        <f>IF(BX117&gt;-3,BX117,-3)</f>
        <v>0</v>
      </c>
      <c r="BY129" s="330"/>
      <c r="BZ129" s="334"/>
      <c r="CA129" s="126"/>
      <c r="CB129" s="64"/>
      <c r="CC129" s="65"/>
      <c r="CD129" s="66"/>
      <c r="CE129" s="66"/>
      <c r="CG129" s="348">
        <f>(CG122+CG123)*CG124</f>
        <v>74.520700000000005</v>
      </c>
      <c r="CH129" s="348">
        <f t="shared" ref="CH129:CV129" si="39">(CH122+CH123)*CH124</f>
        <v>74.520700000000005</v>
      </c>
      <c r="CI129" s="348">
        <f t="shared" si="39"/>
        <v>74.520700000000005</v>
      </c>
      <c r="CJ129" s="348">
        <f t="shared" si="39"/>
        <v>74.520700000000005</v>
      </c>
      <c r="CK129" s="348">
        <f t="shared" si="39"/>
        <v>74.520700000000005</v>
      </c>
      <c r="CL129" s="348">
        <f t="shared" si="39"/>
        <v>74.520700000000005</v>
      </c>
      <c r="CM129" s="348">
        <f t="shared" si="39"/>
        <v>74.520700000000005</v>
      </c>
      <c r="CN129" s="348">
        <f t="shared" si="39"/>
        <v>74.520700000000005</v>
      </c>
      <c r="CO129" s="348">
        <f t="shared" si="39"/>
        <v>74.520700000000005</v>
      </c>
      <c r="CP129" s="348">
        <f t="shared" si="39"/>
        <v>74.520700000000005</v>
      </c>
      <c r="CQ129" s="348">
        <f t="shared" si="39"/>
        <v>74.520700000000005</v>
      </c>
      <c r="CR129" s="348">
        <f t="shared" si="39"/>
        <v>74.520700000000005</v>
      </c>
      <c r="CS129" s="348">
        <f t="shared" si="39"/>
        <v>74.520700000000005</v>
      </c>
      <c r="CT129" s="348">
        <f t="shared" si="39"/>
        <v>74.520700000000005</v>
      </c>
      <c r="CU129" s="348">
        <f t="shared" si="39"/>
        <v>74.520700000000005</v>
      </c>
      <c r="CV129" s="348">
        <f t="shared" si="39"/>
        <v>74.520700000000005</v>
      </c>
      <c r="CY129" s="137"/>
    </row>
    <row r="130" spans="64:119" s="54" customFormat="1" ht="13.5" x14ac:dyDescent="0.15">
      <c r="BL130" s="329" t="s">
        <v>388</v>
      </c>
      <c r="BM130" s="331" t="str">
        <f>IF(OR($M$35="",$S$35=""),"",BX35+$BM$76)</f>
        <v/>
      </c>
      <c r="BN130" s="333">
        <v>0</v>
      </c>
      <c r="BO130" s="330"/>
      <c r="BP130" s="334"/>
      <c r="BQ130" s="329" t="s">
        <v>388</v>
      </c>
      <c r="BR130" s="331" t="str">
        <f>IF(OR($M$39="",$S$39=""),"",BX39+$BR$76)</f>
        <v/>
      </c>
      <c r="BS130" s="333">
        <v>0</v>
      </c>
      <c r="BT130" s="330"/>
      <c r="BU130" s="334"/>
      <c r="BV130" s="329" t="s">
        <v>388</v>
      </c>
      <c r="BW130" s="331" t="str">
        <f>IF(OR($M$43="",$S$43=""),"",BX43+$BW$76)</f>
        <v/>
      </c>
      <c r="BX130" s="333">
        <v>0</v>
      </c>
      <c r="BY130" s="330"/>
      <c r="BZ130" s="334"/>
      <c r="CA130" s="126"/>
      <c r="CB130" s="64"/>
      <c r="CC130" s="65"/>
      <c r="CD130" s="66"/>
      <c r="CE130" s="66"/>
      <c r="CG130" s="348">
        <f>CG125*CG124*(CG126-1/CG127)</f>
        <v>575.56318656265205</v>
      </c>
      <c r="CH130" s="348">
        <f t="shared" ref="CH130:CV130" si="40">CH125*CH124*(CH126-1/CH127)</f>
        <v>920.90109850024317</v>
      </c>
      <c r="CI130" s="348">
        <f t="shared" si="40"/>
        <v>1438.9079664066298</v>
      </c>
      <c r="CJ130" s="348">
        <f t="shared" si="40"/>
        <v>2129.5837902818125</v>
      </c>
      <c r="CK130" s="348">
        <f t="shared" si="40"/>
        <v>3108.0412074383207</v>
      </c>
      <c r="CL130" s="348">
        <f t="shared" si="40"/>
        <v>4408.8140090699144</v>
      </c>
      <c r="CM130" s="348">
        <f t="shared" si="40"/>
        <v>6250.6162060704</v>
      </c>
      <c r="CN130" s="348">
        <f t="shared" si="40"/>
        <v>8863.6730730648396</v>
      </c>
      <c r="CO130" s="348">
        <f t="shared" si="40"/>
        <v>12547.277467065815</v>
      </c>
      <c r="CP130" s="348">
        <f t="shared" si="40"/>
        <v>16806.445047629441</v>
      </c>
      <c r="CQ130" s="348">
        <f t="shared" si="40"/>
        <v>21526.063177443186</v>
      </c>
      <c r="CR130" s="348">
        <f t="shared" si="40"/>
        <v>27511.920317694763</v>
      </c>
      <c r="CS130" s="348">
        <f t="shared" si="40"/>
        <v>35109.354380321776</v>
      </c>
      <c r="CT130" s="348">
        <f t="shared" si="40"/>
        <v>44893.928551886856</v>
      </c>
      <c r="CU130" s="348">
        <f t="shared" si="40"/>
        <v>57326.093381640138</v>
      </c>
      <c r="CV130" s="348">
        <f t="shared" si="40"/>
        <v>73096.524693456799</v>
      </c>
      <c r="CY130" s="137"/>
    </row>
    <row r="131" spans="64:119" s="54" customFormat="1" ht="13.5" x14ac:dyDescent="0.15">
      <c r="BL131" s="357"/>
      <c r="BM131" s="331"/>
      <c r="BN131" s="330"/>
      <c r="BO131" s="331" t="str">
        <f>IF(OR(BX35=0,BI36=0),"",BM130)</f>
        <v/>
      </c>
      <c r="BP131" s="332">
        <v>1.9</v>
      </c>
      <c r="BQ131" s="357"/>
      <c r="BR131" s="331"/>
      <c r="BS131" s="330"/>
      <c r="BT131" s="331" t="str">
        <f>IF(OR(BX39=0,BI40=0),"",BR130)</f>
        <v/>
      </c>
      <c r="BU131" s="332">
        <v>1.9</v>
      </c>
      <c r="BV131" s="357"/>
      <c r="BW131" s="331"/>
      <c r="BX131" s="330"/>
      <c r="BY131" s="331" t="str">
        <f>IF(OR(BX43=0,BI44=0),"",BW130)</f>
        <v/>
      </c>
      <c r="BZ131" s="332">
        <v>2.2000000000000002</v>
      </c>
      <c r="CA131" s="327"/>
      <c r="CB131" s="64"/>
      <c r="CC131" s="65"/>
      <c r="CD131" s="66"/>
      <c r="CE131" s="66"/>
      <c r="CG131" s="348" t="e">
        <f>((CG122+CG123)*CG124-CG121-CG125*CG124/CG127)*EXP(-CG127*CG126)</f>
        <v>#VALUE!</v>
      </c>
      <c r="CH131" s="348" t="e">
        <f t="shared" ref="CH131:CV131" si="41">((CH122+CH123)*CH124-CH121-CH125*CH124/CH127)*EXP(-CH127*CH126)</f>
        <v>#VALUE!</v>
      </c>
      <c r="CI131" s="348" t="e">
        <f t="shared" si="41"/>
        <v>#VALUE!</v>
      </c>
      <c r="CJ131" s="348" t="e">
        <f t="shared" si="41"/>
        <v>#VALUE!</v>
      </c>
      <c r="CK131" s="348" t="e">
        <f t="shared" si="41"/>
        <v>#VALUE!</v>
      </c>
      <c r="CL131" s="348" t="e">
        <f t="shared" si="41"/>
        <v>#VALUE!</v>
      </c>
      <c r="CM131" s="348" t="e">
        <f t="shared" si="41"/>
        <v>#VALUE!</v>
      </c>
      <c r="CN131" s="348" t="e">
        <f t="shared" si="41"/>
        <v>#VALUE!</v>
      </c>
      <c r="CO131" s="348" t="e">
        <f t="shared" si="41"/>
        <v>#VALUE!</v>
      </c>
      <c r="CP131" s="348" t="e">
        <f t="shared" si="41"/>
        <v>#VALUE!</v>
      </c>
      <c r="CQ131" s="348" t="e">
        <f t="shared" si="41"/>
        <v>#VALUE!</v>
      </c>
      <c r="CR131" s="348" t="e">
        <f t="shared" si="41"/>
        <v>#VALUE!</v>
      </c>
      <c r="CS131" s="348" t="e">
        <f t="shared" si="41"/>
        <v>#VALUE!</v>
      </c>
      <c r="CT131" s="348" t="e">
        <f t="shared" si="41"/>
        <v>#VALUE!</v>
      </c>
      <c r="CU131" s="348" t="e">
        <f t="shared" si="41"/>
        <v>#VALUE!</v>
      </c>
      <c r="CV131" s="348" t="e">
        <f t="shared" si="41"/>
        <v>#VALUE!</v>
      </c>
      <c r="CY131" s="137"/>
    </row>
    <row r="132" spans="64:119" s="54" customFormat="1" ht="13.5" x14ac:dyDescent="0.15">
      <c r="BL132" s="357"/>
      <c r="BM132" s="331"/>
      <c r="BN132" s="330"/>
      <c r="BO132" s="331" t="str">
        <f>IF(OR(BX35=0,BI36=0),"",BM133)</f>
        <v/>
      </c>
      <c r="BP132" s="332">
        <v>1.9</v>
      </c>
      <c r="BQ132" s="357"/>
      <c r="BR132" s="331"/>
      <c r="BS132" s="330"/>
      <c r="BT132" s="331" t="str">
        <f>IF(OR(BX39=0,BI40=0),"",BR133)</f>
        <v/>
      </c>
      <c r="BU132" s="332">
        <v>1.9</v>
      </c>
      <c r="BV132" s="357"/>
      <c r="BW132" s="331"/>
      <c r="BX132" s="330"/>
      <c r="BY132" s="331" t="str">
        <f>IF(OR(BX43=0,BI44=0),"",BW133)</f>
        <v/>
      </c>
      <c r="BZ132" s="332">
        <v>2.2000000000000002</v>
      </c>
      <c r="CA132" s="327"/>
      <c r="CB132" s="64"/>
      <c r="CC132" s="65"/>
      <c r="CD132" s="66"/>
      <c r="CE132" s="66"/>
      <c r="CG132" s="349" t="e">
        <f>CG129+CG130-CG131</f>
        <v>#VALUE!</v>
      </c>
      <c r="CH132" s="349" t="e">
        <f t="shared" ref="CH132:CV132" si="42">CH129+CH130-CH131</f>
        <v>#VALUE!</v>
      </c>
      <c r="CI132" s="349" t="e">
        <f t="shared" si="42"/>
        <v>#VALUE!</v>
      </c>
      <c r="CJ132" s="349" t="e">
        <f t="shared" si="42"/>
        <v>#VALUE!</v>
      </c>
      <c r="CK132" s="349" t="e">
        <f t="shared" si="42"/>
        <v>#VALUE!</v>
      </c>
      <c r="CL132" s="349" t="e">
        <f t="shared" si="42"/>
        <v>#VALUE!</v>
      </c>
      <c r="CM132" s="349" t="e">
        <f t="shared" si="42"/>
        <v>#VALUE!</v>
      </c>
      <c r="CN132" s="349" t="e">
        <f t="shared" si="42"/>
        <v>#VALUE!</v>
      </c>
      <c r="CO132" s="349" t="e">
        <f t="shared" si="42"/>
        <v>#VALUE!</v>
      </c>
      <c r="CP132" s="349" t="e">
        <f t="shared" si="42"/>
        <v>#VALUE!</v>
      </c>
      <c r="CQ132" s="349" t="e">
        <f t="shared" si="42"/>
        <v>#VALUE!</v>
      </c>
      <c r="CR132" s="349" t="e">
        <f t="shared" si="42"/>
        <v>#VALUE!</v>
      </c>
      <c r="CS132" s="349" t="e">
        <f t="shared" si="42"/>
        <v>#VALUE!</v>
      </c>
      <c r="CT132" s="349" t="e">
        <f t="shared" si="42"/>
        <v>#VALUE!</v>
      </c>
      <c r="CU132" s="349" t="e">
        <f t="shared" si="42"/>
        <v>#VALUE!</v>
      </c>
      <c r="CV132" s="349" t="e">
        <f t="shared" si="42"/>
        <v>#VALUE!</v>
      </c>
      <c r="CY132" s="137"/>
    </row>
    <row r="133" spans="64:119" s="54" customFormat="1" ht="13.5" x14ac:dyDescent="0.15">
      <c r="BL133" s="329" t="s">
        <v>410</v>
      </c>
      <c r="BM133" s="331" t="str">
        <f>IF(OR($M$36="",$S$36=""),"",BI36+$BM$76)</f>
        <v/>
      </c>
      <c r="BN133" s="333">
        <v>0</v>
      </c>
      <c r="BO133" s="330"/>
      <c r="BP133" s="334"/>
      <c r="BQ133" s="329" t="s">
        <v>410</v>
      </c>
      <c r="BR133" s="331" t="str">
        <f>IF(OR($M$40="",$S$40=""),"",BI40+$BR$76)</f>
        <v/>
      </c>
      <c r="BS133" s="333">
        <v>0</v>
      </c>
      <c r="BT133" s="330"/>
      <c r="BU133" s="334"/>
      <c r="BV133" s="329" t="s">
        <v>410</v>
      </c>
      <c r="BW133" s="331" t="str">
        <f>IF(OR($M$44="",$S$44=""),"",BI44+$BW$76)</f>
        <v/>
      </c>
      <c r="BX133" s="333">
        <v>0</v>
      </c>
      <c r="BY133" s="330"/>
      <c r="BZ133" s="334"/>
      <c r="CA133" s="126" t="s">
        <v>411</v>
      </c>
      <c r="CB133" s="64"/>
      <c r="CC133" s="65"/>
      <c r="CD133" s="66"/>
      <c r="CE133" s="66"/>
      <c r="CG133" s="350" t="s">
        <v>390</v>
      </c>
      <c r="CH133" s="351" t="s">
        <v>333</v>
      </c>
      <c r="CI133" s="351" t="s">
        <v>334</v>
      </c>
      <c r="CJ133" s="351" t="s">
        <v>335</v>
      </c>
      <c r="CK133" s="351" t="s">
        <v>336</v>
      </c>
      <c r="CL133" s="351" t="s">
        <v>337</v>
      </c>
      <c r="CM133" s="351" t="s">
        <v>338</v>
      </c>
      <c r="CN133" s="351" t="s">
        <v>339</v>
      </c>
      <c r="CO133" s="351" t="s">
        <v>340</v>
      </c>
      <c r="CP133" s="351" t="s">
        <v>341</v>
      </c>
      <c r="CQ133" s="351" t="s">
        <v>342</v>
      </c>
      <c r="CR133" s="351" t="s">
        <v>343</v>
      </c>
      <c r="CS133" s="351" t="s">
        <v>344</v>
      </c>
      <c r="CT133" s="351" t="s">
        <v>345</v>
      </c>
      <c r="CU133" s="351" t="s">
        <v>346</v>
      </c>
      <c r="CV133" s="351" t="s">
        <v>347</v>
      </c>
      <c r="CY133" s="54" t="s">
        <v>390</v>
      </c>
      <c r="CZ133" s="54" t="s">
        <v>333</v>
      </c>
      <c r="DA133" s="54" t="s">
        <v>334</v>
      </c>
      <c r="DB133" s="54" t="s">
        <v>335</v>
      </c>
      <c r="DC133" s="54" t="s">
        <v>336</v>
      </c>
      <c r="DD133" s="54" t="s">
        <v>337</v>
      </c>
      <c r="DE133" s="54" t="s">
        <v>338</v>
      </c>
      <c r="DF133" s="54" t="s">
        <v>339</v>
      </c>
      <c r="DG133" s="54" t="s">
        <v>340</v>
      </c>
      <c r="DH133" s="54" t="s">
        <v>341</v>
      </c>
      <c r="DI133" s="54" t="s">
        <v>342</v>
      </c>
      <c r="DJ133" s="54" t="s">
        <v>343</v>
      </c>
      <c r="DK133" s="54" t="s">
        <v>344</v>
      </c>
      <c r="DL133" s="54" t="s">
        <v>345</v>
      </c>
      <c r="DM133" s="54" t="s">
        <v>346</v>
      </c>
      <c r="DN133" s="54" t="s">
        <v>347</v>
      </c>
    </row>
    <row r="134" spans="64:119" s="54" customFormat="1" ht="13.5" x14ac:dyDescent="0.15">
      <c r="BL134" s="329" t="s">
        <v>351</v>
      </c>
      <c r="BM134" s="331" t="str">
        <f>IF(OR($M$36="",$S$36=""),"",BJ36+$BM$76)</f>
        <v/>
      </c>
      <c r="BN134" s="330">
        <f>-K36</f>
        <v>0</v>
      </c>
      <c r="BO134" s="330"/>
      <c r="BP134" s="334"/>
      <c r="BQ134" s="329" t="s">
        <v>351</v>
      </c>
      <c r="BR134" s="331" t="str">
        <f>IF(OR($M$40="",$S$40=""),"",BJ40+$BR$76)</f>
        <v/>
      </c>
      <c r="BS134" s="330">
        <f>-K40</f>
        <v>0</v>
      </c>
      <c r="BT134" s="330"/>
      <c r="BU134" s="334"/>
      <c r="BV134" s="329" t="s">
        <v>351</v>
      </c>
      <c r="BW134" s="331" t="str">
        <f>IF(OR($M$44="",$S$44=""),"",BJ44+$BW$76)</f>
        <v/>
      </c>
      <c r="BX134" s="330">
        <f>-K44</f>
        <v>0</v>
      </c>
      <c r="BY134" s="330"/>
      <c r="BZ134" s="334"/>
      <c r="CA134" s="126">
        <f>MAX(CA135:CA339)</f>
        <v>0</v>
      </c>
      <c r="CB134" s="64"/>
      <c r="CC134" s="65"/>
      <c r="CD134" s="66"/>
      <c r="CE134" s="66"/>
      <c r="CF134" s="54" t="s">
        <v>391</v>
      </c>
      <c r="CG134" s="352" t="e">
        <f>ROUND((CG122+CG123)*CG124+CG125*CG124*(CG126-1/CG127)-((CG122+CG123)*CG124-CG121-CG125*CG124/CG127)*EXP(-CG127*CG126),5)</f>
        <v>#VALUE!</v>
      </c>
      <c r="CH134" s="352" t="e">
        <f t="shared" ref="CH134:CV134" si="43">ROUND((CH122+CH123)*CH124+CH125*CH124*(CH126-1/CH127)-((CH122+CH123)*CH124-CH121-CH125*CH124/CH127)*EXP(-CH127*CH126),5)</f>
        <v>#VALUE!</v>
      </c>
      <c r="CI134" s="352" t="e">
        <f t="shared" si="43"/>
        <v>#VALUE!</v>
      </c>
      <c r="CJ134" s="352" t="e">
        <f t="shared" si="43"/>
        <v>#VALUE!</v>
      </c>
      <c r="CK134" s="352" t="e">
        <f t="shared" si="43"/>
        <v>#VALUE!</v>
      </c>
      <c r="CL134" s="352" t="e">
        <f t="shared" si="43"/>
        <v>#VALUE!</v>
      </c>
      <c r="CM134" s="352" t="e">
        <f t="shared" si="43"/>
        <v>#VALUE!</v>
      </c>
      <c r="CN134" s="352" t="e">
        <f t="shared" si="43"/>
        <v>#VALUE!</v>
      </c>
      <c r="CO134" s="352" t="e">
        <f t="shared" si="43"/>
        <v>#VALUE!</v>
      </c>
      <c r="CP134" s="352" t="e">
        <f t="shared" si="43"/>
        <v>#VALUE!</v>
      </c>
      <c r="CQ134" s="352" t="e">
        <f t="shared" si="43"/>
        <v>#VALUE!</v>
      </c>
      <c r="CR134" s="352" t="e">
        <f t="shared" si="43"/>
        <v>#VALUE!</v>
      </c>
      <c r="CS134" s="352" t="e">
        <f t="shared" si="43"/>
        <v>#VALUE!</v>
      </c>
      <c r="CT134" s="352" t="e">
        <f t="shared" si="43"/>
        <v>#VALUE!</v>
      </c>
      <c r="CU134" s="352" t="e">
        <f t="shared" si="43"/>
        <v>#VALUE!</v>
      </c>
      <c r="CV134" s="352" t="e">
        <f t="shared" si="43"/>
        <v>#VALUE!</v>
      </c>
      <c r="CX134" s="54" t="s">
        <v>412</v>
      </c>
      <c r="CY134" s="362">
        <f>(CY126+CY127)/CY125+CY124</f>
        <v>295.99579239870923</v>
      </c>
      <c r="CZ134" s="362">
        <f t="shared" ref="CZ134:DN134" si="44">(CZ126+CZ127)/CZ125+CZ124</f>
        <v>253.99617592876882</v>
      </c>
      <c r="DA134" s="362">
        <f t="shared" si="44"/>
        <v>224.99578814732763</v>
      </c>
      <c r="DB134" s="362">
        <f t="shared" si="44"/>
        <v>202.99552076677315</v>
      </c>
      <c r="DC134" s="362">
        <f t="shared" si="44"/>
        <v>190.00217425547623</v>
      </c>
      <c r="DD134" s="362">
        <f t="shared" si="44"/>
        <v>174.99791344557741</v>
      </c>
      <c r="DE134" s="362">
        <f t="shared" si="44"/>
        <v>164.99559634188427</v>
      </c>
      <c r="DF134" s="362">
        <f t="shared" si="44"/>
        <v>157.00280920314253</v>
      </c>
      <c r="DG134" s="362">
        <f t="shared" si="44"/>
        <v>151.99654993400793</v>
      </c>
      <c r="DH134" s="362">
        <f t="shared" si="44"/>
        <v>145.99700693992628</v>
      </c>
      <c r="DI134" s="362">
        <f t="shared" si="44"/>
        <v>141.99730722180493</v>
      </c>
      <c r="DJ134" s="362">
        <f t="shared" si="44"/>
        <v>138.99904711262363</v>
      </c>
      <c r="DK134" s="362">
        <f t="shared" si="44"/>
        <v>133.99871805423658</v>
      </c>
      <c r="DL134" s="362">
        <f t="shared" si="44"/>
        <v>131.99796563285832</v>
      </c>
      <c r="DM134" s="362">
        <f t="shared" si="44"/>
        <v>129.00495001041449</v>
      </c>
      <c r="DN134" s="362">
        <f t="shared" si="44"/>
        <v>127.00491577747849</v>
      </c>
    </row>
    <row r="135" spans="64:119" s="54" customFormat="1" ht="13.5" x14ac:dyDescent="0.15">
      <c r="BL135" s="329" t="s">
        <v>71</v>
      </c>
      <c r="BM135" s="331" t="str">
        <f>IF(OR($M$36="",$S$36=""),"",BK36+$BM$76)</f>
        <v/>
      </c>
      <c r="BN135" s="330">
        <f>BN134</f>
        <v>0</v>
      </c>
      <c r="BO135" s="330"/>
      <c r="BP135" s="334"/>
      <c r="BQ135" s="329" t="s">
        <v>71</v>
      </c>
      <c r="BR135" s="331" t="str">
        <f>IF(OR($M$40="",$S$40=""),"",BK40+$BR$76)</f>
        <v/>
      </c>
      <c r="BS135" s="330">
        <f>BS134</f>
        <v>0</v>
      </c>
      <c r="BT135" s="330"/>
      <c r="BU135" s="334"/>
      <c r="BV135" s="329" t="s">
        <v>71</v>
      </c>
      <c r="BW135" s="331" t="str">
        <f>IF(OR($M$44="",$S$44=""),"",BK44+$BW$76)</f>
        <v/>
      </c>
      <c r="BX135" s="330">
        <f>BX134</f>
        <v>0</v>
      </c>
      <c r="BY135" s="330"/>
      <c r="BZ135" s="334"/>
      <c r="CA135" s="319" t="str">
        <f>IF(CB135="","",CC135)</f>
        <v/>
      </c>
      <c r="CB135" s="363" t="str">
        <f>IF(COUNTIF(CY135:DN135,"×")=0,"","浮上できません")</f>
        <v/>
      </c>
      <c r="CC135" s="316">
        <v>18</v>
      </c>
      <c r="CD135" s="66"/>
      <c r="CE135" s="66"/>
      <c r="CY135" s="364" t="e">
        <f>IF(CY134-CG134&gt;0,"","×")</f>
        <v>#VALUE!</v>
      </c>
      <c r="CZ135" s="364" t="e">
        <f t="shared" ref="CZ135:DN135" si="45">IF(CZ134-CH134&gt;0,"","×")</f>
        <v>#VALUE!</v>
      </c>
      <c r="DA135" s="364" t="e">
        <f t="shared" si="45"/>
        <v>#VALUE!</v>
      </c>
      <c r="DB135" s="364" t="e">
        <f t="shared" si="45"/>
        <v>#VALUE!</v>
      </c>
      <c r="DC135" s="364" t="e">
        <f t="shared" si="45"/>
        <v>#VALUE!</v>
      </c>
      <c r="DD135" s="364" t="e">
        <f t="shared" si="45"/>
        <v>#VALUE!</v>
      </c>
      <c r="DE135" s="364" t="e">
        <f t="shared" si="45"/>
        <v>#VALUE!</v>
      </c>
      <c r="DF135" s="364" t="e">
        <f t="shared" si="45"/>
        <v>#VALUE!</v>
      </c>
      <c r="DG135" s="364" t="e">
        <f t="shared" si="45"/>
        <v>#VALUE!</v>
      </c>
      <c r="DH135" s="364" t="e">
        <f t="shared" si="45"/>
        <v>#VALUE!</v>
      </c>
      <c r="DI135" s="364" t="e">
        <f t="shared" si="45"/>
        <v>#VALUE!</v>
      </c>
      <c r="DJ135" s="364" t="e">
        <f t="shared" si="45"/>
        <v>#VALUE!</v>
      </c>
      <c r="DK135" s="364" t="e">
        <f t="shared" si="45"/>
        <v>#VALUE!</v>
      </c>
      <c r="DL135" s="364" t="e">
        <f t="shared" si="45"/>
        <v>#VALUE!</v>
      </c>
      <c r="DM135" s="364" t="e">
        <f t="shared" si="45"/>
        <v>#VALUE!</v>
      </c>
      <c r="DN135" s="364" t="e">
        <f t="shared" si="45"/>
        <v>#VALUE!</v>
      </c>
    </row>
    <row r="136" spans="64:119" s="54" customFormat="1" ht="13.5" x14ac:dyDescent="0.15">
      <c r="BL136" s="329" t="s">
        <v>353</v>
      </c>
      <c r="BM136" s="331" t="str">
        <f>IF(OR($M$36="",$S$36=""),"",BL36+$BM$76)</f>
        <v/>
      </c>
      <c r="BN136" s="333">
        <f>IF(BN135&gt;-18,BN135,-18)</f>
        <v>0</v>
      </c>
      <c r="BO136" s="330"/>
      <c r="BP136" s="334"/>
      <c r="BQ136" s="329" t="s">
        <v>353</v>
      </c>
      <c r="BR136" s="331" t="str">
        <f>IF(OR($M$40="",$S$40=""),"",BL40+$BR$76)</f>
        <v/>
      </c>
      <c r="BS136" s="333">
        <f>IF(BS135&gt;-18,BS135,-18)</f>
        <v>0</v>
      </c>
      <c r="BT136" s="330"/>
      <c r="BU136" s="334"/>
      <c r="BV136" s="329" t="s">
        <v>353</v>
      </c>
      <c r="BW136" s="331" t="str">
        <f>IF(OR($M$44="",$S$44=""),"",BL44+$BW$76)</f>
        <v/>
      </c>
      <c r="BX136" s="333">
        <f>IF(BX135&gt;-18,BX135,-18)</f>
        <v>0</v>
      </c>
      <c r="BY136" s="330"/>
      <c r="BZ136" s="334"/>
      <c r="CA136" s="126"/>
      <c r="CB136" s="64"/>
      <c r="CC136" s="65"/>
      <c r="CD136" s="66"/>
      <c r="CE136" s="66"/>
      <c r="CF136" s="338" t="s">
        <v>413</v>
      </c>
      <c r="CG136" s="338" t="s">
        <v>414</v>
      </c>
      <c r="CH136" s="338"/>
      <c r="CI136" s="338"/>
      <c r="CJ136" s="338"/>
      <c r="CK136" s="338"/>
      <c r="CL136" s="338"/>
      <c r="CM136" s="338"/>
      <c r="CN136" s="338"/>
      <c r="CO136" s="338"/>
      <c r="CP136" s="338"/>
      <c r="CQ136" s="338"/>
      <c r="CR136" s="338"/>
      <c r="CS136" s="338"/>
      <c r="CT136" s="338"/>
      <c r="CU136" s="338"/>
      <c r="CV136" s="338"/>
      <c r="CW136" s="338"/>
    </row>
    <row r="137" spans="64:119" s="54" customFormat="1" ht="13.5" x14ac:dyDescent="0.15">
      <c r="BL137" s="329" t="s">
        <v>356</v>
      </c>
      <c r="BM137" s="331" t="str">
        <f>IF(OR($M$36="",$S$36=""),"",BM36+$BM$76)</f>
        <v/>
      </c>
      <c r="BN137" s="333">
        <f>IF(BN135&gt;-18,BN135,-18)</f>
        <v>0</v>
      </c>
      <c r="BO137" s="330"/>
      <c r="BP137" s="334"/>
      <c r="BQ137" s="329" t="s">
        <v>356</v>
      </c>
      <c r="BR137" s="331" t="str">
        <f>IF(OR($M$40="",$S$40=""),"",BM40+$BR$76)</f>
        <v/>
      </c>
      <c r="BS137" s="333">
        <f>IF(BS135&gt;-18,BS135,-18)</f>
        <v>0</v>
      </c>
      <c r="BT137" s="330"/>
      <c r="BU137" s="334"/>
      <c r="BV137" s="329" t="s">
        <v>356</v>
      </c>
      <c r="BW137" s="331" t="str">
        <f>IF(OR($M$44="",$S$44=""),"",BM44+$BW$76)</f>
        <v/>
      </c>
      <c r="BX137" s="333">
        <f>IF(BX135&gt;-18,BX135,-18)</f>
        <v>0</v>
      </c>
      <c r="BY137" s="330"/>
      <c r="BZ137" s="334"/>
      <c r="CA137" s="126"/>
      <c r="CB137" s="64"/>
      <c r="CC137" s="65"/>
      <c r="CD137" s="66"/>
      <c r="CE137" s="66"/>
    </row>
    <row r="138" spans="64:119" s="54" customFormat="1" ht="16.5" customHeight="1" x14ac:dyDescent="0.15">
      <c r="BL138" s="329" t="s">
        <v>359</v>
      </c>
      <c r="BM138" s="331" t="str">
        <f>IF(OR($M$36="",$S$36=""),"",BN36+$BM$76)</f>
        <v/>
      </c>
      <c r="BN138" s="333">
        <f>IF(BN135&gt;-15,BN135,-15)</f>
        <v>0</v>
      </c>
      <c r="BO138" s="330"/>
      <c r="BP138" s="334"/>
      <c r="BQ138" s="329" t="s">
        <v>359</v>
      </c>
      <c r="BR138" s="331" t="str">
        <f>IF(OR($M$40="",$S$40=""),"",BN40+$BR$76)</f>
        <v/>
      </c>
      <c r="BS138" s="333">
        <f>IF(BS135&gt;-15,BS135,-15)</f>
        <v>0</v>
      </c>
      <c r="BT138" s="330"/>
      <c r="BU138" s="334"/>
      <c r="BV138" s="329" t="s">
        <v>359</v>
      </c>
      <c r="BW138" s="331" t="str">
        <f>IF(OR($M$44="",$S$44=""),"",BN44+$BW$76)</f>
        <v/>
      </c>
      <c r="BX138" s="333">
        <f>IF(BX135&gt;-15,BX135,-15)</f>
        <v>0</v>
      </c>
      <c r="BY138" s="330"/>
      <c r="BZ138" s="334"/>
      <c r="CA138" s="126"/>
      <c r="CB138" s="64"/>
      <c r="CC138" s="65"/>
      <c r="CD138" s="66"/>
      <c r="CE138" s="66"/>
      <c r="CF138" s="340" t="s">
        <v>401</v>
      </c>
      <c r="CG138" s="353" t="e">
        <f t="shared" ref="CG138:CV138" si="46">CG134</f>
        <v>#VALUE!</v>
      </c>
      <c r="CH138" s="353" t="e">
        <f t="shared" si="46"/>
        <v>#VALUE!</v>
      </c>
      <c r="CI138" s="353" t="e">
        <f t="shared" si="46"/>
        <v>#VALUE!</v>
      </c>
      <c r="CJ138" s="353" t="e">
        <f t="shared" si="46"/>
        <v>#VALUE!</v>
      </c>
      <c r="CK138" s="353" t="e">
        <f t="shared" si="46"/>
        <v>#VALUE!</v>
      </c>
      <c r="CL138" s="353" t="e">
        <f t="shared" si="46"/>
        <v>#VALUE!</v>
      </c>
      <c r="CM138" s="353" t="e">
        <f t="shared" si="46"/>
        <v>#VALUE!</v>
      </c>
      <c r="CN138" s="353" t="e">
        <f t="shared" si="46"/>
        <v>#VALUE!</v>
      </c>
      <c r="CO138" s="353" t="e">
        <f t="shared" si="46"/>
        <v>#VALUE!</v>
      </c>
      <c r="CP138" s="353" t="e">
        <f t="shared" si="46"/>
        <v>#VALUE!</v>
      </c>
      <c r="CQ138" s="353" t="e">
        <f t="shared" si="46"/>
        <v>#VALUE!</v>
      </c>
      <c r="CR138" s="353" t="e">
        <f t="shared" si="46"/>
        <v>#VALUE!</v>
      </c>
      <c r="CS138" s="353" t="e">
        <f t="shared" si="46"/>
        <v>#VALUE!</v>
      </c>
      <c r="CT138" s="353" t="e">
        <f t="shared" si="46"/>
        <v>#VALUE!</v>
      </c>
      <c r="CU138" s="353" t="e">
        <f t="shared" si="46"/>
        <v>#VALUE!</v>
      </c>
      <c r="CV138" s="353" t="e">
        <f t="shared" si="46"/>
        <v>#VALUE!</v>
      </c>
    </row>
    <row r="139" spans="64:119" s="54" customFormat="1" ht="13.5" x14ac:dyDescent="0.15">
      <c r="BL139" s="329" t="s">
        <v>360</v>
      </c>
      <c r="BM139" s="331" t="str">
        <f>IF(OR($M$36="",$S$36=""),"",BO36+$BM$76)</f>
        <v/>
      </c>
      <c r="BN139" s="333">
        <f>IF(BN135&gt;-15,BN135,-15)</f>
        <v>0</v>
      </c>
      <c r="BO139" s="330"/>
      <c r="BP139" s="334"/>
      <c r="BQ139" s="329" t="s">
        <v>360</v>
      </c>
      <c r="BR139" s="331" t="str">
        <f>IF(OR($M$40="",$S$40=""),"",BO40+$BR$76)</f>
        <v/>
      </c>
      <c r="BS139" s="333">
        <f>IF(BS135&gt;-15,BS135,-15)</f>
        <v>0</v>
      </c>
      <c r="BT139" s="330"/>
      <c r="BU139" s="334"/>
      <c r="BV139" s="329" t="s">
        <v>360</v>
      </c>
      <c r="BW139" s="331" t="str">
        <f>IF(OR($M$44="",$S$44=""),"",BO44+$BW$76)</f>
        <v/>
      </c>
      <c r="BX139" s="333">
        <f>IF(BX135&gt;-15,BX135,-15)</f>
        <v>0</v>
      </c>
      <c r="BY139" s="330"/>
      <c r="BZ139" s="334"/>
      <c r="CA139" s="126"/>
      <c r="CB139" s="64"/>
      <c r="CC139" s="65"/>
      <c r="CD139" s="66"/>
      <c r="CE139" s="66"/>
      <c r="CF139" s="54" t="s">
        <v>395</v>
      </c>
      <c r="CG139" s="344">
        <f>100-5.67</f>
        <v>94.33</v>
      </c>
      <c r="CH139" s="54">
        <f>$CG139</f>
        <v>94.33</v>
      </c>
      <c r="CI139" s="54">
        <f t="shared" ref="CI139:CV143" si="47">$CG139</f>
        <v>94.33</v>
      </c>
      <c r="CJ139" s="54">
        <f t="shared" si="47"/>
        <v>94.33</v>
      </c>
      <c r="CK139" s="54">
        <f t="shared" si="47"/>
        <v>94.33</v>
      </c>
      <c r="CL139" s="54">
        <f t="shared" si="47"/>
        <v>94.33</v>
      </c>
      <c r="CM139" s="54">
        <f t="shared" si="47"/>
        <v>94.33</v>
      </c>
      <c r="CN139" s="54">
        <f t="shared" si="47"/>
        <v>94.33</v>
      </c>
      <c r="CO139" s="54">
        <f t="shared" si="47"/>
        <v>94.33</v>
      </c>
      <c r="CP139" s="54">
        <f t="shared" si="47"/>
        <v>94.33</v>
      </c>
      <c r="CQ139" s="54">
        <f t="shared" si="47"/>
        <v>94.33</v>
      </c>
      <c r="CR139" s="54">
        <f t="shared" si="47"/>
        <v>94.33</v>
      </c>
      <c r="CS139" s="54">
        <f t="shared" si="47"/>
        <v>94.33</v>
      </c>
      <c r="CT139" s="54">
        <f t="shared" si="47"/>
        <v>94.33</v>
      </c>
      <c r="CU139" s="54">
        <f t="shared" si="47"/>
        <v>94.33</v>
      </c>
      <c r="CV139" s="54">
        <f t="shared" si="47"/>
        <v>94.33</v>
      </c>
      <c r="CX139" s="339" t="s">
        <v>402</v>
      </c>
      <c r="CY139" s="339"/>
      <c r="CZ139" s="339"/>
      <c r="DA139" s="339"/>
      <c r="DB139" s="339"/>
      <c r="DC139" s="339"/>
      <c r="DD139" s="339"/>
      <c r="DE139" s="339"/>
      <c r="DF139" s="339"/>
      <c r="DG139" s="339"/>
      <c r="DH139" s="339"/>
      <c r="DI139" s="339"/>
      <c r="DJ139" s="339"/>
      <c r="DK139" s="339"/>
      <c r="DL139" s="339"/>
      <c r="DM139" s="339"/>
      <c r="DN139" s="339"/>
      <c r="DO139" s="339"/>
    </row>
    <row r="140" spans="64:119" s="54" customFormat="1" ht="13.5" x14ac:dyDescent="0.15">
      <c r="BL140" s="329" t="s">
        <v>364</v>
      </c>
      <c r="BM140" s="331" t="str">
        <f>IF(OR($M$36="",$S$36=""),"",BP36+$BM$76)</f>
        <v/>
      </c>
      <c r="BN140" s="333">
        <f>IF(BN135&gt;-12,BN135,-12)</f>
        <v>0</v>
      </c>
      <c r="BO140" s="330"/>
      <c r="BP140" s="334"/>
      <c r="BQ140" s="329" t="s">
        <v>364</v>
      </c>
      <c r="BR140" s="331" t="str">
        <f>IF(OR($M$40="",$S$40=""),"",BP40+$BR$76)</f>
        <v/>
      </c>
      <c r="BS140" s="333">
        <f>IF(BS135&gt;-12,BS135,-12)</f>
        <v>0</v>
      </c>
      <c r="BT140" s="330"/>
      <c r="BU140" s="334"/>
      <c r="BV140" s="329" t="s">
        <v>364</v>
      </c>
      <c r="BW140" s="331" t="str">
        <f>IF(OR($M$44="",$S$44=""),"",BP44+$BW$76)</f>
        <v/>
      </c>
      <c r="BX140" s="333">
        <f>IF(BX135&gt;-12,BX135,-12)</f>
        <v>0</v>
      </c>
      <c r="BY140" s="330"/>
      <c r="BZ140" s="334"/>
      <c r="CA140" s="126"/>
      <c r="CB140" s="64" t="s">
        <v>372</v>
      </c>
      <c r="CC140" s="345">
        <v>0</v>
      </c>
      <c r="CD140" s="66" t="s">
        <v>373</v>
      </c>
      <c r="CE140" s="66">
        <f>ROUND(CC140*$CG$82*9.80665/1000,0)</f>
        <v>0</v>
      </c>
      <c r="CF140" s="54" t="s">
        <v>374</v>
      </c>
      <c r="CG140" s="341">
        <f>CE141</f>
        <v>0</v>
      </c>
      <c r="CH140" s="54">
        <f>$CG140</f>
        <v>0</v>
      </c>
      <c r="CI140" s="54">
        <f t="shared" si="47"/>
        <v>0</v>
      </c>
      <c r="CJ140" s="54">
        <f t="shared" si="47"/>
        <v>0</v>
      </c>
      <c r="CK140" s="54">
        <f t="shared" si="47"/>
        <v>0</v>
      </c>
      <c r="CL140" s="54">
        <f t="shared" si="47"/>
        <v>0</v>
      </c>
      <c r="CM140" s="54">
        <f t="shared" si="47"/>
        <v>0</v>
      </c>
      <c r="CN140" s="54">
        <f t="shared" si="47"/>
        <v>0</v>
      </c>
      <c r="CO140" s="54">
        <f t="shared" si="47"/>
        <v>0</v>
      </c>
      <c r="CP140" s="54">
        <f t="shared" si="47"/>
        <v>0</v>
      </c>
      <c r="CQ140" s="54">
        <f t="shared" si="47"/>
        <v>0</v>
      </c>
      <c r="CR140" s="54">
        <f t="shared" si="47"/>
        <v>0</v>
      </c>
      <c r="CS140" s="54">
        <f t="shared" si="47"/>
        <v>0</v>
      </c>
      <c r="CT140" s="54">
        <f t="shared" si="47"/>
        <v>0</v>
      </c>
      <c r="CU140" s="54">
        <f t="shared" si="47"/>
        <v>0</v>
      </c>
      <c r="CV140" s="54">
        <f t="shared" si="47"/>
        <v>0</v>
      </c>
    </row>
    <row r="141" spans="64:119" s="54" customFormat="1" ht="13.5" x14ac:dyDescent="0.15">
      <c r="BL141" s="329" t="s">
        <v>365</v>
      </c>
      <c r="BM141" s="331" t="str">
        <f>IF(OR($M$36="",$S$36=""),"",BQ36+$BM$76)</f>
        <v/>
      </c>
      <c r="BN141" s="333">
        <f>IF(BN135&gt;-12,BN135,-12)</f>
        <v>0</v>
      </c>
      <c r="BO141" s="330"/>
      <c r="BP141" s="334"/>
      <c r="BQ141" s="329" t="s">
        <v>365</v>
      </c>
      <c r="BR141" s="331" t="str">
        <f>IF(OR($M$40="",$S$40=""),"",BQ40+$BR$76)</f>
        <v/>
      </c>
      <c r="BS141" s="333">
        <f>IF(BS135&gt;-12,BS135,-12)</f>
        <v>0</v>
      </c>
      <c r="BT141" s="330"/>
      <c r="BU141" s="334"/>
      <c r="BV141" s="329" t="s">
        <v>365</v>
      </c>
      <c r="BW141" s="331" t="str">
        <f>IF(OR($M$44="",$S$44=""),"",BQ44+$BW$76)</f>
        <v/>
      </c>
      <c r="BX141" s="333">
        <f>IF(BX135&gt;-12,BX135,-12)</f>
        <v>0</v>
      </c>
      <c r="BY141" s="330"/>
      <c r="BZ141" s="334"/>
      <c r="CA141" s="126"/>
      <c r="CB141" s="354" t="s">
        <v>376</v>
      </c>
      <c r="CC141" s="355">
        <f>CC125</f>
        <v>0</v>
      </c>
      <c r="CD141" s="346" t="s">
        <v>381</v>
      </c>
      <c r="CE141" s="66">
        <f>CC141*$CG$82*9.80665/1000</f>
        <v>0</v>
      </c>
      <c r="CF141" s="54" t="s">
        <v>396</v>
      </c>
      <c r="CG141" s="54">
        <v>0.79</v>
      </c>
      <c r="CH141" s="54">
        <f>$CG141</f>
        <v>0.79</v>
      </c>
      <c r="CI141" s="54">
        <f t="shared" si="47"/>
        <v>0.79</v>
      </c>
      <c r="CJ141" s="54">
        <f t="shared" si="47"/>
        <v>0.79</v>
      </c>
      <c r="CK141" s="54">
        <f t="shared" si="47"/>
        <v>0.79</v>
      </c>
      <c r="CL141" s="54">
        <f t="shared" si="47"/>
        <v>0.79</v>
      </c>
      <c r="CM141" s="54">
        <f t="shared" si="47"/>
        <v>0.79</v>
      </c>
      <c r="CN141" s="54">
        <f t="shared" si="47"/>
        <v>0.79</v>
      </c>
      <c r="CO141" s="54">
        <f t="shared" si="47"/>
        <v>0.79</v>
      </c>
      <c r="CP141" s="54">
        <f t="shared" si="47"/>
        <v>0.79</v>
      </c>
      <c r="CQ141" s="54">
        <f t="shared" si="47"/>
        <v>0.79</v>
      </c>
      <c r="CR141" s="54">
        <f t="shared" si="47"/>
        <v>0.79</v>
      </c>
      <c r="CS141" s="54">
        <f t="shared" si="47"/>
        <v>0.79</v>
      </c>
      <c r="CT141" s="54">
        <f t="shared" si="47"/>
        <v>0.79</v>
      </c>
      <c r="CU141" s="54">
        <f t="shared" si="47"/>
        <v>0.79</v>
      </c>
      <c r="CV141" s="54">
        <f t="shared" si="47"/>
        <v>0.79</v>
      </c>
      <c r="CX141" s="358" t="s">
        <v>404</v>
      </c>
      <c r="CY141" s="54">
        <f t="shared" ref="CY141:DN141" si="48">CG$79</f>
        <v>126.88500000000001</v>
      </c>
      <c r="CZ141" s="54">
        <f t="shared" si="48"/>
        <v>109.185</v>
      </c>
      <c r="DA141" s="54">
        <f t="shared" si="48"/>
        <v>94.381</v>
      </c>
      <c r="DB141" s="54">
        <f t="shared" si="48"/>
        <v>82.445999999999998</v>
      </c>
      <c r="DC141" s="54">
        <f t="shared" si="48"/>
        <v>73.918000000000006</v>
      </c>
      <c r="DD141" s="54">
        <f t="shared" si="48"/>
        <v>63.152999999999999</v>
      </c>
      <c r="DE141" s="54">
        <f t="shared" si="48"/>
        <v>56.482999999999997</v>
      </c>
      <c r="DF141" s="54">
        <f t="shared" si="48"/>
        <v>51.133000000000003</v>
      </c>
      <c r="DG141" s="54">
        <f t="shared" si="48"/>
        <v>48.246000000000002</v>
      </c>
      <c r="DH141" s="54">
        <f t="shared" si="48"/>
        <v>43.709000000000003</v>
      </c>
      <c r="DI141" s="54">
        <f t="shared" si="48"/>
        <v>40.774000000000001</v>
      </c>
      <c r="DJ141" s="54">
        <f t="shared" si="48"/>
        <v>38.68</v>
      </c>
      <c r="DK141" s="54">
        <f t="shared" si="48"/>
        <v>34.463000000000001</v>
      </c>
      <c r="DL141" s="54">
        <f t="shared" si="48"/>
        <v>33.161000000000001</v>
      </c>
      <c r="DM141" s="54">
        <f t="shared" si="48"/>
        <v>30.765000000000001</v>
      </c>
      <c r="DN141" s="54">
        <f t="shared" si="48"/>
        <v>29.283999999999999</v>
      </c>
    </row>
    <row r="142" spans="64:119" s="54" customFormat="1" ht="13.5" x14ac:dyDescent="0.15">
      <c r="BL142" s="329" t="s">
        <v>368</v>
      </c>
      <c r="BM142" s="331" t="str">
        <f>IF(OR($M$36="",$S$36=""),"",BR36+$BM$76)</f>
        <v/>
      </c>
      <c r="BN142" s="333">
        <f>IF(BN135&gt;-9,BN135,-9)</f>
        <v>0</v>
      </c>
      <c r="BO142" s="330"/>
      <c r="BP142" s="334"/>
      <c r="BQ142" s="329" t="s">
        <v>368</v>
      </c>
      <c r="BR142" s="331" t="str">
        <f>IF(OR($M$40="",$S$40=""),"",BR40+$BR$76)</f>
        <v/>
      </c>
      <c r="BS142" s="333">
        <f>IF(BS135&gt;-9,BS135,-9)</f>
        <v>0</v>
      </c>
      <c r="BT142" s="330"/>
      <c r="BU142" s="334"/>
      <c r="BV142" s="329" t="s">
        <v>368</v>
      </c>
      <c r="BW142" s="331" t="str">
        <f>IF(OR($M$44="",$S$44=""),"",BR44+$BW$76)</f>
        <v/>
      </c>
      <c r="BX142" s="333">
        <f>IF(BX135&gt;-9,BX135,-9)</f>
        <v>0</v>
      </c>
      <c r="BY142" s="330"/>
      <c r="BZ142" s="334"/>
      <c r="CA142" s="126"/>
      <c r="CB142" s="64" t="s">
        <v>380</v>
      </c>
      <c r="CC142" s="345">
        <f>-BN83</f>
        <v>0</v>
      </c>
      <c r="CD142" s="346" t="s">
        <v>381</v>
      </c>
      <c r="CE142" s="66">
        <f>CC142*$CG$82*9.80665/1000</f>
        <v>0</v>
      </c>
      <c r="CF142" s="54" t="s">
        <v>382</v>
      </c>
      <c r="CG142" s="341">
        <f>CE140</f>
        <v>0</v>
      </c>
      <c r="CH142" s="54">
        <f>$CG142</f>
        <v>0</v>
      </c>
      <c r="CI142" s="54">
        <f t="shared" si="47"/>
        <v>0</v>
      </c>
      <c r="CJ142" s="54">
        <f t="shared" si="47"/>
        <v>0</v>
      </c>
      <c r="CK142" s="54">
        <f t="shared" si="47"/>
        <v>0</v>
      </c>
      <c r="CL142" s="54">
        <f t="shared" si="47"/>
        <v>0</v>
      </c>
      <c r="CM142" s="54">
        <f t="shared" si="47"/>
        <v>0</v>
      </c>
      <c r="CN142" s="54">
        <f t="shared" si="47"/>
        <v>0</v>
      </c>
      <c r="CO142" s="54">
        <f t="shared" si="47"/>
        <v>0</v>
      </c>
      <c r="CP142" s="54">
        <f t="shared" si="47"/>
        <v>0</v>
      </c>
      <c r="CQ142" s="54">
        <f t="shared" si="47"/>
        <v>0</v>
      </c>
      <c r="CR142" s="54">
        <f t="shared" si="47"/>
        <v>0</v>
      </c>
      <c r="CS142" s="54">
        <f t="shared" si="47"/>
        <v>0</v>
      </c>
      <c r="CT142" s="54">
        <f t="shared" si="47"/>
        <v>0</v>
      </c>
      <c r="CU142" s="54">
        <f t="shared" si="47"/>
        <v>0</v>
      </c>
      <c r="CV142" s="54">
        <f t="shared" si="47"/>
        <v>0</v>
      </c>
      <c r="CX142" s="54" t="s">
        <v>405</v>
      </c>
      <c r="CY142" s="54">
        <f t="shared" ref="CY142:DN142" si="49">CG$80</f>
        <v>0.55779999999999996</v>
      </c>
      <c r="CZ142" s="54">
        <f t="shared" si="49"/>
        <v>0.65139999999999998</v>
      </c>
      <c r="DA142" s="54">
        <f t="shared" si="49"/>
        <v>0.72219999999999995</v>
      </c>
      <c r="DB142" s="54">
        <f t="shared" si="49"/>
        <v>0.78249999999999997</v>
      </c>
      <c r="DC142" s="54">
        <f t="shared" si="49"/>
        <v>0.81259999999999999</v>
      </c>
      <c r="DD142" s="54">
        <f t="shared" si="49"/>
        <v>0.84340000000000004</v>
      </c>
      <c r="DE142" s="54">
        <f t="shared" si="49"/>
        <v>0.86929999999999996</v>
      </c>
      <c r="DF142" s="54">
        <f t="shared" si="49"/>
        <v>0.89100000000000001</v>
      </c>
      <c r="DG142" s="54">
        <f t="shared" si="49"/>
        <v>0.90920000000000001</v>
      </c>
      <c r="DH142" s="54">
        <f t="shared" si="49"/>
        <v>0.92220000000000002</v>
      </c>
      <c r="DI142" s="54">
        <f t="shared" si="49"/>
        <v>0.93189999999999995</v>
      </c>
      <c r="DJ142" s="54">
        <f t="shared" si="49"/>
        <v>0.94030000000000002</v>
      </c>
      <c r="DK142" s="54">
        <f t="shared" si="49"/>
        <v>0.94769999999999999</v>
      </c>
      <c r="DL142" s="54">
        <f t="shared" si="49"/>
        <v>0.95440000000000003</v>
      </c>
      <c r="DM142" s="54">
        <f t="shared" si="49"/>
        <v>0.96020000000000005</v>
      </c>
      <c r="DN142" s="54">
        <f t="shared" si="49"/>
        <v>0.96530000000000005</v>
      </c>
    </row>
    <row r="143" spans="64:119" s="54" customFormat="1" ht="14.25" thickBot="1" x14ac:dyDescent="0.2">
      <c r="BL143" s="329" t="s">
        <v>371</v>
      </c>
      <c r="BM143" s="331" t="str">
        <f>IF(OR($M$36="",$S$36=""),"",BS36+$BM$76)</f>
        <v/>
      </c>
      <c r="BN143" s="333">
        <f>IF(BN135&gt;-9,BN135,-9)</f>
        <v>0</v>
      </c>
      <c r="BO143" s="330"/>
      <c r="BP143" s="334"/>
      <c r="BQ143" s="329" t="s">
        <v>371</v>
      </c>
      <c r="BR143" s="331" t="str">
        <f>IF(OR($M$40="",$S$40=""),"",BS40+$BR$76)</f>
        <v/>
      </c>
      <c r="BS143" s="333">
        <f>IF(BS135&gt;-9,BS135,-9)</f>
        <v>0</v>
      </c>
      <c r="BT143" s="330"/>
      <c r="BU143" s="334"/>
      <c r="BV143" s="329" t="s">
        <v>371</v>
      </c>
      <c r="BW143" s="331" t="str">
        <f>IF(OR($M$44="",$S$44=""),"",BS44+$BW$76)</f>
        <v/>
      </c>
      <c r="BX143" s="333">
        <f>IF(BX135&gt;-9,BX135,-9)</f>
        <v>0</v>
      </c>
      <c r="BY143" s="330"/>
      <c r="BZ143" s="334"/>
      <c r="CA143" s="126"/>
      <c r="CB143" s="64" t="s">
        <v>384</v>
      </c>
      <c r="CC143" s="356" t="e">
        <f>(BM83-BM82)/0.000694444444444444</f>
        <v>#VALUE!</v>
      </c>
      <c r="CD143" s="66" t="s">
        <v>65</v>
      </c>
      <c r="CE143" s="66" t="e">
        <f>IF(CC140=0,IF(CC123&gt;0,CC143+CE126,CC143),(CC143-((CC142-CC141)/CC140)))</f>
        <v>#VALUE!</v>
      </c>
      <c r="CF143" s="54" t="s">
        <v>406</v>
      </c>
      <c r="CG143" s="341" t="e">
        <f>ABS(CE143)</f>
        <v>#VALUE!</v>
      </c>
      <c r="CH143" s="54" t="e">
        <f>$CG143</f>
        <v>#VALUE!</v>
      </c>
      <c r="CI143" s="54" t="e">
        <f t="shared" si="47"/>
        <v>#VALUE!</v>
      </c>
      <c r="CJ143" s="54" t="e">
        <f t="shared" si="47"/>
        <v>#VALUE!</v>
      </c>
      <c r="CK143" s="54" t="e">
        <f t="shared" si="47"/>
        <v>#VALUE!</v>
      </c>
      <c r="CL143" s="54" t="e">
        <f t="shared" si="47"/>
        <v>#VALUE!</v>
      </c>
      <c r="CM143" s="54" t="e">
        <f t="shared" si="47"/>
        <v>#VALUE!</v>
      </c>
      <c r="CN143" s="54" t="e">
        <f t="shared" si="47"/>
        <v>#VALUE!</v>
      </c>
      <c r="CO143" s="54" t="e">
        <f t="shared" si="47"/>
        <v>#VALUE!</v>
      </c>
      <c r="CP143" s="54" t="e">
        <f t="shared" si="47"/>
        <v>#VALUE!</v>
      </c>
      <c r="CQ143" s="54" t="e">
        <f t="shared" si="47"/>
        <v>#VALUE!</v>
      </c>
      <c r="CR143" s="54" t="e">
        <f t="shared" si="47"/>
        <v>#VALUE!</v>
      </c>
      <c r="CS143" s="54" t="e">
        <f t="shared" si="47"/>
        <v>#VALUE!</v>
      </c>
      <c r="CT143" s="54" t="e">
        <f t="shared" si="47"/>
        <v>#VALUE!</v>
      </c>
      <c r="CU143" s="54" t="e">
        <f t="shared" si="47"/>
        <v>#VALUE!</v>
      </c>
      <c r="CV143" s="54" t="e">
        <f t="shared" si="47"/>
        <v>#VALUE!</v>
      </c>
      <c r="CX143" s="54" t="s">
        <v>415</v>
      </c>
      <c r="CY143" s="54">
        <f>100-$CG$83</f>
        <v>94.33</v>
      </c>
      <c r="CZ143" s="54">
        <f t="shared" ref="CZ143:DN143" si="50">100-$CG$83</f>
        <v>94.33</v>
      </c>
      <c r="DA143" s="54">
        <f t="shared" si="50"/>
        <v>94.33</v>
      </c>
      <c r="DB143" s="54">
        <f t="shared" si="50"/>
        <v>94.33</v>
      </c>
      <c r="DC143" s="54">
        <f t="shared" si="50"/>
        <v>94.33</v>
      </c>
      <c r="DD143" s="54">
        <f t="shared" si="50"/>
        <v>94.33</v>
      </c>
      <c r="DE143" s="54">
        <f t="shared" si="50"/>
        <v>94.33</v>
      </c>
      <c r="DF143" s="54">
        <f t="shared" si="50"/>
        <v>94.33</v>
      </c>
      <c r="DG143" s="54">
        <f t="shared" si="50"/>
        <v>94.33</v>
      </c>
      <c r="DH143" s="54">
        <f t="shared" si="50"/>
        <v>94.33</v>
      </c>
      <c r="DI143" s="54">
        <f t="shared" si="50"/>
        <v>94.33</v>
      </c>
      <c r="DJ143" s="54">
        <f t="shared" si="50"/>
        <v>94.33</v>
      </c>
      <c r="DK143" s="54">
        <f t="shared" si="50"/>
        <v>94.33</v>
      </c>
      <c r="DL143" s="54">
        <f t="shared" si="50"/>
        <v>94.33</v>
      </c>
      <c r="DM143" s="54">
        <f t="shared" si="50"/>
        <v>94.33</v>
      </c>
      <c r="DN143" s="54">
        <f t="shared" si="50"/>
        <v>94.33</v>
      </c>
    </row>
    <row r="144" spans="64:119" s="54" customFormat="1" ht="14.25" thickBot="1" x14ac:dyDescent="0.2">
      <c r="BL144" s="329" t="s">
        <v>375</v>
      </c>
      <c r="BM144" s="331" t="str">
        <f>IF(OR($M$36="",$S$36=""),"",BT36+$BM$76)</f>
        <v/>
      </c>
      <c r="BN144" s="333">
        <f>IF(BN135&gt;-6,BN135,-6)</f>
        <v>0</v>
      </c>
      <c r="BO144" s="330"/>
      <c r="BP144" s="334"/>
      <c r="BQ144" s="329" t="s">
        <v>375</v>
      </c>
      <c r="BR144" s="331" t="str">
        <f>IF(OR($M$40="",$S$40=""),"",BT40+$BR$76)</f>
        <v/>
      </c>
      <c r="BS144" s="333">
        <f>IF(BS135&gt;-6,BS135,-6)</f>
        <v>0</v>
      </c>
      <c r="BT144" s="330"/>
      <c r="BU144" s="334"/>
      <c r="BV144" s="329" t="s">
        <v>375</v>
      </c>
      <c r="BW144" s="331" t="str">
        <f>IF(OR($M$44="",$S$44=""),"",BT44+$BW$76)</f>
        <v/>
      </c>
      <c r="BX144" s="333">
        <f>IF(BX135&gt;-6,BX135,-6)</f>
        <v>0</v>
      </c>
      <c r="BY144" s="330"/>
      <c r="BZ144" s="334"/>
      <c r="CA144" s="126"/>
      <c r="CB144" s="359"/>
      <c r="CC144" s="360"/>
      <c r="CD144" s="66"/>
      <c r="CE144" s="66"/>
      <c r="CF144" s="54" t="s">
        <v>408</v>
      </c>
      <c r="CG144" s="347">
        <f>LN(2)/CG$78</f>
        <v>0.13862943611198905</v>
      </c>
      <c r="CH144" s="347">
        <f t="shared" ref="CH144:CV144" si="51">LN(2)/CH$78</f>
        <v>8.6643397569993161E-2</v>
      </c>
      <c r="CI144" s="347">
        <f t="shared" si="51"/>
        <v>5.5451774444795626E-2</v>
      </c>
      <c r="CJ144" s="347">
        <f t="shared" si="51"/>
        <v>3.7467415165402446E-2</v>
      </c>
      <c r="CK144" s="347">
        <f t="shared" si="51"/>
        <v>2.5672117798516494E-2</v>
      </c>
      <c r="CL144" s="347">
        <f t="shared" si="51"/>
        <v>1.8097837612531208E-2</v>
      </c>
      <c r="CM144" s="347">
        <f t="shared" si="51"/>
        <v>1.2765141446776157E-2</v>
      </c>
      <c r="CN144" s="347">
        <f t="shared" si="51"/>
        <v>9.001911435843446E-3</v>
      </c>
      <c r="CO144" s="347">
        <f t="shared" si="51"/>
        <v>6.3591484455040852E-3</v>
      </c>
      <c r="CP144" s="347">
        <f t="shared" si="51"/>
        <v>4.7475834284927756E-3</v>
      </c>
      <c r="CQ144" s="347">
        <f t="shared" si="51"/>
        <v>3.7066694147590657E-3</v>
      </c>
      <c r="CR144" s="347">
        <f t="shared" si="51"/>
        <v>2.9001974082006081E-3</v>
      </c>
      <c r="CS144" s="347">
        <f t="shared" si="51"/>
        <v>2.272613706753919E-3</v>
      </c>
      <c r="CT144" s="347">
        <f t="shared" si="51"/>
        <v>1.7773004629742187E-3</v>
      </c>
      <c r="CU144" s="347">
        <f t="shared" si="51"/>
        <v>1.3918618083533039E-3</v>
      </c>
      <c r="CV144" s="347">
        <f t="shared" si="51"/>
        <v>1.0915703630865281E-3</v>
      </c>
      <c r="CX144" s="54" t="s">
        <v>409</v>
      </c>
      <c r="CY144" s="361">
        <f>CE142</f>
        <v>0</v>
      </c>
      <c r="CZ144" s="54">
        <f>$CY144</f>
        <v>0</v>
      </c>
      <c r="DA144" s="54">
        <f t="shared" ref="DA144:DN144" si="52">$CY144</f>
        <v>0</v>
      </c>
      <c r="DB144" s="54">
        <f t="shared" si="52"/>
        <v>0</v>
      </c>
      <c r="DC144" s="54">
        <f t="shared" si="52"/>
        <v>0</v>
      </c>
      <c r="DD144" s="54">
        <f t="shared" si="52"/>
        <v>0</v>
      </c>
      <c r="DE144" s="54">
        <f t="shared" si="52"/>
        <v>0</v>
      </c>
      <c r="DF144" s="54">
        <f t="shared" si="52"/>
        <v>0</v>
      </c>
      <c r="DG144" s="54">
        <f t="shared" si="52"/>
        <v>0</v>
      </c>
      <c r="DH144" s="54">
        <f t="shared" si="52"/>
        <v>0</v>
      </c>
      <c r="DI144" s="54">
        <f t="shared" si="52"/>
        <v>0</v>
      </c>
      <c r="DJ144" s="54">
        <f t="shared" si="52"/>
        <v>0</v>
      </c>
      <c r="DK144" s="54">
        <f t="shared" si="52"/>
        <v>0</v>
      </c>
      <c r="DL144" s="54">
        <f t="shared" si="52"/>
        <v>0</v>
      </c>
      <c r="DM144" s="54">
        <f t="shared" si="52"/>
        <v>0</v>
      </c>
      <c r="DN144" s="54">
        <f t="shared" si="52"/>
        <v>0</v>
      </c>
    </row>
    <row r="145" spans="1:119" ht="13.5" x14ac:dyDescent="0.15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329" t="s">
        <v>379</v>
      </c>
      <c r="BM145" s="331" t="str">
        <f>IF(OR($M$36="",$S$36=""),"",BU36+$BM$76)</f>
        <v/>
      </c>
      <c r="BN145" s="333">
        <f>IF(BN135&gt;-6,BN135,-6)</f>
        <v>0</v>
      </c>
      <c r="BO145" s="330"/>
      <c r="BP145" s="334"/>
      <c r="BQ145" s="329" t="s">
        <v>379</v>
      </c>
      <c r="BR145" s="331" t="str">
        <f>IF(OR($M$40="",$S$40=""),"",BU40+$BR$76)</f>
        <v/>
      </c>
      <c r="BS145" s="333">
        <f>IF(BS135&gt;-6,BS135,-6)</f>
        <v>0</v>
      </c>
      <c r="BT145" s="330"/>
      <c r="BU145" s="334"/>
      <c r="BV145" s="329" t="s">
        <v>379</v>
      </c>
      <c r="BW145" s="331" t="str">
        <f>IF(OR($M$44="",$S$44=""),"",BU44+$BW$76)</f>
        <v/>
      </c>
      <c r="BX145" s="333">
        <f>IF(BX135&gt;-6,BX135,-6)</f>
        <v>0</v>
      </c>
      <c r="BY145" s="330"/>
      <c r="BZ145" s="334"/>
      <c r="CA145" s="126"/>
      <c r="CG145" s="347"/>
      <c r="CH145" s="347"/>
      <c r="CI145" s="347"/>
      <c r="CJ145" s="347"/>
      <c r="CK145" s="347"/>
      <c r="CL145" s="347"/>
      <c r="CM145" s="347"/>
      <c r="CN145" s="347"/>
      <c r="CO145" s="347"/>
      <c r="CP145" s="347"/>
      <c r="CQ145" s="347"/>
      <c r="CR145" s="347"/>
      <c r="CS145" s="347"/>
      <c r="CT145" s="347"/>
      <c r="CU145" s="347"/>
      <c r="CV145" s="347"/>
      <c r="CY145" s="137"/>
    </row>
    <row r="146" spans="1:119" ht="13.5" x14ac:dyDescent="0.15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329" t="s">
        <v>383</v>
      </c>
      <c r="BM146" s="331" t="str">
        <f>IF(OR($M$36="",$S$36=""),"",BV36+$BM$76)</f>
        <v/>
      </c>
      <c r="BN146" s="333">
        <f>IF(BN135&gt;-3,BN135,-3)</f>
        <v>0</v>
      </c>
      <c r="BO146" s="330"/>
      <c r="BP146" s="334"/>
      <c r="BQ146" s="329" t="s">
        <v>383</v>
      </c>
      <c r="BR146" s="331" t="str">
        <f>IF(OR($M$40="",$S$40=""),"",BV40+$BR$76)</f>
        <v/>
      </c>
      <c r="BS146" s="333">
        <f>IF(BS135&gt;-3,BS135,-3)</f>
        <v>0</v>
      </c>
      <c r="BT146" s="330"/>
      <c r="BU146" s="334"/>
      <c r="BV146" s="329" t="s">
        <v>383</v>
      </c>
      <c r="BW146" s="331" t="str">
        <f>IF(OR($M$44="",$S$44=""),"",BV44+$BW$76)</f>
        <v/>
      </c>
      <c r="BX146" s="333">
        <f>IF(BX135&gt;-3,BX135,-3)</f>
        <v>0</v>
      </c>
      <c r="BY146" s="330"/>
      <c r="BZ146" s="334"/>
      <c r="CA146" s="126"/>
      <c r="CG146" s="348">
        <f>(CG139+CG140)*CG141</f>
        <v>74.520700000000005</v>
      </c>
      <c r="CH146" s="348">
        <f t="shared" ref="CH146:CV146" si="53">(CH139+CH140)*CH141</f>
        <v>74.520700000000005</v>
      </c>
      <c r="CI146" s="348">
        <f t="shared" si="53"/>
        <v>74.520700000000005</v>
      </c>
      <c r="CJ146" s="348">
        <f t="shared" si="53"/>
        <v>74.520700000000005</v>
      </c>
      <c r="CK146" s="348">
        <f t="shared" si="53"/>
        <v>74.520700000000005</v>
      </c>
      <c r="CL146" s="348">
        <f t="shared" si="53"/>
        <v>74.520700000000005</v>
      </c>
      <c r="CM146" s="348">
        <f t="shared" si="53"/>
        <v>74.520700000000005</v>
      </c>
      <c r="CN146" s="348">
        <f t="shared" si="53"/>
        <v>74.520700000000005</v>
      </c>
      <c r="CO146" s="348">
        <f t="shared" si="53"/>
        <v>74.520700000000005</v>
      </c>
      <c r="CP146" s="348">
        <f t="shared" si="53"/>
        <v>74.520700000000005</v>
      </c>
      <c r="CQ146" s="348">
        <f t="shared" si="53"/>
        <v>74.520700000000005</v>
      </c>
      <c r="CR146" s="348">
        <f t="shared" si="53"/>
        <v>74.520700000000005</v>
      </c>
      <c r="CS146" s="348">
        <f t="shared" si="53"/>
        <v>74.520700000000005</v>
      </c>
      <c r="CT146" s="348">
        <f t="shared" si="53"/>
        <v>74.520700000000005</v>
      </c>
      <c r="CU146" s="348">
        <f t="shared" si="53"/>
        <v>74.520700000000005</v>
      </c>
      <c r="CV146" s="348">
        <f t="shared" si="53"/>
        <v>74.520700000000005</v>
      </c>
      <c r="CY146" s="137"/>
    </row>
    <row r="147" spans="1:119" ht="13.5" x14ac:dyDescent="0.15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329" t="s">
        <v>386</v>
      </c>
      <c r="BM147" s="331" t="str">
        <f>IF(OR($M$36="",$S$36=""),"",BW36+$BM$76)</f>
        <v/>
      </c>
      <c r="BN147" s="333">
        <f>IF(BN135&gt;-3,BN135,-3)</f>
        <v>0</v>
      </c>
      <c r="BO147" s="330"/>
      <c r="BP147" s="334"/>
      <c r="BQ147" s="329" t="s">
        <v>386</v>
      </c>
      <c r="BR147" s="331" t="str">
        <f>IF(OR($M$40="",$S$40=""),"",BW40+$BR$76)</f>
        <v/>
      </c>
      <c r="BS147" s="333">
        <f>IF(BS135&gt;-3,BS135,-3)</f>
        <v>0</v>
      </c>
      <c r="BT147" s="330"/>
      <c r="BU147" s="334"/>
      <c r="BV147" s="329" t="s">
        <v>386</v>
      </c>
      <c r="BW147" s="331" t="str">
        <f>IF(OR($M$44="",$S$44=""),"",BW44+$BW$76)</f>
        <v/>
      </c>
      <c r="BX147" s="333">
        <f>IF(BX135&gt;-3,BX135,-3)</f>
        <v>0</v>
      </c>
      <c r="BY147" s="330"/>
      <c r="BZ147" s="334"/>
      <c r="CA147" s="126"/>
      <c r="CG147" s="348" t="e">
        <f>CG142*CG141*(CG143-1/CG144)</f>
        <v>#VALUE!</v>
      </c>
      <c r="CH147" s="348" t="e">
        <f t="shared" ref="CH147:CV147" si="54">CH142*CH141*(CH143-1/CH144)</f>
        <v>#VALUE!</v>
      </c>
      <c r="CI147" s="348" t="e">
        <f t="shared" si="54"/>
        <v>#VALUE!</v>
      </c>
      <c r="CJ147" s="348" t="e">
        <f t="shared" si="54"/>
        <v>#VALUE!</v>
      </c>
      <c r="CK147" s="348" t="e">
        <f t="shared" si="54"/>
        <v>#VALUE!</v>
      </c>
      <c r="CL147" s="348" t="e">
        <f t="shared" si="54"/>
        <v>#VALUE!</v>
      </c>
      <c r="CM147" s="348" t="e">
        <f t="shared" si="54"/>
        <v>#VALUE!</v>
      </c>
      <c r="CN147" s="348" t="e">
        <f t="shared" si="54"/>
        <v>#VALUE!</v>
      </c>
      <c r="CO147" s="348" t="e">
        <f t="shared" si="54"/>
        <v>#VALUE!</v>
      </c>
      <c r="CP147" s="348" t="e">
        <f t="shared" si="54"/>
        <v>#VALUE!</v>
      </c>
      <c r="CQ147" s="348" t="e">
        <f t="shared" si="54"/>
        <v>#VALUE!</v>
      </c>
      <c r="CR147" s="348" t="e">
        <f t="shared" si="54"/>
        <v>#VALUE!</v>
      </c>
      <c r="CS147" s="348" t="e">
        <f t="shared" si="54"/>
        <v>#VALUE!</v>
      </c>
      <c r="CT147" s="348" t="e">
        <f t="shared" si="54"/>
        <v>#VALUE!</v>
      </c>
      <c r="CU147" s="348" t="e">
        <f t="shared" si="54"/>
        <v>#VALUE!</v>
      </c>
      <c r="CV147" s="348" t="e">
        <f t="shared" si="54"/>
        <v>#VALUE!</v>
      </c>
      <c r="CY147" s="137"/>
    </row>
    <row r="148" spans="1:119" ht="13.5" x14ac:dyDescent="0.15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329" t="s">
        <v>388</v>
      </c>
      <c r="BM148" s="331" t="str">
        <f>IF(OR($M$36="",$S$36=""),"",BX36+$BM$76)</f>
        <v/>
      </c>
      <c r="BN148" s="333">
        <v>0</v>
      </c>
      <c r="BO148" s="330"/>
      <c r="BP148" s="334"/>
      <c r="BQ148" s="329" t="s">
        <v>388</v>
      </c>
      <c r="BR148" s="331" t="str">
        <f>IF(OR($M$40="",$S$40=""),"",BX40+$BR$76)</f>
        <v/>
      </c>
      <c r="BS148" s="333">
        <v>0</v>
      </c>
      <c r="BT148" s="330"/>
      <c r="BU148" s="334"/>
      <c r="BV148" s="329" t="s">
        <v>388</v>
      </c>
      <c r="BW148" s="331" t="str">
        <f>IF(OR($M$44="",$S$44=""),"",BX44+$BW$76)</f>
        <v/>
      </c>
      <c r="BX148" s="333">
        <v>0</v>
      </c>
      <c r="BY148" s="330"/>
      <c r="BZ148" s="334"/>
      <c r="CA148" s="126"/>
      <c r="CG148" s="348" t="e">
        <f>((CG139+CG140)*CG141-CG138-CG142*CG141/CG144)*EXP(-CG144*CG143)</f>
        <v>#VALUE!</v>
      </c>
      <c r="CH148" s="348" t="e">
        <f t="shared" ref="CH148:CV148" si="55">((CH139+CH140)*CH141-CH138-CH142*CH141/CH144)*EXP(-CH144*CH143)</f>
        <v>#VALUE!</v>
      </c>
      <c r="CI148" s="348" t="e">
        <f t="shared" si="55"/>
        <v>#VALUE!</v>
      </c>
      <c r="CJ148" s="348" t="e">
        <f t="shared" si="55"/>
        <v>#VALUE!</v>
      </c>
      <c r="CK148" s="348" t="e">
        <f t="shared" si="55"/>
        <v>#VALUE!</v>
      </c>
      <c r="CL148" s="348" t="e">
        <f t="shared" si="55"/>
        <v>#VALUE!</v>
      </c>
      <c r="CM148" s="348" t="e">
        <f t="shared" si="55"/>
        <v>#VALUE!</v>
      </c>
      <c r="CN148" s="348" t="e">
        <f t="shared" si="55"/>
        <v>#VALUE!</v>
      </c>
      <c r="CO148" s="348" t="e">
        <f t="shared" si="55"/>
        <v>#VALUE!</v>
      </c>
      <c r="CP148" s="348" t="e">
        <f t="shared" si="55"/>
        <v>#VALUE!</v>
      </c>
      <c r="CQ148" s="348" t="e">
        <f t="shared" si="55"/>
        <v>#VALUE!</v>
      </c>
      <c r="CR148" s="348" t="e">
        <f t="shared" si="55"/>
        <v>#VALUE!</v>
      </c>
      <c r="CS148" s="348" t="e">
        <f t="shared" si="55"/>
        <v>#VALUE!</v>
      </c>
      <c r="CT148" s="348" t="e">
        <f t="shared" si="55"/>
        <v>#VALUE!</v>
      </c>
      <c r="CU148" s="348" t="e">
        <f t="shared" si="55"/>
        <v>#VALUE!</v>
      </c>
      <c r="CV148" s="348" t="e">
        <f t="shared" si="55"/>
        <v>#VALUE!</v>
      </c>
      <c r="CY148" s="137"/>
    </row>
    <row r="149" spans="1:119" ht="13.5" x14ac:dyDescent="0.15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357"/>
      <c r="BM149" s="331"/>
      <c r="BN149" s="330"/>
      <c r="BO149" s="331" t="str">
        <f>IF(MAX(BM148,BM130,BM112,BM94)=0,"",MAX(BM148,BM130,BM112,BM94))</f>
        <v/>
      </c>
      <c r="BP149" s="332">
        <v>1.9</v>
      </c>
      <c r="BQ149" s="357"/>
      <c r="BR149" s="331"/>
      <c r="BS149" s="330"/>
      <c r="BT149" s="331" t="str">
        <f>IF(MAX(BR148,BR130,BR112,BR94)=0,"",MAX(BR148,BR130,BR112,BR94))</f>
        <v/>
      </c>
      <c r="BU149" s="332">
        <v>1.9</v>
      </c>
      <c r="BV149" s="357"/>
      <c r="BW149" s="331"/>
      <c r="BX149" s="330"/>
      <c r="BY149" s="331" t="str">
        <f>IF(MAX(BW148,BW130,BW112,BW94)=0,"",MAX(BW148,BW130,BW112,BW94))</f>
        <v/>
      </c>
      <c r="BZ149" s="332">
        <v>2.2000000000000002</v>
      </c>
      <c r="CA149" s="327"/>
      <c r="CG149" s="349" t="e">
        <f>CG146+CG147-CG148</f>
        <v>#VALUE!</v>
      </c>
      <c r="CH149" s="349" t="e">
        <f t="shared" ref="CH149:CV149" si="56">CH146+CH147-CH148</f>
        <v>#VALUE!</v>
      </c>
      <c r="CI149" s="349" t="e">
        <f t="shared" si="56"/>
        <v>#VALUE!</v>
      </c>
      <c r="CJ149" s="349" t="e">
        <f t="shared" si="56"/>
        <v>#VALUE!</v>
      </c>
      <c r="CK149" s="349" t="e">
        <f t="shared" si="56"/>
        <v>#VALUE!</v>
      </c>
      <c r="CL149" s="349" t="e">
        <f t="shared" si="56"/>
        <v>#VALUE!</v>
      </c>
      <c r="CM149" s="349" t="e">
        <f t="shared" si="56"/>
        <v>#VALUE!</v>
      </c>
      <c r="CN149" s="349" t="e">
        <f t="shared" si="56"/>
        <v>#VALUE!</v>
      </c>
      <c r="CO149" s="349" t="e">
        <f t="shared" si="56"/>
        <v>#VALUE!</v>
      </c>
      <c r="CP149" s="349" t="e">
        <f t="shared" si="56"/>
        <v>#VALUE!</v>
      </c>
      <c r="CQ149" s="349" t="e">
        <f t="shared" si="56"/>
        <v>#VALUE!</v>
      </c>
      <c r="CR149" s="349" t="e">
        <f t="shared" si="56"/>
        <v>#VALUE!</v>
      </c>
      <c r="CS149" s="349" t="e">
        <f t="shared" si="56"/>
        <v>#VALUE!</v>
      </c>
      <c r="CT149" s="349" t="e">
        <f t="shared" si="56"/>
        <v>#VALUE!</v>
      </c>
      <c r="CU149" s="349" t="e">
        <f t="shared" si="56"/>
        <v>#VALUE!</v>
      </c>
      <c r="CV149" s="349" t="e">
        <f t="shared" si="56"/>
        <v>#VALUE!</v>
      </c>
      <c r="CY149" s="137"/>
    </row>
    <row r="150" spans="1:119" ht="13.5" x14ac:dyDescent="0.15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365"/>
      <c r="BM150" s="366"/>
      <c r="BN150" s="367"/>
      <c r="BO150" s="366" t="str">
        <f>$BI$8</f>
        <v/>
      </c>
      <c r="BP150" s="368">
        <v>1.9</v>
      </c>
      <c r="BQ150" s="365"/>
      <c r="BR150" s="366"/>
      <c r="BS150" s="367"/>
      <c r="BT150" s="366" t="str">
        <f>$BI$8</f>
        <v/>
      </c>
      <c r="BU150" s="368">
        <v>1.9</v>
      </c>
      <c r="BV150" s="365"/>
      <c r="BW150" s="366"/>
      <c r="BX150" s="367"/>
      <c r="BY150" s="366" t="str">
        <f>$BI$8</f>
        <v/>
      </c>
      <c r="BZ150" s="368">
        <v>2.2000000000000002</v>
      </c>
      <c r="CA150" s="327"/>
      <c r="CG150" s="350" t="s">
        <v>390</v>
      </c>
      <c r="CH150" s="351" t="s">
        <v>333</v>
      </c>
      <c r="CI150" s="351" t="s">
        <v>334</v>
      </c>
      <c r="CJ150" s="351" t="s">
        <v>335</v>
      </c>
      <c r="CK150" s="351" t="s">
        <v>336</v>
      </c>
      <c r="CL150" s="351" t="s">
        <v>337</v>
      </c>
      <c r="CM150" s="351" t="s">
        <v>338</v>
      </c>
      <c r="CN150" s="351" t="s">
        <v>339</v>
      </c>
      <c r="CO150" s="351" t="s">
        <v>340</v>
      </c>
      <c r="CP150" s="351" t="s">
        <v>341</v>
      </c>
      <c r="CQ150" s="351" t="s">
        <v>342</v>
      </c>
      <c r="CR150" s="351" t="s">
        <v>343</v>
      </c>
      <c r="CS150" s="351" t="s">
        <v>344</v>
      </c>
      <c r="CT150" s="351" t="s">
        <v>345</v>
      </c>
      <c r="CU150" s="351" t="s">
        <v>346</v>
      </c>
      <c r="CV150" s="351" t="s">
        <v>347</v>
      </c>
      <c r="CY150" s="54" t="s">
        <v>390</v>
      </c>
      <c r="CZ150" s="54" t="s">
        <v>333</v>
      </c>
      <c r="DA150" s="54" t="s">
        <v>334</v>
      </c>
      <c r="DB150" s="54" t="s">
        <v>335</v>
      </c>
      <c r="DC150" s="54" t="s">
        <v>336</v>
      </c>
      <c r="DD150" s="54" t="s">
        <v>337</v>
      </c>
      <c r="DE150" s="54" t="s">
        <v>338</v>
      </c>
      <c r="DF150" s="54" t="s">
        <v>339</v>
      </c>
      <c r="DG150" s="54" t="s">
        <v>340</v>
      </c>
      <c r="DH150" s="54" t="s">
        <v>341</v>
      </c>
      <c r="DI150" s="54" t="s">
        <v>342</v>
      </c>
      <c r="DJ150" s="54" t="s">
        <v>343</v>
      </c>
      <c r="DK150" s="54" t="s">
        <v>344</v>
      </c>
      <c r="DL150" s="54" t="s">
        <v>345</v>
      </c>
      <c r="DM150" s="54" t="s">
        <v>346</v>
      </c>
      <c r="DN150" s="54" t="s">
        <v>347</v>
      </c>
    </row>
    <row r="151" spans="1:119" ht="13.5" x14ac:dyDescent="0.15">
      <c r="A151" s="5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CF151" s="54" t="s">
        <v>391</v>
      </c>
      <c r="CG151" s="352" t="e">
        <f>ROUND((CG139+CG140)*CG141+CG142*CG141*(CG143-1/CG144)-((CG139+CG140)*CG141-CG138-CG142*CG141/CG144)*EXP(-CG144*CG143),5)</f>
        <v>#VALUE!</v>
      </c>
      <c r="CH151" s="352" t="e">
        <f t="shared" ref="CH151:CV151" si="57">ROUND((CH139+CH140)*CH141+CH142*CH141*(CH143-1/CH144)-((CH139+CH140)*CH141-CH138-CH142*CH141/CH144)*EXP(-CH144*CH143),5)</f>
        <v>#VALUE!</v>
      </c>
      <c r="CI151" s="352" t="e">
        <f t="shared" si="57"/>
        <v>#VALUE!</v>
      </c>
      <c r="CJ151" s="352" t="e">
        <f t="shared" si="57"/>
        <v>#VALUE!</v>
      </c>
      <c r="CK151" s="352" t="e">
        <f t="shared" si="57"/>
        <v>#VALUE!</v>
      </c>
      <c r="CL151" s="352" t="e">
        <f t="shared" si="57"/>
        <v>#VALUE!</v>
      </c>
      <c r="CM151" s="352" t="e">
        <f t="shared" si="57"/>
        <v>#VALUE!</v>
      </c>
      <c r="CN151" s="352" t="e">
        <f t="shared" si="57"/>
        <v>#VALUE!</v>
      </c>
      <c r="CO151" s="352" t="e">
        <f t="shared" si="57"/>
        <v>#VALUE!</v>
      </c>
      <c r="CP151" s="352" t="e">
        <f t="shared" si="57"/>
        <v>#VALUE!</v>
      </c>
      <c r="CQ151" s="352" t="e">
        <f t="shared" si="57"/>
        <v>#VALUE!</v>
      </c>
      <c r="CR151" s="352" t="e">
        <f t="shared" si="57"/>
        <v>#VALUE!</v>
      </c>
      <c r="CS151" s="352" t="e">
        <f t="shared" si="57"/>
        <v>#VALUE!</v>
      </c>
      <c r="CT151" s="352" t="e">
        <f t="shared" si="57"/>
        <v>#VALUE!</v>
      </c>
      <c r="CU151" s="352" t="e">
        <f t="shared" si="57"/>
        <v>#VALUE!</v>
      </c>
      <c r="CV151" s="352" t="e">
        <f t="shared" si="57"/>
        <v>#VALUE!</v>
      </c>
      <c r="CX151" s="54" t="s">
        <v>412</v>
      </c>
      <c r="CY151" s="362">
        <f>(CY143+CY144)/CY142+CY141</f>
        <v>295.99579239870923</v>
      </c>
      <c r="CZ151" s="362">
        <f t="shared" ref="CZ151:DN151" si="58">(CZ143+CZ144)/CZ142+CZ141</f>
        <v>253.99617592876882</v>
      </c>
      <c r="DA151" s="362">
        <f t="shared" si="58"/>
        <v>224.99578814732763</v>
      </c>
      <c r="DB151" s="362">
        <f t="shared" si="58"/>
        <v>202.99552076677315</v>
      </c>
      <c r="DC151" s="362">
        <f t="shared" si="58"/>
        <v>190.00217425547623</v>
      </c>
      <c r="DD151" s="362">
        <f t="shared" si="58"/>
        <v>174.99791344557741</v>
      </c>
      <c r="DE151" s="362">
        <f t="shared" si="58"/>
        <v>164.99559634188427</v>
      </c>
      <c r="DF151" s="362">
        <f t="shared" si="58"/>
        <v>157.00280920314253</v>
      </c>
      <c r="DG151" s="362">
        <f t="shared" si="58"/>
        <v>151.99654993400793</v>
      </c>
      <c r="DH151" s="362">
        <f t="shared" si="58"/>
        <v>145.99700693992628</v>
      </c>
      <c r="DI151" s="362">
        <f t="shared" si="58"/>
        <v>141.99730722180493</v>
      </c>
      <c r="DJ151" s="362">
        <f t="shared" si="58"/>
        <v>138.99904711262363</v>
      </c>
      <c r="DK151" s="362">
        <f t="shared" si="58"/>
        <v>133.99871805423658</v>
      </c>
      <c r="DL151" s="362">
        <f t="shared" si="58"/>
        <v>131.99796563285832</v>
      </c>
      <c r="DM151" s="362">
        <f t="shared" si="58"/>
        <v>129.00495001041449</v>
      </c>
      <c r="DN151" s="362">
        <f t="shared" si="58"/>
        <v>127.00491577747849</v>
      </c>
    </row>
    <row r="152" spans="1:119" ht="13.5" x14ac:dyDescent="0.15">
      <c r="A152" s="5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  <c r="AD152" s="54"/>
      <c r="AE152" s="54"/>
      <c r="AF152" s="54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CA152" s="319" t="str">
        <f>IF(CB152="","",CC152)</f>
        <v/>
      </c>
      <c r="CB152" s="363" t="str">
        <f>IF(COUNTIF(CY152:DN152,"×")=0,"","浮上できません")</f>
        <v/>
      </c>
      <c r="CC152" s="316">
        <v>18</v>
      </c>
      <c r="CY152" s="364" t="e">
        <f t="shared" ref="CY152:DN152" si="59">IF(CY151-CG151&gt;0,"","×")</f>
        <v>#VALUE!</v>
      </c>
      <c r="CZ152" s="364" t="e">
        <f t="shared" si="59"/>
        <v>#VALUE!</v>
      </c>
      <c r="DA152" s="364" t="e">
        <f t="shared" si="59"/>
        <v>#VALUE!</v>
      </c>
      <c r="DB152" s="364" t="e">
        <f t="shared" si="59"/>
        <v>#VALUE!</v>
      </c>
      <c r="DC152" s="364" t="e">
        <f t="shared" si="59"/>
        <v>#VALUE!</v>
      </c>
      <c r="DD152" s="364" t="e">
        <f t="shared" si="59"/>
        <v>#VALUE!</v>
      </c>
      <c r="DE152" s="364" t="e">
        <f t="shared" si="59"/>
        <v>#VALUE!</v>
      </c>
      <c r="DF152" s="364" t="e">
        <f t="shared" si="59"/>
        <v>#VALUE!</v>
      </c>
      <c r="DG152" s="364" t="e">
        <f t="shared" si="59"/>
        <v>#VALUE!</v>
      </c>
      <c r="DH152" s="364" t="e">
        <f t="shared" si="59"/>
        <v>#VALUE!</v>
      </c>
      <c r="DI152" s="364" t="e">
        <f t="shared" si="59"/>
        <v>#VALUE!</v>
      </c>
      <c r="DJ152" s="364" t="e">
        <f t="shared" si="59"/>
        <v>#VALUE!</v>
      </c>
      <c r="DK152" s="364" t="e">
        <f t="shared" si="59"/>
        <v>#VALUE!</v>
      </c>
      <c r="DL152" s="364" t="e">
        <f t="shared" si="59"/>
        <v>#VALUE!</v>
      </c>
      <c r="DM152" s="364" t="e">
        <f t="shared" si="59"/>
        <v>#VALUE!</v>
      </c>
      <c r="DN152" s="364" t="e">
        <f t="shared" si="59"/>
        <v>#VALUE!</v>
      </c>
    </row>
    <row r="153" spans="1:119" ht="13.5" x14ac:dyDescent="0.15">
      <c r="A153" s="5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54"/>
      <c r="AE153" s="54"/>
      <c r="AF153" s="54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CF153" s="338" t="s">
        <v>416</v>
      </c>
      <c r="CG153" s="338" t="s">
        <v>417</v>
      </c>
      <c r="CH153" s="338"/>
      <c r="CI153" s="338"/>
      <c r="CJ153" s="338"/>
      <c r="CK153" s="338"/>
      <c r="CL153" s="338"/>
      <c r="CM153" s="338"/>
      <c r="CN153" s="338"/>
      <c r="CO153" s="338"/>
      <c r="CP153" s="338"/>
      <c r="CQ153" s="338"/>
      <c r="CR153" s="338"/>
      <c r="CS153" s="338"/>
      <c r="CT153" s="338"/>
      <c r="CU153" s="338"/>
      <c r="CV153" s="338"/>
      <c r="CW153" s="338"/>
    </row>
    <row r="155" spans="1:119" ht="13.5" x14ac:dyDescent="0.15">
      <c r="A155" s="5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CF155" s="340" t="s">
        <v>401</v>
      </c>
      <c r="CG155" s="353" t="e">
        <f t="shared" ref="CG155:CV155" si="60">CG151</f>
        <v>#VALUE!</v>
      </c>
      <c r="CH155" s="353" t="e">
        <f t="shared" si="60"/>
        <v>#VALUE!</v>
      </c>
      <c r="CI155" s="353" t="e">
        <f t="shared" si="60"/>
        <v>#VALUE!</v>
      </c>
      <c r="CJ155" s="353" t="e">
        <f t="shared" si="60"/>
        <v>#VALUE!</v>
      </c>
      <c r="CK155" s="353" t="e">
        <f t="shared" si="60"/>
        <v>#VALUE!</v>
      </c>
      <c r="CL155" s="353" t="e">
        <f t="shared" si="60"/>
        <v>#VALUE!</v>
      </c>
      <c r="CM155" s="353" t="e">
        <f t="shared" si="60"/>
        <v>#VALUE!</v>
      </c>
      <c r="CN155" s="353" t="e">
        <f t="shared" si="60"/>
        <v>#VALUE!</v>
      </c>
      <c r="CO155" s="353" t="e">
        <f t="shared" si="60"/>
        <v>#VALUE!</v>
      </c>
      <c r="CP155" s="353" t="e">
        <f t="shared" si="60"/>
        <v>#VALUE!</v>
      </c>
      <c r="CQ155" s="353" t="e">
        <f t="shared" si="60"/>
        <v>#VALUE!</v>
      </c>
      <c r="CR155" s="353" t="e">
        <f t="shared" si="60"/>
        <v>#VALUE!</v>
      </c>
      <c r="CS155" s="353" t="e">
        <f t="shared" si="60"/>
        <v>#VALUE!</v>
      </c>
      <c r="CT155" s="353" t="e">
        <f t="shared" si="60"/>
        <v>#VALUE!</v>
      </c>
      <c r="CU155" s="353" t="e">
        <f t="shared" si="60"/>
        <v>#VALUE!</v>
      </c>
      <c r="CV155" s="353" t="e">
        <f t="shared" si="60"/>
        <v>#VALUE!</v>
      </c>
    </row>
    <row r="156" spans="1:119" ht="13.5" x14ac:dyDescent="0.15">
      <c r="A156" s="5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CF156" s="54" t="s">
        <v>395</v>
      </c>
      <c r="CG156" s="344">
        <f>100-5.67</f>
        <v>94.33</v>
      </c>
      <c r="CH156" s="54">
        <f>$CG156</f>
        <v>94.33</v>
      </c>
      <c r="CI156" s="54">
        <f t="shared" ref="CI156:CV160" si="61">$CG156</f>
        <v>94.33</v>
      </c>
      <c r="CJ156" s="54">
        <f t="shared" si="61"/>
        <v>94.33</v>
      </c>
      <c r="CK156" s="54">
        <f t="shared" si="61"/>
        <v>94.33</v>
      </c>
      <c r="CL156" s="54">
        <f t="shared" si="61"/>
        <v>94.33</v>
      </c>
      <c r="CM156" s="54">
        <f t="shared" si="61"/>
        <v>94.33</v>
      </c>
      <c r="CN156" s="54">
        <f t="shared" si="61"/>
        <v>94.33</v>
      </c>
      <c r="CO156" s="54">
        <f t="shared" si="61"/>
        <v>94.33</v>
      </c>
      <c r="CP156" s="54">
        <f t="shared" si="61"/>
        <v>94.33</v>
      </c>
      <c r="CQ156" s="54">
        <f t="shared" si="61"/>
        <v>94.33</v>
      </c>
      <c r="CR156" s="54">
        <f t="shared" si="61"/>
        <v>94.33</v>
      </c>
      <c r="CS156" s="54">
        <f t="shared" si="61"/>
        <v>94.33</v>
      </c>
      <c r="CT156" s="54">
        <f t="shared" si="61"/>
        <v>94.33</v>
      </c>
      <c r="CU156" s="54">
        <f t="shared" si="61"/>
        <v>94.33</v>
      </c>
      <c r="CV156" s="54">
        <f t="shared" si="61"/>
        <v>94.33</v>
      </c>
      <c r="CX156" s="339" t="s">
        <v>402</v>
      </c>
      <c r="CY156" s="339"/>
      <c r="CZ156" s="339"/>
      <c r="DA156" s="339"/>
      <c r="DB156" s="339"/>
      <c r="DC156" s="339"/>
      <c r="DD156" s="339"/>
      <c r="DE156" s="339"/>
      <c r="DF156" s="339"/>
      <c r="DG156" s="339"/>
      <c r="DH156" s="339"/>
      <c r="DI156" s="339"/>
      <c r="DJ156" s="339"/>
      <c r="DK156" s="339"/>
      <c r="DL156" s="339"/>
      <c r="DM156" s="339"/>
      <c r="DN156" s="339"/>
      <c r="DO156" s="339"/>
    </row>
    <row r="157" spans="1:119" ht="13.5" x14ac:dyDescent="0.15">
      <c r="A157" s="5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CB157" s="64" t="s">
        <v>372</v>
      </c>
      <c r="CC157" s="345">
        <v>-10</v>
      </c>
      <c r="CD157" s="66" t="s">
        <v>373</v>
      </c>
      <c r="CE157" s="66">
        <f>ROUND(CC157*$CG$82*9.80665/1000,0)</f>
        <v>-101</v>
      </c>
      <c r="CF157" s="54" t="s">
        <v>374</v>
      </c>
      <c r="CG157" s="341">
        <f>CE158</f>
        <v>0</v>
      </c>
      <c r="CH157" s="54">
        <f>$CG157</f>
        <v>0</v>
      </c>
      <c r="CI157" s="54">
        <f t="shared" si="61"/>
        <v>0</v>
      </c>
      <c r="CJ157" s="54">
        <f t="shared" si="61"/>
        <v>0</v>
      </c>
      <c r="CK157" s="54">
        <f t="shared" si="61"/>
        <v>0</v>
      </c>
      <c r="CL157" s="54">
        <f t="shared" si="61"/>
        <v>0</v>
      </c>
      <c r="CM157" s="54">
        <f t="shared" si="61"/>
        <v>0</v>
      </c>
      <c r="CN157" s="54">
        <f t="shared" si="61"/>
        <v>0</v>
      </c>
      <c r="CO157" s="54">
        <f t="shared" si="61"/>
        <v>0</v>
      </c>
      <c r="CP157" s="54">
        <f t="shared" si="61"/>
        <v>0</v>
      </c>
      <c r="CQ157" s="54">
        <f t="shared" si="61"/>
        <v>0</v>
      </c>
      <c r="CR157" s="54">
        <f t="shared" si="61"/>
        <v>0</v>
      </c>
      <c r="CS157" s="54">
        <f t="shared" si="61"/>
        <v>0</v>
      </c>
      <c r="CT157" s="54">
        <f t="shared" si="61"/>
        <v>0</v>
      </c>
      <c r="CU157" s="54">
        <f t="shared" si="61"/>
        <v>0</v>
      </c>
      <c r="CV157" s="54">
        <f t="shared" si="61"/>
        <v>0</v>
      </c>
    </row>
    <row r="158" spans="1:119" ht="13.5" x14ac:dyDescent="0.15">
      <c r="A158" s="54"/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CB158" s="354" t="s">
        <v>376</v>
      </c>
      <c r="CC158" s="355">
        <f>CC142</f>
        <v>0</v>
      </c>
      <c r="CD158" s="346" t="s">
        <v>381</v>
      </c>
      <c r="CE158" s="66">
        <f>CC158*$CG$82*9.80665/1000</f>
        <v>0</v>
      </c>
      <c r="CF158" s="54" t="s">
        <v>396</v>
      </c>
      <c r="CG158" s="54">
        <v>0.79</v>
      </c>
      <c r="CH158" s="54">
        <f>$CG158</f>
        <v>0.79</v>
      </c>
      <c r="CI158" s="54">
        <f t="shared" si="61"/>
        <v>0.79</v>
      </c>
      <c r="CJ158" s="54">
        <f t="shared" si="61"/>
        <v>0.79</v>
      </c>
      <c r="CK158" s="54">
        <f t="shared" si="61"/>
        <v>0.79</v>
      </c>
      <c r="CL158" s="54">
        <f t="shared" si="61"/>
        <v>0.79</v>
      </c>
      <c r="CM158" s="54">
        <f t="shared" si="61"/>
        <v>0.79</v>
      </c>
      <c r="CN158" s="54">
        <f t="shared" si="61"/>
        <v>0.79</v>
      </c>
      <c r="CO158" s="54">
        <f t="shared" si="61"/>
        <v>0.79</v>
      </c>
      <c r="CP158" s="54">
        <f t="shared" si="61"/>
        <v>0.79</v>
      </c>
      <c r="CQ158" s="54">
        <f t="shared" si="61"/>
        <v>0.79</v>
      </c>
      <c r="CR158" s="54">
        <f t="shared" si="61"/>
        <v>0.79</v>
      </c>
      <c r="CS158" s="54">
        <f t="shared" si="61"/>
        <v>0.79</v>
      </c>
      <c r="CT158" s="54">
        <f t="shared" si="61"/>
        <v>0.79</v>
      </c>
      <c r="CU158" s="54">
        <f t="shared" si="61"/>
        <v>0.79</v>
      </c>
      <c r="CV158" s="54">
        <f t="shared" si="61"/>
        <v>0.79</v>
      </c>
      <c r="CX158" s="358" t="s">
        <v>404</v>
      </c>
      <c r="CY158" s="54">
        <f t="shared" ref="CY158:DN158" si="62">CG$79</f>
        <v>126.88500000000001</v>
      </c>
      <c r="CZ158" s="54">
        <f t="shared" si="62"/>
        <v>109.185</v>
      </c>
      <c r="DA158" s="54">
        <f t="shared" si="62"/>
        <v>94.381</v>
      </c>
      <c r="DB158" s="54">
        <f t="shared" si="62"/>
        <v>82.445999999999998</v>
      </c>
      <c r="DC158" s="54">
        <f t="shared" si="62"/>
        <v>73.918000000000006</v>
      </c>
      <c r="DD158" s="54">
        <f t="shared" si="62"/>
        <v>63.152999999999999</v>
      </c>
      <c r="DE158" s="54">
        <f t="shared" si="62"/>
        <v>56.482999999999997</v>
      </c>
      <c r="DF158" s="54">
        <f t="shared" si="62"/>
        <v>51.133000000000003</v>
      </c>
      <c r="DG158" s="54">
        <f t="shared" si="62"/>
        <v>48.246000000000002</v>
      </c>
      <c r="DH158" s="54">
        <f t="shared" si="62"/>
        <v>43.709000000000003</v>
      </c>
      <c r="DI158" s="54">
        <f t="shared" si="62"/>
        <v>40.774000000000001</v>
      </c>
      <c r="DJ158" s="54">
        <f t="shared" si="62"/>
        <v>38.68</v>
      </c>
      <c r="DK158" s="54">
        <f t="shared" si="62"/>
        <v>34.463000000000001</v>
      </c>
      <c r="DL158" s="54">
        <f t="shared" si="62"/>
        <v>33.161000000000001</v>
      </c>
      <c r="DM158" s="54">
        <f t="shared" si="62"/>
        <v>30.765000000000001</v>
      </c>
      <c r="DN158" s="54">
        <f t="shared" si="62"/>
        <v>29.283999999999999</v>
      </c>
    </row>
    <row r="159" spans="1:119" ht="13.5" x14ac:dyDescent="0.15">
      <c r="A159" s="54"/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54"/>
      <c r="AE159" s="54"/>
      <c r="AF159" s="54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CB159" s="64" t="s">
        <v>380</v>
      </c>
      <c r="CC159" s="345">
        <f>-BN84</f>
        <v>0</v>
      </c>
      <c r="CD159" s="346" t="s">
        <v>381</v>
      </c>
      <c r="CE159" s="66">
        <f>CC159*$CG$82*9.80665/1000</f>
        <v>0</v>
      </c>
      <c r="CF159" s="54" t="s">
        <v>382</v>
      </c>
      <c r="CG159" s="341">
        <f>CE157</f>
        <v>-101</v>
      </c>
      <c r="CH159" s="54">
        <f>$CG159</f>
        <v>-101</v>
      </c>
      <c r="CI159" s="54">
        <f t="shared" si="61"/>
        <v>-101</v>
      </c>
      <c r="CJ159" s="54">
        <f t="shared" si="61"/>
        <v>-101</v>
      </c>
      <c r="CK159" s="54">
        <f t="shared" si="61"/>
        <v>-101</v>
      </c>
      <c r="CL159" s="54">
        <f t="shared" si="61"/>
        <v>-101</v>
      </c>
      <c r="CM159" s="54">
        <f t="shared" si="61"/>
        <v>-101</v>
      </c>
      <c r="CN159" s="54">
        <f t="shared" si="61"/>
        <v>-101</v>
      </c>
      <c r="CO159" s="54">
        <f t="shared" si="61"/>
        <v>-101</v>
      </c>
      <c r="CP159" s="54">
        <f t="shared" si="61"/>
        <v>-101</v>
      </c>
      <c r="CQ159" s="54">
        <f t="shared" si="61"/>
        <v>-101</v>
      </c>
      <c r="CR159" s="54">
        <f t="shared" si="61"/>
        <v>-101</v>
      </c>
      <c r="CS159" s="54">
        <f t="shared" si="61"/>
        <v>-101</v>
      </c>
      <c r="CT159" s="54">
        <f t="shared" si="61"/>
        <v>-101</v>
      </c>
      <c r="CU159" s="54">
        <f t="shared" si="61"/>
        <v>-101</v>
      </c>
      <c r="CV159" s="54">
        <f t="shared" si="61"/>
        <v>-101</v>
      </c>
      <c r="CX159" s="54" t="s">
        <v>418</v>
      </c>
      <c r="CY159" s="54">
        <f t="shared" ref="CY159:DN159" si="63">CG$80</f>
        <v>0.55779999999999996</v>
      </c>
      <c r="CZ159" s="54">
        <f t="shared" si="63"/>
        <v>0.65139999999999998</v>
      </c>
      <c r="DA159" s="54">
        <f t="shared" si="63"/>
        <v>0.72219999999999995</v>
      </c>
      <c r="DB159" s="54">
        <f t="shared" si="63"/>
        <v>0.78249999999999997</v>
      </c>
      <c r="DC159" s="54">
        <f t="shared" si="63"/>
        <v>0.81259999999999999</v>
      </c>
      <c r="DD159" s="54">
        <f t="shared" si="63"/>
        <v>0.84340000000000004</v>
      </c>
      <c r="DE159" s="54">
        <f t="shared" si="63"/>
        <v>0.86929999999999996</v>
      </c>
      <c r="DF159" s="54">
        <f t="shared" si="63"/>
        <v>0.89100000000000001</v>
      </c>
      <c r="DG159" s="54">
        <f t="shared" si="63"/>
        <v>0.90920000000000001</v>
      </c>
      <c r="DH159" s="54">
        <f t="shared" si="63"/>
        <v>0.92220000000000002</v>
      </c>
      <c r="DI159" s="54">
        <f t="shared" si="63"/>
        <v>0.93189999999999995</v>
      </c>
      <c r="DJ159" s="54">
        <f t="shared" si="63"/>
        <v>0.94030000000000002</v>
      </c>
      <c r="DK159" s="54">
        <f t="shared" si="63"/>
        <v>0.94769999999999999</v>
      </c>
      <c r="DL159" s="54">
        <f t="shared" si="63"/>
        <v>0.95440000000000003</v>
      </c>
      <c r="DM159" s="54">
        <f t="shared" si="63"/>
        <v>0.96020000000000005</v>
      </c>
      <c r="DN159" s="54">
        <f t="shared" si="63"/>
        <v>0.96530000000000005</v>
      </c>
    </row>
    <row r="160" spans="1:119" ht="14.25" thickBot="1" x14ac:dyDescent="0.2">
      <c r="A160" s="54"/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54"/>
      <c r="AE160" s="54"/>
      <c r="AF160" s="54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CB160" s="64" t="s">
        <v>384</v>
      </c>
      <c r="CC160" s="345"/>
      <c r="CD160" s="66" t="s">
        <v>65</v>
      </c>
      <c r="CE160" s="66">
        <f>IF(CC157=0,IF(CC140&gt;0,CC160+CE143,CC160),(CC160-((CC159-CC158)/CC157)))</f>
        <v>0</v>
      </c>
      <c r="CF160" s="54" t="s">
        <v>419</v>
      </c>
      <c r="CG160" s="341">
        <f>ABS(CE160)</f>
        <v>0</v>
      </c>
      <c r="CH160" s="54">
        <f>$CG160</f>
        <v>0</v>
      </c>
      <c r="CI160" s="54">
        <f t="shared" si="61"/>
        <v>0</v>
      </c>
      <c r="CJ160" s="54">
        <f t="shared" si="61"/>
        <v>0</v>
      </c>
      <c r="CK160" s="54">
        <f t="shared" si="61"/>
        <v>0</v>
      </c>
      <c r="CL160" s="54">
        <f t="shared" si="61"/>
        <v>0</v>
      </c>
      <c r="CM160" s="54">
        <f t="shared" si="61"/>
        <v>0</v>
      </c>
      <c r="CN160" s="54">
        <f t="shared" si="61"/>
        <v>0</v>
      </c>
      <c r="CO160" s="54">
        <f t="shared" si="61"/>
        <v>0</v>
      </c>
      <c r="CP160" s="54">
        <f t="shared" si="61"/>
        <v>0</v>
      </c>
      <c r="CQ160" s="54">
        <f t="shared" si="61"/>
        <v>0</v>
      </c>
      <c r="CR160" s="54">
        <f t="shared" si="61"/>
        <v>0</v>
      </c>
      <c r="CS160" s="54">
        <f t="shared" si="61"/>
        <v>0</v>
      </c>
      <c r="CT160" s="54">
        <f t="shared" si="61"/>
        <v>0</v>
      </c>
      <c r="CU160" s="54">
        <f t="shared" si="61"/>
        <v>0</v>
      </c>
      <c r="CV160" s="54">
        <f t="shared" si="61"/>
        <v>0</v>
      </c>
      <c r="CX160" s="54" t="s">
        <v>415</v>
      </c>
      <c r="CY160" s="54">
        <f>100-$CG$83</f>
        <v>94.33</v>
      </c>
      <c r="CZ160" s="54">
        <f t="shared" ref="CZ160:DN160" si="64">100-$CG$83</f>
        <v>94.33</v>
      </c>
      <c r="DA160" s="54">
        <f t="shared" si="64"/>
        <v>94.33</v>
      </c>
      <c r="DB160" s="54">
        <f t="shared" si="64"/>
        <v>94.33</v>
      </c>
      <c r="DC160" s="54">
        <f t="shared" si="64"/>
        <v>94.33</v>
      </c>
      <c r="DD160" s="54">
        <f t="shared" si="64"/>
        <v>94.33</v>
      </c>
      <c r="DE160" s="54">
        <f t="shared" si="64"/>
        <v>94.33</v>
      </c>
      <c r="DF160" s="54">
        <f t="shared" si="64"/>
        <v>94.33</v>
      </c>
      <c r="DG160" s="54">
        <f t="shared" si="64"/>
        <v>94.33</v>
      </c>
      <c r="DH160" s="54">
        <f t="shared" si="64"/>
        <v>94.33</v>
      </c>
      <c r="DI160" s="54">
        <f t="shared" si="64"/>
        <v>94.33</v>
      </c>
      <c r="DJ160" s="54">
        <f t="shared" si="64"/>
        <v>94.33</v>
      </c>
      <c r="DK160" s="54">
        <f t="shared" si="64"/>
        <v>94.33</v>
      </c>
      <c r="DL160" s="54">
        <f t="shared" si="64"/>
        <v>94.33</v>
      </c>
      <c r="DM160" s="54">
        <f t="shared" si="64"/>
        <v>94.33</v>
      </c>
      <c r="DN160" s="54">
        <f t="shared" si="64"/>
        <v>94.33</v>
      </c>
    </row>
    <row r="161" spans="1:119" ht="14.25" thickBot="1" x14ac:dyDescent="0.2">
      <c r="A161" s="54"/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B161" s="359"/>
      <c r="CC161" s="360"/>
      <c r="CF161" s="54" t="s">
        <v>408</v>
      </c>
      <c r="CG161" s="347">
        <f>LN(2)/CG$78</f>
        <v>0.13862943611198905</v>
      </c>
      <c r="CH161" s="347">
        <f t="shared" ref="CH161:CV161" si="65">LN(2)/CH$78</f>
        <v>8.6643397569993161E-2</v>
      </c>
      <c r="CI161" s="347">
        <f t="shared" si="65"/>
        <v>5.5451774444795626E-2</v>
      </c>
      <c r="CJ161" s="347">
        <f t="shared" si="65"/>
        <v>3.7467415165402446E-2</v>
      </c>
      <c r="CK161" s="347">
        <f t="shared" si="65"/>
        <v>2.5672117798516494E-2</v>
      </c>
      <c r="CL161" s="347">
        <f t="shared" si="65"/>
        <v>1.8097837612531208E-2</v>
      </c>
      <c r="CM161" s="347">
        <f t="shared" si="65"/>
        <v>1.2765141446776157E-2</v>
      </c>
      <c r="CN161" s="347">
        <f t="shared" si="65"/>
        <v>9.001911435843446E-3</v>
      </c>
      <c r="CO161" s="347">
        <f t="shared" si="65"/>
        <v>6.3591484455040852E-3</v>
      </c>
      <c r="CP161" s="347">
        <f t="shared" si="65"/>
        <v>4.7475834284927756E-3</v>
      </c>
      <c r="CQ161" s="347">
        <f t="shared" si="65"/>
        <v>3.7066694147590657E-3</v>
      </c>
      <c r="CR161" s="347">
        <f t="shared" si="65"/>
        <v>2.9001974082006081E-3</v>
      </c>
      <c r="CS161" s="347">
        <f t="shared" si="65"/>
        <v>2.272613706753919E-3</v>
      </c>
      <c r="CT161" s="347">
        <f t="shared" si="65"/>
        <v>1.7773004629742187E-3</v>
      </c>
      <c r="CU161" s="347">
        <f t="shared" si="65"/>
        <v>1.3918618083533039E-3</v>
      </c>
      <c r="CV161" s="347">
        <f t="shared" si="65"/>
        <v>1.0915703630865281E-3</v>
      </c>
      <c r="CX161" s="54" t="s">
        <v>409</v>
      </c>
      <c r="CY161" s="361">
        <f>CE159</f>
        <v>0</v>
      </c>
      <c r="CZ161" s="54">
        <f>$CY161</f>
        <v>0</v>
      </c>
      <c r="DA161" s="54">
        <f t="shared" ref="DA161:DN161" si="66">$CY161</f>
        <v>0</v>
      </c>
      <c r="DB161" s="54">
        <f t="shared" si="66"/>
        <v>0</v>
      </c>
      <c r="DC161" s="54">
        <f t="shared" si="66"/>
        <v>0</v>
      </c>
      <c r="DD161" s="54">
        <f t="shared" si="66"/>
        <v>0</v>
      </c>
      <c r="DE161" s="54">
        <f t="shared" si="66"/>
        <v>0</v>
      </c>
      <c r="DF161" s="54">
        <f t="shared" si="66"/>
        <v>0</v>
      </c>
      <c r="DG161" s="54">
        <f t="shared" si="66"/>
        <v>0</v>
      </c>
      <c r="DH161" s="54">
        <f t="shared" si="66"/>
        <v>0</v>
      </c>
      <c r="DI161" s="54">
        <f t="shared" si="66"/>
        <v>0</v>
      </c>
      <c r="DJ161" s="54">
        <f t="shared" si="66"/>
        <v>0</v>
      </c>
      <c r="DK161" s="54">
        <f t="shared" si="66"/>
        <v>0</v>
      </c>
      <c r="DL161" s="54">
        <f t="shared" si="66"/>
        <v>0</v>
      </c>
      <c r="DM161" s="54">
        <f t="shared" si="66"/>
        <v>0</v>
      </c>
      <c r="DN161" s="54">
        <f t="shared" si="66"/>
        <v>0</v>
      </c>
    </row>
    <row r="163" spans="1:119" ht="13.5" x14ac:dyDescent="0.15">
      <c r="A163" s="54"/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  <c r="AD163" s="54"/>
      <c r="AE163" s="54"/>
      <c r="AF163" s="54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G163" s="348">
        <f>(CG156+CG157)*CG158</f>
        <v>74.520700000000005</v>
      </c>
      <c r="CH163" s="348">
        <f t="shared" ref="CH163:CV163" si="67">(CH156+CH157)*CH158</f>
        <v>74.520700000000005</v>
      </c>
      <c r="CI163" s="348">
        <f t="shared" si="67"/>
        <v>74.520700000000005</v>
      </c>
      <c r="CJ163" s="348">
        <f t="shared" si="67"/>
        <v>74.520700000000005</v>
      </c>
      <c r="CK163" s="348">
        <f t="shared" si="67"/>
        <v>74.520700000000005</v>
      </c>
      <c r="CL163" s="348">
        <f t="shared" si="67"/>
        <v>74.520700000000005</v>
      </c>
      <c r="CM163" s="348">
        <f t="shared" si="67"/>
        <v>74.520700000000005</v>
      </c>
      <c r="CN163" s="348">
        <f t="shared" si="67"/>
        <v>74.520700000000005</v>
      </c>
      <c r="CO163" s="348">
        <f t="shared" si="67"/>
        <v>74.520700000000005</v>
      </c>
      <c r="CP163" s="348">
        <f t="shared" si="67"/>
        <v>74.520700000000005</v>
      </c>
      <c r="CQ163" s="348">
        <f t="shared" si="67"/>
        <v>74.520700000000005</v>
      </c>
      <c r="CR163" s="348">
        <f t="shared" si="67"/>
        <v>74.520700000000005</v>
      </c>
      <c r="CS163" s="348">
        <f t="shared" si="67"/>
        <v>74.520700000000005</v>
      </c>
      <c r="CT163" s="348">
        <f t="shared" si="67"/>
        <v>74.520700000000005</v>
      </c>
      <c r="CU163" s="348">
        <f t="shared" si="67"/>
        <v>74.520700000000005</v>
      </c>
      <c r="CV163" s="348">
        <f t="shared" si="67"/>
        <v>74.520700000000005</v>
      </c>
    </row>
    <row r="164" spans="1:119" ht="13.5" x14ac:dyDescent="0.15">
      <c r="A164" s="54"/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  <c r="AA164" s="54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G164" s="348">
        <f>CG159*CG158*(CG160-1/CG161)</f>
        <v>575.56318656265205</v>
      </c>
      <c r="CH164" s="348">
        <f t="shared" ref="CH164:CV164" si="68">CH159*CH158*(CH160-1/CH161)</f>
        <v>920.90109850024317</v>
      </c>
      <c r="CI164" s="348">
        <f t="shared" si="68"/>
        <v>1438.9079664066298</v>
      </c>
      <c r="CJ164" s="348">
        <f t="shared" si="68"/>
        <v>2129.5837902818125</v>
      </c>
      <c r="CK164" s="348">
        <f t="shared" si="68"/>
        <v>3108.0412074383207</v>
      </c>
      <c r="CL164" s="348">
        <f t="shared" si="68"/>
        <v>4408.8140090699144</v>
      </c>
      <c r="CM164" s="348">
        <f t="shared" si="68"/>
        <v>6250.6162060704</v>
      </c>
      <c r="CN164" s="348">
        <f t="shared" si="68"/>
        <v>8863.6730730648396</v>
      </c>
      <c r="CO164" s="348">
        <f t="shared" si="68"/>
        <v>12547.277467065815</v>
      </c>
      <c r="CP164" s="348">
        <f t="shared" si="68"/>
        <v>16806.445047629441</v>
      </c>
      <c r="CQ164" s="348">
        <f t="shared" si="68"/>
        <v>21526.063177443186</v>
      </c>
      <c r="CR164" s="348">
        <f t="shared" si="68"/>
        <v>27511.920317694763</v>
      </c>
      <c r="CS164" s="348">
        <f t="shared" si="68"/>
        <v>35109.354380321776</v>
      </c>
      <c r="CT164" s="348">
        <f t="shared" si="68"/>
        <v>44893.928551886856</v>
      </c>
      <c r="CU164" s="348">
        <f t="shared" si="68"/>
        <v>57326.093381640138</v>
      </c>
      <c r="CV164" s="348">
        <f t="shared" si="68"/>
        <v>73096.524693456799</v>
      </c>
    </row>
    <row r="165" spans="1:119" ht="13.5" x14ac:dyDescent="0.15">
      <c r="A165" s="54"/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  <c r="AA165" s="54"/>
      <c r="AB165" s="54"/>
      <c r="AC165" s="54"/>
      <c r="AD165" s="54"/>
      <c r="AE165" s="54"/>
      <c r="AF165" s="54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G165" s="348" t="e">
        <f>((CG156+CG157)*CG158-CG155-CG159*CG158/CG161)*EXP(-CG161*CG160)</f>
        <v>#VALUE!</v>
      </c>
      <c r="CH165" s="348" t="e">
        <f t="shared" ref="CH165:CV165" si="69">((CH156+CH157)*CH158-CH155-CH159*CH158/CH161)*EXP(-CH161*CH160)</f>
        <v>#VALUE!</v>
      </c>
      <c r="CI165" s="348" t="e">
        <f t="shared" si="69"/>
        <v>#VALUE!</v>
      </c>
      <c r="CJ165" s="348" t="e">
        <f t="shared" si="69"/>
        <v>#VALUE!</v>
      </c>
      <c r="CK165" s="348" t="e">
        <f t="shared" si="69"/>
        <v>#VALUE!</v>
      </c>
      <c r="CL165" s="348" t="e">
        <f t="shared" si="69"/>
        <v>#VALUE!</v>
      </c>
      <c r="CM165" s="348" t="e">
        <f t="shared" si="69"/>
        <v>#VALUE!</v>
      </c>
      <c r="CN165" s="348" t="e">
        <f t="shared" si="69"/>
        <v>#VALUE!</v>
      </c>
      <c r="CO165" s="348" t="e">
        <f t="shared" si="69"/>
        <v>#VALUE!</v>
      </c>
      <c r="CP165" s="348" t="e">
        <f t="shared" si="69"/>
        <v>#VALUE!</v>
      </c>
      <c r="CQ165" s="348" t="e">
        <f t="shared" si="69"/>
        <v>#VALUE!</v>
      </c>
      <c r="CR165" s="348" t="e">
        <f t="shared" si="69"/>
        <v>#VALUE!</v>
      </c>
      <c r="CS165" s="348" t="e">
        <f t="shared" si="69"/>
        <v>#VALUE!</v>
      </c>
      <c r="CT165" s="348" t="e">
        <f t="shared" si="69"/>
        <v>#VALUE!</v>
      </c>
      <c r="CU165" s="348" t="e">
        <f t="shared" si="69"/>
        <v>#VALUE!</v>
      </c>
      <c r="CV165" s="348" t="e">
        <f t="shared" si="69"/>
        <v>#VALUE!</v>
      </c>
    </row>
    <row r="166" spans="1:119" ht="13.5" x14ac:dyDescent="0.15">
      <c r="A166" s="54"/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  <c r="AA166" s="54"/>
      <c r="AB166" s="54"/>
      <c r="AC166" s="54"/>
      <c r="AD166" s="54"/>
      <c r="AE166" s="54"/>
      <c r="AF166" s="54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G166" s="349" t="e">
        <f>CG163+CG164-CG165</f>
        <v>#VALUE!</v>
      </c>
      <c r="CH166" s="349" t="e">
        <f t="shared" ref="CH166:CV166" si="70">CH163+CH164-CH165</f>
        <v>#VALUE!</v>
      </c>
      <c r="CI166" s="349" t="e">
        <f t="shared" si="70"/>
        <v>#VALUE!</v>
      </c>
      <c r="CJ166" s="349" t="e">
        <f t="shared" si="70"/>
        <v>#VALUE!</v>
      </c>
      <c r="CK166" s="349" t="e">
        <f t="shared" si="70"/>
        <v>#VALUE!</v>
      </c>
      <c r="CL166" s="349" t="e">
        <f t="shared" si="70"/>
        <v>#VALUE!</v>
      </c>
      <c r="CM166" s="349" t="e">
        <f t="shared" si="70"/>
        <v>#VALUE!</v>
      </c>
      <c r="CN166" s="349" t="e">
        <f t="shared" si="70"/>
        <v>#VALUE!</v>
      </c>
      <c r="CO166" s="349" t="e">
        <f t="shared" si="70"/>
        <v>#VALUE!</v>
      </c>
      <c r="CP166" s="349" t="e">
        <f t="shared" si="70"/>
        <v>#VALUE!</v>
      </c>
      <c r="CQ166" s="349" t="e">
        <f t="shared" si="70"/>
        <v>#VALUE!</v>
      </c>
      <c r="CR166" s="349" t="e">
        <f t="shared" si="70"/>
        <v>#VALUE!</v>
      </c>
      <c r="CS166" s="349" t="e">
        <f t="shared" si="70"/>
        <v>#VALUE!</v>
      </c>
      <c r="CT166" s="349" t="e">
        <f t="shared" si="70"/>
        <v>#VALUE!</v>
      </c>
      <c r="CU166" s="349" t="e">
        <f t="shared" si="70"/>
        <v>#VALUE!</v>
      </c>
      <c r="CV166" s="349" t="e">
        <f t="shared" si="70"/>
        <v>#VALUE!</v>
      </c>
    </row>
    <row r="167" spans="1:119" ht="13.5" x14ac:dyDescent="0.15">
      <c r="A167" s="54"/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  <c r="AA167" s="54"/>
      <c r="AB167" s="54"/>
      <c r="AC167" s="54"/>
      <c r="AD167" s="54"/>
      <c r="AE167" s="54"/>
      <c r="AF167" s="54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G167" s="350" t="s">
        <v>390</v>
      </c>
      <c r="CH167" s="351" t="s">
        <v>333</v>
      </c>
      <c r="CI167" s="351" t="s">
        <v>334</v>
      </c>
      <c r="CJ167" s="351" t="s">
        <v>335</v>
      </c>
      <c r="CK167" s="351" t="s">
        <v>336</v>
      </c>
      <c r="CL167" s="351" t="s">
        <v>337</v>
      </c>
      <c r="CM167" s="351" t="s">
        <v>338</v>
      </c>
      <c r="CN167" s="351" t="s">
        <v>339</v>
      </c>
      <c r="CO167" s="351" t="s">
        <v>340</v>
      </c>
      <c r="CP167" s="351" t="s">
        <v>341</v>
      </c>
      <c r="CQ167" s="351" t="s">
        <v>342</v>
      </c>
      <c r="CR167" s="351" t="s">
        <v>343</v>
      </c>
      <c r="CS167" s="351" t="s">
        <v>344</v>
      </c>
      <c r="CT167" s="351" t="s">
        <v>345</v>
      </c>
      <c r="CU167" s="351" t="s">
        <v>346</v>
      </c>
      <c r="CV167" s="351" t="s">
        <v>347</v>
      </c>
      <c r="CY167" s="54" t="s">
        <v>390</v>
      </c>
      <c r="CZ167" s="54" t="s">
        <v>333</v>
      </c>
      <c r="DA167" s="54" t="s">
        <v>334</v>
      </c>
      <c r="DB167" s="54" t="s">
        <v>335</v>
      </c>
      <c r="DC167" s="54" t="s">
        <v>336</v>
      </c>
      <c r="DD167" s="54" t="s">
        <v>337</v>
      </c>
      <c r="DE167" s="54" t="s">
        <v>338</v>
      </c>
      <c r="DF167" s="54" t="s">
        <v>339</v>
      </c>
      <c r="DG167" s="54" t="s">
        <v>340</v>
      </c>
      <c r="DH167" s="54" t="s">
        <v>341</v>
      </c>
      <c r="DI167" s="54" t="s">
        <v>342</v>
      </c>
      <c r="DJ167" s="54" t="s">
        <v>343</v>
      </c>
      <c r="DK167" s="54" t="s">
        <v>344</v>
      </c>
      <c r="DL167" s="54" t="s">
        <v>345</v>
      </c>
      <c r="DM167" s="54" t="s">
        <v>346</v>
      </c>
      <c r="DN167" s="54" t="s">
        <v>347</v>
      </c>
    </row>
    <row r="168" spans="1:119" ht="13.5" x14ac:dyDescent="0.15">
      <c r="A168" s="54"/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  <c r="AA168" s="54"/>
      <c r="AB168" s="54"/>
      <c r="AC168" s="54"/>
      <c r="AD168" s="54"/>
      <c r="AE168" s="54"/>
      <c r="AF168" s="54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F168" s="54" t="s">
        <v>391</v>
      </c>
      <c r="CG168" s="352" t="e">
        <f>ROUND((CG156+CG157)*CG158+CG159*CG158*(CG160-1/CG161)-((CG156+CG157)*CG158-CG155-CG159*CG158/CG161)*EXP(-CG161*CG160),5)</f>
        <v>#VALUE!</v>
      </c>
      <c r="CH168" s="352" t="e">
        <f t="shared" ref="CH168:CV168" si="71">ROUND((CH156+CH157)*CH158+CH159*CH158*(CH160-1/CH161)-((CH156+CH157)*CH158-CH155-CH159*CH158/CH161)*EXP(-CH161*CH160),5)</f>
        <v>#VALUE!</v>
      </c>
      <c r="CI168" s="352" t="e">
        <f t="shared" si="71"/>
        <v>#VALUE!</v>
      </c>
      <c r="CJ168" s="352" t="e">
        <f t="shared" si="71"/>
        <v>#VALUE!</v>
      </c>
      <c r="CK168" s="352" t="e">
        <f t="shared" si="71"/>
        <v>#VALUE!</v>
      </c>
      <c r="CL168" s="352" t="e">
        <f t="shared" si="71"/>
        <v>#VALUE!</v>
      </c>
      <c r="CM168" s="352" t="e">
        <f t="shared" si="71"/>
        <v>#VALUE!</v>
      </c>
      <c r="CN168" s="352" t="e">
        <f t="shared" si="71"/>
        <v>#VALUE!</v>
      </c>
      <c r="CO168" s="352" t="e">
        <f t="shared" si="71"/>
        <v>#VALUE!</v>
      </c>
      <c r="CP168" s="352" t="e">
        <f t="shared" si="71"/>
        <v>#VALUE!</v>
      </c>
      <c r="CQ168" s="352" t="e">
        <f t="shared" si="71"/>
        <v>#VALUE!</v>
      </c>
      <c r="CR168" s="352" t="e">
        <f t="shared" si="71"/>
        <v>#VALUE!</v>
      </c>
      <c r="CS168" s="352" t="e">
        <f t="shared" si="71"/>
        <v>#VALUE!</v>
      </c>
      <c r="CT168" s="352" t="e">
        <f t="shared" si="71"/>
        <v>#VALUE!</v>
      </c>
      <c r="CU168" s="352" t="e">
        <f t="shared" si="71"/>
        <v>#VALUE!</v>
      </c>
      <c r="CV168" s="352" t="e">
        <f t="shared" si="71"/>
        <v>#VALUE!</v>
      </c>
      <c r="CX168" s="54" t="s">
        <v>412</v>
      </c>
      <c r="CY168" s="362">
        <f>(CY160+CY161)/CY159+CY158</f>
        <v>295.99579239870923</v>
      </c>
      <c r="CZ168" s="362">
        <f t="shared" ref="CZ168:DN168" si="72">(CZ160+CZ161)/CZ159+CZ158</f>
        <v>253.99617592876882</v>
      </c>
      <c r="DA168" s="362">
        <f t="shared" si="72"/>
        <v>224.99578814732763</v>
      </c>
      <c r="DB168" s="362">
        <f t="shared" si="72"/>
        <v>202.99552076677315</v>
      </c>
      <c r="DC168" s="362">
        <f t="shared" si="72"/>
        <v>190.00217425547623</v>
      </c>
      <c r="DD168" s="362">
        <f t="shared" si="72"/>
        <v>174.99791344557741</v>
      </c>
      <c r="DE168" s="362">
        <f t="shared" si="72"/>
        <v>164.99559634188427</v>
      </c>
      <c r="DF168" s="362">
        <f t="shared" si="72"/>
        <v>157.00280920314253</v>
      </c>
      <c r="DG168" s="362">
        <f t="shared" si="72"/>
        <v>151.99654993400793</v>
      </c>
      <c r="DH168" s="362">
        <f t="shared" si="72"/>
        <v>145.99700693992628</v>
      </c>
      <c r="DI168" s="362">
        <f t="shared" si="72"/>
        <v>141.99730722180493</v>
      </c>
      <c r="DJ168" s="362">
        <f t="shared" si="72"/>
        <v>138.99904711262363</v>
      </c>
      <c r="DK168" s="362">
        <f t="shared" si="72"/>
        <v>133.99871805423658</v>
      </c>
      <c r="DL168" s="362">
        <f t="shared" si="72"/>
        <v>131.99796563285832</v>
      </c>
      <c r="DM168" s="362">
        <f t="shared" si="72"/>
        <v>129.00495001041449</v>
      </c>
      <c r="DN168" s="362">
        <f t="shared" si="72"/>
        <v>127.00491577747849</v>
      </c>
    </row>
    <row r="169" spans="1:119" ht="16.5" customHeight="1" x14ac:dyDescent="0.15">
      <c r="A169" s="54"/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54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319" t="str">
        <f>IF(CB169="","",CC169)</f>
        <v/>
      </c>
      <c r="CB169" s="363" t="str">
        <f>IF(COUNTIF(CY169:DN169,"×")=0,"","浮上できません")</f>
        <v/>
      </c>
      <c r="CC169" s="316">
        <v>18</v>
      </c>
      <c r="CY169" s="364" t="e">
        <f t="shared" ref="CY169:DN169" si="73">IF(CY168-CG168&gt;0,"","×")</f>
        <v>#VALUE!</v>
      </c>
      <c r="CZ169" s="364" t="e">
        <f t="shared" si="73"/>
        <v>#VALUE!</v>
      </c>
      <c r="DA169" s="364" t="e">
        <f t="shared" si="73"/>
        <v>#VALUE!</v>
      </c>
      <c r="DB169" s="364" t="e">
        <f t="shared" si="73"/>
        <v>#VALUE!</v>
      </c>
      <c r="DC169" s="364" t="e">
        <f t="shared" si="73"/>
        <v>#VALUE!</v>
      </c>
      <c r="DD169" s="364" t="e">
        <f t="shared" si="73"/>
        <v>#VALUE!</v>
      </c>
      <c r="DE169" s="364" t="e">
        <f t="shared" si="73"/>
        <v>#VALUE!</v>
      </c>
      <c r="DF169" s="364" t="e">
        <f t="shared" si="73"/>
        <v>#VALUE!</v>
      </c>
      <c r="DG169" s="364" t="e">
        <f t="shared" si="73"/>
        <v>#VALUE!</v>
      </c>
      <c r="DH169" s="364" t="e">
        <f t="shared" si="73"/>
        <v>#VALUE!</v>
      </c>
      <c r="DI169" s="364" t="e">
        <f t="shared" si="73"/>
        <v>#VALUE!</v>
      </c>
      <c r="DJ169" s="364" t="e">
        <f t="shared" si="73"/>
        <v>#VALUE!</v>
      </c>
      <c r="DK169" s="364" t="e">
        <f t="shared" si="73"/>
        <v>#VALUE!</v>
      </c>
      <c r="DL169" s="364" t="e">
        <f t="shared" si="73"/>
        <v>#VALUE!</v>
      </c>
      <c r="DM169" s="364" t="e">
        <f t="shared" si="73"/>
        <v>#VALUE!</v>
      </c>
      <c r="DN169" s="364" t="e">
        <f t="shared" si="73"/>
        <v>#VALUE!</v>
      </c>
    </row>
    <row r="170" spans="1:119" ht="13.5" x14ac:dyDescent="0.15">
      <c r="A170" s="54"/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  <c r="AA170" s="54"/>
      <c r="AB170" s="54"/>
      <c r="AC170" s="54"/>
      <c r="AD170" s="54"/>
      <c r="AE170" s="54"/>
      <c r="AF170" s="54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F170" s="338" t="s">
        <v>420</v>
      </c>
      <c r="CG170" s="338" t="s">
        <v>421</v>
      </c>
      <c r="CH170" s="338"/>
      <c r="CI170" s="338"/>
      <c r="CJ170" s="338"/>
      <c r="CK170" s="338"/>
      <c r="CL170" s="338"/>
      <c r="CM170" s="338"/>
      <c r="CN170" s="338"/>
      <c r="CO170" s="338"/>
      <c r="CP170" s="338"/>
      <c r="CQ170" s="338"/>
      <c r="CR170" s="338"/>
      <c r="CS170" s="338"/>
      <c r="CT170" s="338"/>
      <c r="CU170" s="338"/>
      <c r="CV170" s="338"/>
      <c r="CW170" s="338"/>
    </row>
    <row r="172" spans="1:119" ht="13.5" x14ac:dyDescent="0.15">
      <c r="A172" s="54"/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  <c r="AA172" s="54"/>
      <c r="AB172" s="54"/>
      <c r="AC172" s="54"/>
      <c r="AD172" s="54"/>
      <c r="AE172" s="54"/>
      <c r="AF172" s="54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F172" s="340" t="s">
        <v>401</v>
      </c>
      <c r="CG172" s="353" t="e">
        <f t="shared" ref="CG172:CV172" si="74">CG168</f>
        <v>#VALUE!</v>
      </c>
      <c r="CH172" s="353" t="e">
        <f t="shared" si="74"/>
        <v>#VALUE!</v>
      </c>
      <c r="CI172" s="353" t="e">
        <f t="shared" si="74"/>
        <v>#VALUE!</v>
      </c>
      <c r="CJ172" s="353" t="e">
        <f t="shared" si="74"/>
        <v>#VALUE!</v>
      </c>
      <c r="CK172" s="353" t="e">
        <f t="shared" si="74"/>
        <v>#VALUE!</v>
      </c>
      <c r="CL172" s="353" t="e">
        <f t="shared" si="74"/>
        <v>#VALUE!</v>
      </c>
      <c r="CM172" s="353" t="e">
        <f t="shared" si="74"/>
        <v>#VALUE!</v>
      </c>
      <c r="CN172" s="353" t="e">
        <f t="shared" si="74"/>
        <v>#VALUE!</v>
      </c>
      <c r="CO172" s="353" t="e">
        <f t="shared" si="74"/>
        <v>#VALUE!</v>
      </c>
      <c r="CP172" s="353" t="e">
        <f t="shared" si="74"/>
        <v>#VALUE!</v>
      </c>
      <c r="CQ172" s="353" t="e">
        <f t="shared" si="74"/>
        <v>#VALUE!</v>
      </c>
      <c r="CR172" s="353" t="e">
        <f t="shared" si="74"/>
        <v>#VALUE!</v>
      </c>
      <c r="CS172" s="353" t="e">
        <f t="shared" si="74"/>
        <v>#VALUE!</v>
      </c>
      <c r="CT172" s="353" t="e">
        <f t="shared" si="74"/>
        <v>#VALUE!</v>
      </c>
      <c r="CU172" s="353" t="e">
        <f t="shared" si="74"/>
        <v>#VALUE!</v>
      </c>
      <c r="CV172" s="353" t="e">
        <f t="shared" si="74"/>
        <v>#VALUE!</v>
      </c>
    </row>
    <row r="173" spans="1:119" ht="13.5" x14ac:dyDescent="0.15">
      <c r="A173" s="54"/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  <c r="AD173" s="54"/>
      <c r="AE173" s="54"/>
      <c r="AF173" s="54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F173" s="54" t="s">
        <v>395</v>
      </c>
      <c r="CG173" s="54">
        <v>100</v>
      </c>
      <c r="CH173" s="54">
        <f>$CG173</f>
        <v>100</v>
      </c>
      <c r="CI173" s="54">
        <f t="shared" ref="CI173:CV177" si="75">$CG173</f>
        <v>100</v>
      </c>
      <c r="CJ173" s="54">
        <f t="shared" si="75"/>
        <v>100</v>
      </c>
      <c r="CK173" s="54">
        <f t="shared" si="75"/>
        <v>100</v>
      </c>
      <c r="CL173" s="54">
        <f t="shared" si="75"/>
        <v>100</v>
      </c>
      <c r="CM173" s="54">
        <f t="shared" si="75"/>
        <v>100</v>
      </c>
      <c r="CN173" s="54">
        <f t="shared" si="75"/>
        <v>100</v>
      </c>
      <c r="CO173" s="54">
        <f t="shared" si="75"/>
        <v>100</v>
      </c>
      <c r="CP173" s="54">
        <f t="shared" si="75"/>
        <v>100</v>
      </c>
      <c r="CQ173" s="54">
        <f t="shared" si="75"/>
        <v>100</v>
      </c>
      <c r="CR173" s="54">
        <f t="shared" si="75"/>
        <v>100</v>
      </c>
      <c r="CS173" s="54">
        <f t="shared" si="75"/>
        <v>100</v>
      </c>
      <c r="CT173" s="54">
        <f t="shared" si="75"/>
        <v>100</v>
      </c>
      <c r="CU173" s="54">
        <f t="shared" si="75"/>
        <v>100</v>
      </c>
      <c r="CV173" s="54">
        <f t="shared" si="75"/>
        <v>100</v>
      </c>
      <c r="CX173" s="339" t="s">
        <v>402</v>
      </c>
      <c r="CY173" s="339"/>
      <c r="CZ173" s="339"/>
      <c r="DA173" s="339"/>
      <c r="DB173" s="339"/>
      <c r="DC173" s="339"/>
      <c r="DD173" s="339"/>
      <c r="DE173" s="339"/>
      <c r="DF173" s="339"/>
      <c r="DG173" s="339"/>
      <c r="DH173" s="339"/>
      <c r="DI173" s="339"/>
      <c r="DJ173" s="339"/>
      <c r="DK173" s="339"/>
      <c r="DL173" s="339"/>
      <c r="DM173" s="339"/>
      <c r="DN173" s="339"/>
      <c r="DO173" s="339"/>
    </row>
    <row r="174" spans="1:119" ht="13.5" x14ac:dyDescent="0.15">
      <c r="A174" s="54"/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  <c r="AA174" s="54"/>
      <c r="AB174" s="54"/>
      <c r="AC174" s="54"/>
      <c r="AD174" s="54"/>
      <c r="AE174" s="54"/>
      <c r="AF174" s="54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B174" s="64" t="s">
        <v>372</v>
      </c>
      <c r="CC174" s="345">
        <v>0</v>
      </c>
      <c r="CD174" s="66" t="s">
        <v>373</v>
      </c>
      <c r="CE174" s="66">
        <f>ROUND(CC174*$CG$82*9.80665/1000,0)</f>
        <v>0</v>
      </c>
      <c r="CF174" s="54" t="s">
        <v>374</v>
      </c>
      <c r="CG174" s="341">
        <f>CE175</f>
        <v>0</v>
      </c>
      <c r="CH174" s="54">
        <f>$CG174</f>
        <v>0</v>
      </c>
      <c r="CI174" s="54">
        <f t="shared" si="75"/>
        <v>0</v>
      </c>
      <c r="CJ174" s="54">
        <f t="shared" si="75"/>
        <v>0</v>
      </c>
      <c r="CK174" s="54">
        <f t="shared" si="75"/>
        <v>0</v>
      </c>
      <c r="CL174" s="54">
        <f t="shared" si="75"/>
        <v>0</v>
      </c>
      <c r="CM174" s="54">
        <f t="shared" si="75"/>
        <v>0</v>
      </c>
      <c r="CN174" s="54">
        <f t="shared" si="75"/>
        <v>0</v>
      </c>
      <c r="CO174" s="54">
        <f t="shared" si="75"/>
        <v>0</v>
      </c>
      <c r="CP174" s="54">
        <f t="shared" si="75"/>
        <v>0</v>
      </c>
      <c r="CQ174" s="54">
        <f t="shared" si="75"/>
        <v>0</v>
      </c>
      <c r="CR174" s="54">
        <f t="shared" si="75"/>
        <v>0</v>
      </c>
      <c r="CS174" s="54">
        <f t="shared" si="75"/>
        <v>0</v>
      </c>
      <c r="CT174" s="54">
        <f t="shared" si="75"/>
        <v>0</v>
      </c>
      <c r="CU174" s="54">
        <f t="shared" si="75"/>
        <v>0</v>
      </c>
      <c r="CV174" s="54">
        <f t="shared" si="75"/>
        <v>0</v>
      </c>
    </row>
    <row r="175" spans="1:119" ht="13.5" x14ac:dyDescent="0.15">
      <c r="A175" s="54"/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  <c r="AA175" s="54"/>
      <c r="AB175" s="54"/>
      <c r="AC175" s="54"/>
      <c r="AD175" s="54"/>
      <c r="AE175" s="54"/>
      <c r="AF175" s="54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B175" s="354" t="s">
        <v>376</v>
      </c>
      <c r="CC175" s="355">
        <f>CC159</f>
        <v>0</v>
      </c>
      <c r="CD175" s="346" t="s">
        <v>381</v>
      </c>
      <c r="CE175" s="66">
        <f>CC175*$CG$82*9.80665/1000</f>
        <v>0</v>
      </c>
      <c r="CF175" s="54" t="s">
        <v>396</v>
      </c>
      <c r="CG175" s="54">
        <v>0.79</v>
      </c>
      <c r="CH175" s="54">
        <f>$CG175</f>
        <v>0.79</v>
      </c>
      <c r="CI175" s="54">
        <f t="shared" si="75"/>
        <v>0.79</v>
      </c>
      <c r="CJ175" s="54">
        <f t="shared" si="75"/>
        <v>0.79</v>
      </c>
      <c r="CK175" s="54">
        <f t="shared" si="75"/>
        <v>0.79</v>
      </c>
      <c r="CL175" s="54">
        <f t="shared" si="75"/>
        <v>0.79</v>
      </c>
      <c r="CM175" s="54">
        <f t="shared" si="75"/>
        <v>0.79</v>
      </c>
      <c r="CN175" s="54">
        <f t="shared" si="75"/>
        <v>0.79</v>
      </c>
      <c r="CO175" s="54">
        <f t="shared" si="75"/>
        <v>0.79</v>
      </c>
      <c r="CP175" s="54">
        <f t="shared" si="75"/>
        <v>0.79</v>
      </c>
      <c r="CQ175" s="54">
        <f t="shared" si="75"/>
        <v>0.79</v>
      </c>
      <c r="CR175" s="54">
        <f t="shared" si="75"/>
        <v>0.79</v>
      </c>
      <c r="CS175" s="54">
        <f t="shared" si="75"/>
        <v>0.79</v>
      </c>
      <c r="CT175" s="54">
        <f t="shared" si="75"/>
        <v>0.79</v>
      </c>
      <c r="CU175" s="54">
        <f t="shared" si="75"/>
        <v>0.79</v>
      </c>
      <c r="CV175" s="54">
        <f t="shared" si="75"/>
        <v>0.79</v>
      </c>
      <c r="CX175" s="358" t="s">
        <v>404</v>
      </c>
      <c r="CY175" s="54">
        <f t="shared" ref="CY175:DN175" si="76">CG$79</f>
        <v>126.88500000000001</v>
      </c>
      <c r="CZ175" s="54">
        <f t="shared" si="76"/>
        <v>109.185</v>
      </c>
      <c r="DA175" s="54">
        <f t="shared" si="76"/>
        <v>94.381</v>
      </c>
      <c r="DB175" s="54">
        <f t="shared" si="76"/>
        <v>82.445999999999998</v>
      </c>
      <c r="DC175" s="54">
        <f t="shared" si="76"/>
        <v>73.918000000000006</v>
      </c>
      <c r="DD175" s="54">
        <f t="shared" si="76"/>
        <v>63.152999999999999</v>
      </c>
      <c r="DE175" s="54">
        <f t="shared" si="76"/>
        <v>56.482999999999997</v>
      </c>
      <c r="DF175" s="54">
        <f t="shared" si="76"/>
        <v>51.133000000000003</v>
      </c>
      <c r="DG175" s="54">
        <f t="shared" si="76"/>
        <v>48.246000000000002</v>
      </c>
      <c r="DH175" s="54">
        <f t="shared" si="76"/>
        <v>43.709000000000003</v>
      </c>
      <c r="DI175" s="54">
        <f t="shared" si="76"/>
        <v>40.774000000000001</v>
      </c>
      <c r="DJ175" s="54">
        <f t="shared" si="76"/>
        <v>38.68</v>
      </c>
      <c r="DK175" s="54">
        <f t="shared" si="76"/>
        <v>34.463000000000001</v>
      </c>
      <c r="DL175" s="54">
        <f t="shared" si="76"/>
        <v>33.161000000000001</v>
      </c>
      <c r="DM175" s="54">
        <f t="shared" si="76"/>
        <v>30.765000000000001</v>
      </c>
      <c r="DN175" s="54">
        <f t="shared" si="76"/>
        <v>29.283999999999999</v>
      </c>
    </row>
    <row r="176" spans="1:119" ht="13.5" x14ac:dyDescent="0.15">
      <c r="A176" s="54"/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  <c r="AA176" s="54"/>
      <c r="AB176" s="54"/>
      <c r="AC176" s="54"/>
      <c r="AD176" s="54"/>
      <c r="AE176" s="54"/>
      <c r="AF176" s="54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B176" s="64" t="s">
        <v>380</v>
      </c>
      <c r="CC176" s="345">
        <f>-BN85</f>
        <v>0</v>
      </c>
      <c r="CD176" s="346" t="s">
        <v>381</v>
      </c>
      <c r="CE176" s="66">
        <f>CC176*$CG$82*9.80665/1000</f>
        <v>0</v>
      </c>
      <c r="CF176" s="54" t="s">
        <v>382</v>
      </c>
      <c r="CG176" s="341">
        <f>CE174</f>
        <v>0</v>
      </c>
      <c r="CH176" s="54">
        <f>$CG176</f>
        <v>0</v>
      </c>
      <c r="CI176" s="54">
        <f t="shared" si="75"/>
        <v>0</v>
      </c>
      <c r="CJ176" s="54">
        <f t="shared" si="75"/>
        <v>0</v>
      </c>
      <c r="CK176" s="54">
        <f t="shared" si="75"/>
        <v>0</v>
      </c>
      <c r="CL176" s="54">
        <f t="shared" si="75"/>
        <v>0</v>
      </c>
      <c r="CM176" s="54">
        <f t="shared" si="75"/>
        <v>0</v>
      </c>
      <c r="CN176" s="54">
        <f t="shared" si="75"/>
        <v>0</v>
      </c>
      <c r="CO176" s="54">
        <f t="shared" si="75"/>
        <v>0</v>
      </c>
      <c r="CP176" s="54">
        <f t="shared" si="75"/>
        <v>0</v>
      </c>
      <c r="CQ176" s="54">
        <f t="shared" si="75"/>
        <v>0</v>
      </c>
      <c r="CR176" s="54">
        <f t="shared" si="75"/>
        <v>0</v>
      </c>
      <c r="CS176" s="54">
        <f t="shared" si="75"/>
        <v>0</v>
      </c>
      <c r="CT176" s="54">
        <f t="shared" si="75"/>
        <v>0</v>
      </c>
      <c r="CU176" s="54">
        <f t="shared" si="75"/>
        <v>0</v>
      </c>
      <c r="CV176" s="54">
        <f t="shared" si="75"/>
        <v>0</v>
      </c>
      <c r="CX176" s="54" t="s">
        <v>418</v>
      </c>
      <c r="CY176" s="54">
        <f t="shared" ref="CY176:DN176" si="77">CG$80</f>
        <v>0.55779999999999996</v>
      </c>
      <c r="CZ176" s="54">
        <f t="shared" si="77"/>
        <v>0.65139999999999998</v>
      </c>
      <c r="DA176" s="54">
        <f t="shared" si="77"/>
        <v>0.72219999999999995</v>
      </c>
      <c r="DB176" s="54">
        <f t="shared" si="77"/>
        <v>0.78249999999999997</v>
      </c>
      <c r="DC176" s="54">
        <f t="shared" si="77"/>
        <v>0.81259999999999999</v>
      </c>
      <c r="DD176" s="54">
        <f t="shared" si="77"/>
        <v>0.84340000000000004</v>
      </c>
      <c r="DE176" s="54">
        <f t="shared" si="77"/>
        <v>0.86929999999999996</v>
      </c>
      <c r="DF176" s="54">
        <f t="shared" si="77"/>
        <v>0.89100000000000001</v>
      </c>
      <c r="DG176" s="54">
        <f t="shared" si="77"/>
        <v>0.90920000000000001</v>
      </c>
      <c r="DH176" s="54">
        <f t="shared" si="77"/>
        <v>0.92220000000000002</v>
      </c>
      <c r="DI176" s="54">
        <f t="shared" si="77"/>
        <v>0.93189999999999995</v>
      </c>
      <c r="DJ176" s="54">
        <f t="shared" si="77"/>
        <v>0.94030000000000002</v>
      </c>
      <c r="DK176" s="54">
        <f t="shared" si="77"/>
        <v>0.94769999999999999</v>
      </c>
      <c r="DL176" s="54">
        <f t="shared" si="77"/>
        <v>0.95440000000000003</v>
      </c>
      <c r="DM176" s="54">
        <f t="shared" si="77"/>
        <v>0.96020000000000005</v>
      </c>
      <c r="DN176" s="54">
        <f t="shared" si="77"/>
        <v>0.96530000000000005</v>
      </c>
    </row>
    <row r="177" spans="1:119" ht="14.25" thickBot="1" x14ac:dyDescent="0.2">
      <c r="A177" s="5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  <c r="AA177" s="54"/>
      <c r="AB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B177" s="64" t="s">
        <v>384</v>
      </c>
      <c r="CC177" s="345" t="e">
        <f>(BM85-BM84)/0.000694444444444444</f>
        <v>#VALUE!</v>
      </c>
      <c r="CD177" s="66" t="s">
        <v>65</v>
      </c>
      <c r="CE177" s="66" t="e">
        <f>IF(CC174=0,IF(CC157&gt;0,CC177+CE160,CC177),(CC177-((CC176-CC175)/CC174)))</f>
        <v>#VALUE!</v>
      </c>
      <c r="CF177" s="54" t="s">
        <v>406</v>
      </c>
      <c r="CG177" s="341" t="e">
        <f>ABS(CE177)</f>
        <v>#VALUE!</v>
      </c>
      <c r="CH177" s="54" t="e">
        <f>$CG177</f>
        <v>#VALUE!</v>
      </c>
      <c r="CI177" s="54" t="e">
        <f t="shared" si="75"/>
        <v>#VALUE!</v>
      </c>
      <c r="CJ177" s="54" t="e">
        <f t="shared" si="75"/>
        <v>#VALUE!</v>
      </c>
      <c r="CK177" s="54" t="e">
        <f t="shared" si="75"/>
        <v>#VALUE!</v>
      </c>
      <c r="CL177" s="54" t="e">
        <f t="shared" si="75"/>
        <v>#VALUE!</v>
      </c>
      <c r="CM177" s="54" t="e">
        <f t="shared" si="75"/>
        <v>#VALUE!</v>
      </c>
      <c r="CN177" s="54" t="e">
        <f t="shared" si="75"/>
        <v>#VALUE!</v>
      </c>
      <c r="CO177" s="54" t="e">
        <f t="shared" si="75"/>
        <v>#VALUE!</v>
      </c>
      <c r="CP177" s="54" t="e">
        <f t="shared" si="75"/>
        <v>#VALUE!</v>
      </c>
      <c r="CQ177" s="54" t="e">
        <f t="shared" si="75"/>
        <v>#VALUE!</v>
      </c>
      <c r="CR177" s="54" t="e">
        <f t="shared" si="75"/>
        <v>#VALUE!</v>
      </c>
      <c r="CS177" s="54" t="e">
        <f t="shared" si="75"/>
        <v>#VALUE!</v>
      </c>
      <c r="CT177" s="54" t="e">
        <f t="shared" si="75"/>
        <v>#VALUE!</v>
      </c>
      <c r="CU177" s="54" t="e">
        <f t="shared" si="75"/>
        <v>#VALUE!</v>
      </c>
      <c r="CV177" s="54" t="e">
        <f t="shared" si="75"/>
        <v>#VALUE!</v>
      </c>
      <c r="CX177" s="54" t="s">
        <v>415</v>
      </c>
      <c r="CY177" s="54">
        <f>100-$CG$83</f>
        <v>94.33</v>
      </c>
      <c r="CZ177" s="54">
        <f t="shared" ref="CZ177:DN177" si="78">100-$CG$83</f>
        <v>94.33</v>
      </c>
      <c r="DA177" s="54">
        <f t="shared" si="78"/>
        <v>94.33</v>
      </c>
      <c r="DB177" s="54">
        <f t="shared" si="78"/>
        <v>94.33</v>
      </c>
      <c r="DC177" s="54">
        <f t="shared" si="78"/>
        <v>94.33</v>
      </c>
      <c r="DD177" s="54">
        <f t="shared" si="78"/>
        <v>94.33</v>
      </c>
      <c r="DE177" s="54">
        <f t="shared" si="78"/>
        <v>94.33</v>
      </c>
      <c r="DF177" s="54">
        <f t="shared" si="78"/>
        <v>94.33</v>
      </c>
      <c r="DG177" s="54">
        <f t="shared" si="78"/>
        <v>94.33</v>
      </c>
      <c r="DH177" s="54">
        <f t="shared" si="78"/>
        <v>94.33</v>
      </c>
      <c r="DI177" s="54">
        <f t="shared" si="78"/>
        <v>94.33</v>
      </c>
      <c r="DJ177" s="54">
        <f t="shared" si="78"/>
        <v>94.33</v>
      </c>
      <c r="DK177" s="54">
        <f t="shared" si="78"/>
        <v>94.33</v>
      </c>
      <c r="DL177" s="54">
        <f t="shared" si="78"/>
        <v>94.33</v>
      </c>
      <c r="DM177" s="54">
        <f t="shared" si="78"/>
        <v>94.33</v>
      </c>
      <c r="DN177" s="54">
        <f t="shared" si="78"/>
        <v>94.33</v>
      </c>
    </row>
    <row r="178" spans="1:119" ht="14.25" thickBot="1" x14ac:dyDescent="0.2">
      <c r="A178" s="54"/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B178" s="359"/>
      <c r="CC178" s="360"/>
      <c r="CF178" s="54" t="s">
        <v>408</v>
      </c>
      <c r="CG178" s="347">
        <f>LN(2)/CG$78</f>
        <v>0.13862943611198905</v>
      </c>
      <c r="CH178" s="347">
        <f t="shared" ref="CH178:CV178" si="79">LN(2)/CH$78</f>
        <v>8.6643397569993161E-2</v>
      </c>
      <c r="CI178" s="347">
        <f t="shared" si="79"/>
        <v>5.5451774444795626E-2</v>
      </c>
      <c r="CJ178" s="347">
        <f t="shared" si="79"/>
        <v>3.7467415165402446E-2</v>
      </c>
      <c r="CK178" s="347">
        <f t="shared" si="79"/>
        <v>2.5672117798516494E-2</v>
      </c>
      <c r="CL178" s="347">
        <f t="shared" si="79"/>
        <v>1.8097837612531208E-2</v>
      </c>
      <c r="CM178" s="347">
        <f t="shared" si="79"/>
        <v>1.2765141446776157E-2</v>
      </c>
      <c r="CN178" s="347">
        <f t="shared" si="79"/>
        <v>9.001911435843446E-3</v>
      </c>
      <c r="CO178" s="347">
        <f t="shared" si="79"/>
        <v>6.3591484455040852E-3</v>
      </c>
      <c r="CP178" s="347">
        <f t="shared" si="79"/>
        <v>4.7475834284927756E-3</v>
      </c>
      <c r="CQ178" s="347">
        <f t="shared" si="79"/>
        <v>3.7066694147590657E-3</v>
      </c>
      <c r="CR178" s="347">
        <f t="shared" si="79"/>
        <v>2.9001974082006081E-3</v>
      </c>
      <c r="CS178" s="347">
        <f t="shared" si="79"/>
        <v>2.272613706753919E-3</v>
      </c>
      <c r="CT178" s="347">
        <f t="shared" si="79"/>
        <v>1.7773004629742187E-3</v>
      </c>
      <c r="CU178" s="347">
        <f t="shared" si="79"/>
        <v>1.3918618083533039E-3</v>
      </c>
      <c r="CV178" s="347">
        <f t="shared" si="79"/>
        <v>1.0915703630865281E-3</v>
      </c>
      <c r="CX178" s="54" t="s">
        <v>409</v>
      </c>
      <c r="CY178" s="361">
        <f>CE176</f>
        <v>0</v>
      </c>
      <c r="CZ178" s="54">
        <f>$CY178</f>
        <v>0</v>
      </c>
      <c r="DA178" s="54">
        <f t="shared" ref="DA178:DN178" si="80">$CY178</f>
        <v>0</v>
      </c>
      <c r="DB178" s="54">
        <f t="shared" si="80"/>
        <v>0</v>
      </c>
      <c r="DC178" s="54">
        <f t="shared" si="80"/>
        <v>0</v>
      </c>
      <c r="DD178" s="54">
        <f t="shared" si="80"/>
        <v>0</v>
      </c>
      <c r="DE178" s="54">
        <f t="shared" si="80"/>
        <v>0</v>
      </c>
      <c r="DF178" s="54">
        <f t="shared" si="80"/>
        <v>0</v>
      </c>
      <c r="DG178" s="54">
        <f t="shared" si="80"/>
        <v>0</v>
      </c>
      <c r="DH178" s="54">
        <f t="shared" si="80"/>
        <v>0</v>
      </c>
      <c r="DI178" s="54">
        <f t="shared" si="80"/>
        <v>0</v>
      </c>
      <c r="DJ178" s="54">
        <f t="shared" si="80"/>
        <v>0</v>
      </c>
      <c r="DK178" s="54">
        <f t="shared" si="80"/>
        <v>0</v>
      </c>
      <c r="DL178" s="54">
        <f t="shared" si="80"/>
        <v>0</v>
      </c>
      <c r="DM178" s="54">
        <f t="shared" si="80"/>
        <v>0</v>
      </c>
      <c r="DN178" s="54">
        <f t="shared" si="80"/>
        <v>0</v>
      </c>
    </row>
    <row r="180" spans="1:119" ht="13.5" x14ac:dyDescent="0.15">
      <c r="A180" s="54"/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G180" s="348">
        <f>(CG173+CG174)*CG175</f>
        <v>79</v>
      </c>
      <c r="CH180" s="348">
        <f t="shared" ref="CH180:CV180" si="81">(CH173+CH174)*CH175</f>
        <v>79</v>
      </c>
      <c r="CI180" s="348">
        <f t="shared" si="81"/>
        <v>79</v>
      </c>
      <c r="CJ180" s="348">
        <f t="shared" si="81"/>
        <v>79</v>
      </c>
      <c r="CK180" s="348">
        <f t="shared" si="81"/>
        <v>79</v>
      </c>
      <c r="CL180" s="348">
        <f t="shared" si="81"/>
        <v>79</v>
      </c>
      <c r="CM180" s="348">
        <f t="shared" si="81"/>
        <v>79</v>
      </c>
      <c r="CN180" s="348">
        <f t="shared" si="81"/>
        <v>79</v>
      </c>
      <c r="CO180" s="348">
        <f t="shared" si="81"/>
        <v>79</v>
      </c>
      <c r="CP180" s="348">
        <f t="shared" si="81"/>
        <v>79</v>
      </c>
      <c r="CQ180" s="348">
        <f t="shared" si="81"/>
        <v>79</v>
      </c>
      <c r="CR180" s="348">
        <f t="shared" si="81"/>
        <v>79</v>
      </c>
      <c r="CS180" s="348">
        <f t="shared" si="81"/>
        <v>79</v>
      </c>
      <c r="CT180" s="348">
        <f t="shared" si="81"/>
        <v>79</v>
      </c>
      <c r="CU180" s="348">
        <f t="shared" si="81"/>
        <v>79</v>
      </c>
      <c r="CV180" s="348">
        <f t="shared" si="81"/>
        <v>79</v>
      </c>
    </row>
    <row r="181" spans="1:119" ht="13.5" x14ac:dyDescent="0.15">
      <c r="A181" s="54"/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  <c r="AA181" s="54"/>
      <c r="AB181" s="54"/>
      <c r="AC181" s="54"/>
      <c r="AD181" s="54"/>
      <c r="AE181" s="54"/>
      <c r="AF181" s="54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G181" s="348" t="e">
        <f>CG176*CG175*(CG177-1/CG178)</f>
        <v>#VALUE!</v>
      </c>
      <c r="CH181" s="348" t="e">
        <f t="shared" ref="CH181:CV181" si="82">CH176*CH175*(CH177-1/CH178)</f>
        <v>#VALUE!</v>
      </c>
      <c r="CI181" s="348" t="e">
        <f t="shared" si="82"/>
        <v>#VALUE!</v>
      </c>
      <c r="CJ181" s="348" t="e">
        <f t="shared" si="82"/>
        <v>#VALUE!</v>
      </c>
      <c r="CK181" s="348" t="e">
        <f t="shared" si="82"/>
        <v>#VALUE!</v>
      </c>
      <c r="CL181" s="348" t="e">
        <f t="shared" si="82"/>
        <v>#VALUE!</v>
      </c>
      <c r="CM181" s="348" t="e">
        <f t="shared" si="82"/>
        <v>#VALUE!</v>
      </c>
      <c r="CN181" s="348" t="e">
        <f t="shared" si="82"/>
        <v>#VALUE!</v>
      </c>
      <c r="CO181" s="348" t="e">
        <f t="shared" si="82"/>
        <v>#VALUE!</v>
      </c>
      <c r="CP181" s="348" t="e">
        <f t="shared" si="82"/>
        <v>#VALUE!</v>
      </c>
      <c r="CQ181" s="348" t="e">
        <f t="shared" si="82"/>
        <v>#VALUE!</v>
      </c>
      <c r="CR181" s="348" t="e">
        <f t="shared" si="82"/>
        <v>#VALUE!</v>
      </c>
      <c r="CS181" s="348" t="e">
        <f t="shared" si="82"/>
        <v>#VALUE!</v>
      </c>
      <c r="CT181" s="348" t="e">
        <f t="shared" si="82"/>
        <v>#VALUE!</v>
      </c>
      <c r="CU181" s="348" t="e">
        <f t="shared" si="82"/>
        <v>#VALUE!</v>
      </c>
      <c r="CV181" s="348" t="e">
        <f t="shared" si="82"/>
        <v>#VALUE!</v>
      </c>
    </row>
    <row r="182" spans="1:119" ht="13.5" x14ac:dyDescent="0.15">
      <c r="A182" s="54"/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  <c r="AA182" s="54"/>
      <c r="AB182" s="54"/>
      <c r="AC182" s="54"/>
      <c r="AD182" s="54"/>
      <c r="AE182" s="54"/>
      <c r="AF182" s="54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G182" s="348" t="e">
        <f>((CG173+CG174)*CG175-CG172-CG176*CG175/CG178)*EXP(-CG178*CG177)</f>
        <v>#VALUE!</v>
      </c>
      <c r="CH182" s="348" t="e">
        <f t="shared" ref="CH182:CV182" si="83">((CH173+CH174)*CH175-CH172-CH176*CH175/CH178)*EXP(-CH178*CH177)</f>
        <v>#VALUE!</v>
      </c>
      <c r="CI182" s="348" t="e">
        <f t="shared" si="83"/>
        <v>#VALUE!</v>
      </c>
      <c r="CJ182" s="348" t="e">
        <f t="shared" si="83"/>
        <v>#VALUE!</v>
      </c>
      <c r="CK182" s="348" t="e">
        <f t="shared" si="83"/>
        <v>#VALUE!</v>
      </c>
      <c r="CL182" s="348" t="e">
        <f t="shared" si="83"/>
        <v>#VALUE!</v>
      </c>
      <c r="CM182" s="348" t="e">
        <f t="shared" si="83"/>
        <v>#VALUE!</v>
      </c>
      <c r="CN182" s="348" t="e">
        <f t="shared" si="83"/>
        <v>#VALUE!</v>
      </c>
      <c r="CO182" s="348" t="e">
        <f t="shared" si="83"/>
        <v>#VALUE!</v>
      </c>
      <c r="CP182" s="348" t="e">
        <f t="shared" si="83"/>
        <v>#VALUE!</v>
      </c>
      <c r="CQ182" s="348" t="e">
        <f t="shared" si="83"/>
        <v>#VALUE!</v>
      </c>
      <c r="CR182" s="348" t="e">
        <f t="shared" si="83"/>
        <v>#VALUE!</v>
      </c>
      <c r="CS182" s="348" t="e">
        <f t="shared" si="83"/>
        <v>#VALUE!</v>
      </c>
      <c r="CT182" s="348" t="e">
        <f t="shared" si="83"/>
        <v>#VALUE!</v>
      </c>
      <c r="CU182" s="348" t="e">
        <f t="shared" si="83"/>
        <v>#VALUE!</v>
      </c>
      <c r="CV182" s="348" t="e">
        <f t="shared" si="83"/>
        <v>#VALUE!</v>
      </c>
    </row>
    <row r="183" spans="1:119" ht="13.5" x14ac:dyDescent="0.15">
      <c r="A183" s="54"/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  <c r="AA183" s="54"/>
      <c r="AB183" s="54"/>
      <c r="AC183" s="54"/>
      <c r="AD183" s="54"/>
      <c r="AE183" s="54"/>
      <c r="AF183" s="54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G183" s="349" t="e">
        <f>CG180+CG181-CG182</f>
        <v>#VALUE!</v>
      </c>
      <c r="CH183" s="349" t="e">
        <f t="shared" ref="CH183:CV183" si="84">CH180+CH181-CH182</f>
        <v>#VALUE!</v>
      </c>
      <c r="CI183" s="349" t="e">
        <f t="shared" si="84"/>
        <v>#VALUE!</v>
      </c>
      <c r="CJ183" s="349" t="e">
        <f t="shared" si="84"/>
        <v>#VALUE!</v>
      </c>
      <c r="CK183" s="349" t="e">
        <f t="shared" si="84"/>
        <v>#VALUE!</v>
      </c>
      <c r="CL183" s="349" t="e">
        <f t="shared" si="84"/>
        <v>#VALUE!</v>
      </c>
      <c r="CM183" s="349" t="e">
        <f t="shared" si="84"/>
        <v>#VALUE!</v>
      </c>
      <c r="CN183" s="349" t="e">
        <f t="shared" si="84"/>
        <v>#VALUE!</v>
      </c>
      <c r="CO183" s="349" t="e">
        <f t="shared" si="84"/>
        <v>#VALUE!</v>
      </c>
      <c r="CP183" s="349" t="e">
        <f t="shared" si="84"/>
        <v>#VALUE!</v>
      </c>
      <c r="CQ183" s="349" t="e">
        <f t="shared" si="84"/>
        <v>#VALUE!</v>
      </c>
      <c r="CR183" s="349" t="e">
        <f t="shared" si="84"/>
        <v>#VALUE!</v>
      </c>
      <c r="CS183" s="349" t="e">
        <f t="shared" si="84"/>
        <v>#VALUE!</v>
      </c>
      <c r="CT183" s="349" t="e">
        <f t="shared" si="84"/>
        <v>#VALUE!</v>
      </c>
      <c r="CU183" s="349" t="e">
        <f t="shared" si="84"/>
        <v>#VALUE!</v>
      </c>
      <c r="CV183" s="349" t="e">
        <f t="shared" si="84"/>
        <v>#VALUE!</v>
      </c>
    </row>
    <row r="184" spans="1:119" ht="13.5" x14ac:dyDescent="0.15">
      <c r="A184" s="54"/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  <c r="AA184" s="54"/>
      <c r="AB184" s="54"/>
      <c r="AC184" s="54"/>
      <c r="AD184" s="54"/>
      <c r="AE184" s="54"/>
      <c r="AF184" s="54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G184" s="350" t="s">
        <v>390</v>
      </c>
      <c r="CH184" s="351" t="s">
        <v>333</v>
      </c>
      <c r="CI184" s="351" t="s">
        <v>334</v>
      </c>
      <c r="CJ184" s="351" t="s">
        <v>335</v>
      </c>
      <c r="CK184" s="351" t="s">
        <v>336</v>
      </c>
      <c r="CL184" s="351" t="s">
        <v>337</v>
      </c>
      <c r="CM184" s="351" t="s">
        <v>338</v>
      </c>
      <c r="CN184" s="351" t="s">
        <v>339</v>
      </c>
      <c r="CO184" s="351" t="s">
        <v>340</v>
      </c>
      <c r="CP184" s="351" t="s">
        <v>341</v>
      </c>
      <c r="CQ184" s="351" t="s">
        <v>342</v>
      </c>
      <c r="CR184" s="351" t="s">
        <v>343</v>
      </c>
      <c r="CS184" s="351" t="s">
        <v>344</v>
      </c>
      <c r="CT184" s="351" t="s">
        <v>345</v>
      </c>
      <c r="CU184" s="351" t="s">
        <v>346</v>
      </c>
      <c r="CV184" s="351" t="s">
        <v>347</v>
      </c>
      <c r="CY184" s="54" t="s">
        <v>390</v>
      </c>
      <c r="CZ184" s="54" t="s">
        <v>333</v>
      </c>
      <c r="DA184" s="54" t="s">
        <v>334</v>
      </c>
      <c r="DB184" s="54" t="s">
        <v>335</v>
      </c>
      <c r="DC184" s="54" t="s">
        <v>336</v>
      </c>
      <c r="DD184" s="54" t="s">
        <v>337</v>
      </c>
      <c r="DE184" s="54" t="s">
        <v>338</v>
      </c>
      <c r="DF184" s="54" t="s">
        <v>339</v>
      </c>
      <c r="DG184" s="54" t="s">
        <v>340</v>
      </c>
      <c r="DH184" s="54" t="s">
        <v>341</v>
      </c>
      <c r="DI184" s="54" t="s">
        <v>342</v>
      </c>
      <c r="DJ184" s="54" t="s">
        <v>343</v>
      </c>
      <c r="DK184" s="54" t="s">
        <v>344</v>
      </c>
      <c r="DL184" s="54" t="s">
        <v>345</v>
      </c>
      <c r="DM184" s="54" t="s">
        <v>346</v>
      </c>
      <c r="DN184" s="54" t="s">
        <v>347</v>
      </c>
    </row>
    <row r="185" spans="1:119" ht="13.5" x14ac:dyDescent="0.15">
      <c r="A185" s="54"/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  <c r="AA185" s="54"/>
      <c r="AB185" s="54"/>
      <c r="AC185" s="54"/>
      <c r="AD185" s="54"/>
      <c r="AE185" s="54"/>
      <c r="AF185" s="54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F185" s="54" t="s">
        <v>391</v>
      </c>
      <c r="CG185" s="352" t="e">
        <f>ROUND((CG173+CG174)*CG175+CG176*CG175*(CG177-1/CG178)-((CG173+CG174)*CG175-CG172-CG176*CG175/CG178)*EXP(-CG178*CG177),5)</f>
        <v>#VALUE!</v>
      </c>
      <c r="CH185" s="352" t="e">
        <f t="shared" ref="CH185:CV185" si="85">ROUND((CH173+CH174)*CH175+CH176*CH175*(CH177-1/CH178)-((CH173+CH174)*CH175-CH172-CH176*CH175/CH178)*EXP(-CH178*CH177),5)</f>
        <v>#VALUE!</v>
      </c>
      <c r="CI185" s="352" t="e">
        <f t="shared" si="85"/>
        <v>#VALUE!</v>
      </c>
      <c r="CJ185" s="352" t="e">
        <f t="shared" si="85"/>
        <v>#VALUE!</v>
      </c>
      <c r="CK185" s="352" t="e">
        <f t="shared" si="85"/>
        <v>#VALUE!</v>
      </c>
      <c r="CL185" s="352" t="e">
        <f t="shared" si="85"/>
        <v>#VALUE!</v>
      </c>
      <c r="CM185" s="352" t="e">
        <f t="shared" si="85"/>
        <v>#VALUE!</v>
      </c>
      <c r="CN185" s="352" t="e">
        <f t="shared" si="85"/>
        <v>#VALUE!</v>
      </c>
      <c r="CO185" s="352" t="e">
        <f t="shared" si="85"/>
        <v>#VALUE!</v>
      </c>
      <c r="CP185" s="352" t="e">
        <f t="shared" si="85"/>
        <v>#VALUE!</v>
      </c>
      <c r="CQ185" s="352" t="e">
        <f t="shared" si="85"/>
        <v>#VALUE!</v>
      </c>
      <c r="CR185" s="352" t="e">
        <f t="shared" si="85"/>
        <v>#VALUE!</v>
      </c>
      <c r="CS185" s="352" t="e">
        <f t="shared" si="85"/>
        <v>#VALUE!</v>
      </c>
      <c r="CT185" s="352" t="e">
        <f t="shared" si="85"/>
        <v>#VALUE!</v>
      </c>
      <c r="CU185" s="352" t="e">
        <f t="shared" si="85"/>
        <v>#VALUE!</v>
      </c>
      <c r="CV185" s="352" t="e">
        <f t="shared" si="85"/>
        <v>#VALUE!</v>
      </c>
      <c r="CX185" s="54" t="s">
        <v>412</v>
      </c>
      <c r="CY185" s="362">
        <f>(CY177+CY178)/CY176+CY175</f>
        <v>295.99579239870923</v>
      </c>
      <c r="CZ185" s="362">
        <f t="shared" ref="CZ185:DN185" si="86">(CZ177+CZ178)/CZ176+CZ175</f>
        <v>253.99617592876882</v>
      </c>
      <c r="DA185" s="362">
        <f t="shared" si="86"/>
        <v>224.99578814732763</v>
      </c>
      <c r="DB185" s="362">
        <f t="shared" si="86"/>
        <v>202.99552076677315</v>
      </c>
      <c r="DC185" s="362">
        <f t="shared" si="86"/>
        <v>190.00217425547623</v>
      </c>
      <c r="DD185" s="362">
        <f t="shared" si="86"/>
        <v>174.99791344557741</v>
      </c>
      <c r="DE185" s="362">
        <f t="shared" si="86"/>
        <v>164.99559634188427</v>
      </c>
      <c r="DF185" s="362">
        <f t="shared" si="86"/>
        <v>157.00280920314253</v>
      </c>
      <c r="DG185" s="362">
        <f t="shared" si="86"/>
        <v>151.99654993400793</v>
      </c>
      <c r="DH185" s="362">
        <f t="shared" si="86"/>
        <v>145.99700693992628</v>
      </c>
      <c r="DI185" s="362">
        <f t="shared" si="86"/>
        <v>141.99730722180493</v>
      </c>
      <c r="DJ185" s="362">
        <f t="shared" si="86"/>
        <v>138.99904711262363</v>
      </c>
      <c r="DK185" s="362">
        <f t="shared" si="86"/>
        <v>133.99871805423658</v>
      </c>
      <c r="DL185" s="362">
        <f t="shared" si="86"/>
        <v>131.99796563285832</v>
      </c>
      <c r="DM185" s="362">
        <f t="shared" si="86"/>
        <v>129.00495001041449</v>
      </c>
      <c r="DN185" s="362">
        <f t="shared" si="86"/>
        <v>127.00491577747849</v>
      </c>
    </row>
    <row r="186" spans="1:119" ht="13.5" x14ac:dyDescent="0.15">
      <c r="A186" s="54"/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319" t="str">
        <f>IF(CB186="","",CC186)</f>
        <v/>
      </c>
      <c r="CB186" s="363" t="str">
        <f>IF(COUNTIF(CY186:DN186,"×")=0,"","浮上できません")</f>
        <v/>
      </c>
      <c r="CC186" s="316">
        <v>15</v>
      </c>
      <c r="CY186" s="364" t="e">
        <f t="shared" ref="CY186:DN186" si="87">IF(CY185-CG185&gt;0,"","×")</f>
        <v>#VALUE!</v>
      </c>
      <c r="CZ186" s="364" t="e">
        <f t="shared" si="87"/>
        <v>#VALUE!</v>
      </c>
      <c r="DA186" s="364" t="e">
        <f t="shared" si="87"/>
        <v>#VALUE!</v>
      </c>
      <c r="DB186" s="364" t="e">
        <f t="shared" si="87"/>
        <v>#VALUE!</v>
      </c>
      <c r="DC186" s="364" t="e">
        <f t="shared" si="87"/>
        <v>#VALUE!</v>
      </c>
      <c r="DD186" s="364" t="e">
        <f t="shared" si="87"/>
        <v>#VALUE!</v>
      </c>
      <c r="DE186" s="364" t="e">
        <f t="shared" si="87"/>
        <v>#VALUE!</v>
      </c>
      <c r="DF186" s="364" t="e">
        <f t="shared" si="87"/>
        <v>#VALUE!</v>
      </c>
      <c r="DG186" s="364" t="e">
        <f t="shared" si="87"/>
        <v>#VALUE!</v>
      </c>
      <c r="DH186" s="364" t="e">
        <f t="shared" si="87"/>
        <v>#VALUE!</v>
      </c>
      <c r="DI186" s="364" t="e">
        <f t="shared" si="87"/>
        <v>#VALUE!</v>
      </c>
      <c r="DJ186" s="364" t="e">
        <f t="shared" si="87"/>
        <v>#VALUE!</v>
      </c>
      <c r="DK186" s="364" t="e">
        <f t="shared" si="87"/>
        <v>#VALUE!</v>
      </c>
      <c r="DL186" s="364" t="e">
        <f t="shared" si="87"/>
        <v>#VALUE!</v>
      </c>
      <c r="DM186" s="364" t="e">
        <f t="shared" si="87"/>
        <v>#VALUE!</v>
      </c>
      <c r="DN186" s="364" t="e">
        <f t="shared" si="87"/>
        <v>#VALUE!</v>
      </c>
    </row>
    <row r="187" spans="1:119" ht="13.5" x14ac:dyDescent="0.1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F187" s="338" t="s">
        <v>422</v>
      </c>
      <c r="CG187" s="338" t="s">
        <v>423</v>
      </c>
      <c r="CH187" s="338"/>
      <c r="CI187" s="338"/>
      <c r="CJ187" s="338"/>
      <c r="CK187" s="338"/>
      <c r="CL187" s="338"/>
      <c r="CM187" s="338"/>
      <c r="CN187" s="338"/>
      <c r="CO187" s="338"/>
      <c r="CP187" s="338"/>
      <c r="CQ187" s="338"/>
      <c r="CR187" s="338"/>
      <c r="CS187" s="338"/>
      <c r="CT187" s="338"/>
      <c r="CU187" s="338"/>
      <c r="CV187" s="338"/>
      <c r="CW187" s="338"/>
    </row>
    <row r="189" spans="1:119" ht="13.5" x14ac:dyDescent="0.15">
      <c r="A189" s="54"/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F189" s="340" t="s">
        <v>401</v>
      </c>
      <c r="CG189" s="353" t="e">
        <f t="shared" ref="CG189:CV189" si="88">CG185</f>
        <v>#VALUE!</v>
      </c>
      <c r="CH189" s="353" t="e">
        <f t="shared" si="88"/>
        <v>#VALUE!</v>
      </c>
      <c r="CI189" s="353" t="e">
        <f t="shared" si="88"/>
        <v>#VALUE!</v>
      </c>
      <c r="CJ189" s="353" t="e">
        <f t="shared" si="88"/>
        <v>#VALUE!</v>
      </c>
      <c r="CK189" s="353" t="e">
        <f t="shared" si="88"/>
        <v>#VALUE!</v>
      </c>
      <c r="CL189" s="353" t="e">
        <f t="shared" si="88"/>
        <v>#VALUE!</v>
      </c>
      <c r="CM189" s="353" t="e">
        <f t="shared" si="88"/>
        <v>#VALUE!</v>
      </c>
      <c r="CN189" s="353" t="e">
        <f t="shared" si="88"/>
        <v>#VALUE!</v>
      </c>
      <c r="CO189" s="353" t="e">
        <f t="shared" si="88"/>
        <v>#VALUE!</v>
      </c>
      <c r="CP189" s="353" t="e">
        <f t="shared" si="88"/>
        <v>#VALUE!</v>
      </c>
      <c r="CQ189" s="353" t="e">
        <f t="shared" si="88"/>
        <v>#VALUE!</v>
      </c>
      <c r="CR189" s="353" t="e">
        <f t="shared" si="88"/>
        <v>#VALUE!</v>
      </c>
      <c r="CS189" s="353" t="e">
        <f t="shared" si="88"/>
        <v>#VALUE!</v>
      </c>
      <c r="CT189" s="353" t="e">
        <f t="shared" si="88"/>
        <v>#VALUE!</v>
      </c>
      <c r="CU189" s="353" t="e">
        <f t="shared" si="88"/>
        <v>#VALUE!</v>
      </c>
      <c r="CV189" s="353" t="e">
        <f t="shared" si="88"/>
        <v>#VALUE!</v>
      </c>
    </row>
    <row r="190" spans="1:119" ht="13.5" x14ac:dyDescent="0.15">
      <c r="A190" s="54"/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  <c r="AD190" s="54"/>
      <c r="AE190" s="54"/>
      <c r="AF190" s="54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F190" s="54" t="s">
        <v>395</v>
      </c>
      <c r="CG190" s="54">
        <v>100</v>
      </c>
      <c r="CH190" s="54">
        <f>$CG190</f>
        <v>100</v>
      </c>
      <c r="CI190" s="54">
        <f t="shared" ref="CI190:CV194" si="89">$CG190</f>
        <v>100</v>
      </c>
      <c r="CJ190" s="54">
        <f t="shared" si="89"/>
        <v>100</v>
      </c>
      <c r="CK190" s="54">
        <f t="shared" si="89"/>
        <v>100</v>
      </c>
      <c r="CL190" s="54">
        <f t="shared" si="89"/>
        <v>100</v>
      </c>
      <c r="CM190" s="54">
        <f t="shared" si="89"/>
        <v>100</v>
      </c>
      <c r="CN190" s="54">
        <f t="shared" si="89"/>
        <v>100</v>
      </c>
      <c r="CO190" s="54">
        <f t="shared" si="89"/>
        <v>100</v>
      </c>
      <c r="CP190" s="54">
        <f t="shared" si="89"/>
        <v>100</v>
      </c>
      <c r="CQ190" s="54">
        <f t="shared" si="89"/>
        <v>100</v>
      </c>
      <c r="CR190" s="54">
        <f t="shared" si="89"/>
        <v>100</v>
      </c>
      <c r="CS190" s="54">
        <f t="shared" si="89"/>
        <v>100</v>
      </c>
      <c r="CT190" s="54">
        <f t="shared" si="89"/>
        <v>100</v>
      </c>
      <c r="CU190" s="54">
        <f t="shared" si="89"/>
        <v>100</v>
      </c>
      <c r="CV190" s="54">
        <f t="shared" si="89"/>
        <v>100</v>
      </c>
      <c r="CX190" s="339" t="s">
        <v>402</v>
      </c>
      <c r="CY190" s="339"/>
      <c r="CZ190" s="339"/>
      <c r="DA190" s="339"/>
      <c r="DB190" s="339"/>
      <c r="DC190" s="339"/>
      <c r="DD190" s="339"/>
      <c r="DE190" s="339"/>
      <c r="DF190" s="339"/>
      <c r="DG190" s="339"/>
      <c r="DH190" s="339"/>
      <c r="DI190" s="339"/>
      <c r="DJ190" s="339"/>
      <c r="DK190" s="339"/>
      <c r="DL190" s="339"/>
      <c r="DM190" s="339"/>
      <c r="DN190" s="339"/>
      <c r="DO190" s="339"/>
    </row>
    <row r="191" spans="1:119" ht="13.5" x14ac:dyDescent="0.15">
      <c r="A191" s="54"/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  <c r="AA191" s="54"/>
      <c r="AB191" s="54"/>
      <c r="AC191" s="54"/>
      <c r="AD191" s="54"/>
      <c r="AE191" s="54"/>
      <c r="AF191" s="54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B191" s="64" t="s">
        <v>372</v>
      </c>
      <c r="CC191" s="345">
        <v>-10</v>
      </c>
      <c r="CD191" s="66" t="s">
        <v>373</v>
      </c>
      <c r="CE191" s="66">
        <f>ROUND(CC191*$CG$82*9.80665/1000,0)</f>
        <v>-101</v>
      </c>
      <c r="CF191" s="54" t="s">
        <v>374</v>
      </c>
      <c r="CG191" s="341">
        <f>CE192</f>
        <v>0</v>
      </c>
      <c r="CH191" s="54">
        <f>$CG191</f>
        <v>0</v>
      </c>
      <c r="CI191" s="54">
        <f t="shared" si="89"/>
        <v>0</v>
      </c>
      <c r="CJ191" s="54">
        <f t="shared" si="89"/>
        <v>0</v>
      </c>
      <c r="CK191" s="54">
        <f t="shared" si="89"/>
        <v>0</v>
      </c>
      <c r="CL191" s="54">
        <f t="shared" si="89"/>
        <v>0</v>
      </c>
      <c r="CM191" s="54">
        <f t="shared" si="89"/>
        <v>0</v>
      </c>
      <c r="CN191" s="54">
        <f t="shared" si="89"/>
        <v>0</v>
      </c>
      <c r="CO191" s="54">
        <f t="shared" si="89"/>
        <v>0</v>
      </c>
      <c r="CP191" s="54">
        <f t="shared" si="89"/>
        <v>0</v>
      </c>
      <c r="CQ191" s="54">
        <f t="shared" si="89"/>
        <v>0</v>
      </c>
      <c r="CR191" s="54">
        <f t="shared" si="89"/>
        <v>0</v>
      </c>
      <c r="CS191" s="54">
        <f t="shared" si="89"/>
        <v>0</v>
      </c>
      <c r="CT191" s="54">
        <f t="shared" si="89"/>
        <v>0</v>
      </c>
      <c r="CU191" s="54">
        <f t="shared" si="89"/>
        <v>0</v>
      </c>
      <c r="CV191" s="54">
        <f t="shared" si="89"/>
        <v>0</v>
      </c>
    </row>
    <row r="192" spans="1:119" ht="13.5" x14ac:dyDescent="0.15">
      <c r="A192" s="54"/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B192" s="354" t="s">
        <v>376</v>
      </c>
      <c r="CC192" s="355">
        <f>CC176</f>
        <v>0</v>
      </c>
      <c r="CD192" s="346" t="s">
        <v>381</v>
      </c>
      <c r="CE192" s="66">
        <f>CC192*$CG$82*9.80665/1000</f>
        <v>0</v>
      </c>
      <c r="CF192" s="54" t="s">
        <v>396</v>
      </c>
      <c r="CG192" s="54">
        <v>0.79</v>
      </c>
      <c r="CH192" s="54">
        <f>$CG192</f>
        <v>0.79</v>
      </c>
      <c r="CI192" s="54">
        <f t="shared" si="89"/>
        <v>0.79</v>
      </c>
      <c r="CJ192" s="54">
        <f t="shared" si="89"/>
        <v>0.79</v>
      </c>
      <c r="CK192" s="54">
        <f t="shared" si="89"/>
        <v>0.79</v>
      </c>
      <c r="CL192" s="54">
        <f t="shared" si="89"/>
        <v>0.79</v>
      </c>
      <c r="CM192" s="54">
        <f t="shared" si="89"/>
        <v>0.79</v>
      </c>
      <c r="CN192" s="54">
        <f t="shared" si="89"/>
        <v>0.79</v>
      </c>
      <c r="CO192" s="54">
        <f t="shared" si="89"/>
        <v>0.79</v>
      </c>
      <c r="CP192" s="54">
        <f t="shared" si="89"/>
        <v>0.79</v>
      </c>
      <c r="CQ192" s="54">
        <f t="shared" si="89"/>
        <v>0.79</v>
      </c>
      <c r="CR192" s="54">
        <f t="shared" si="89"/>
        <v>0.79</v>
      </c>
      <c r="CS192" s="54">
        <f t="shared" si="89"/>
        <v>0.79</v>
      </c>
      <c r="CT192" s="54">
        <f t="shared" si="89"/>
        <v>0.79</v>
      </c>
      <c r="CU192" s="54">
        <f t="shared" si="89"/>
        <v>0.79</v>
      </c>
      <c r="CV192" s="54">
        <f t="shared" si="89"/>
        <v>0.79</v>
      </c>
      <c r="CX192" s="358" t="s">
        <v>404</v>
      </c>
      <c r="CY192" s="54">
        <f t="shared" ref="CY192:DN192" si="90">CG$79</f>
        <v>126.88500000000001</v>
      </c>
      <c r="CZ192" s="54">
        <f t="shared" si="90"/>
        <v>109.185</v>
      </c>
      <c r="DA192" s="54">
        <f t="shared" si="90"/>
        <v>94.381</v>
      </c>
      <c r="DB192" s="54">
        <f t="shared" si="90"/>
        <v>82.445999999999998</v>
      </c>
      <c r="DC192" s="54">
        <f t="shared" si="90"/>
        <v>73.918000000000006</v>
      </c>
      <c r="DD192" s="54">
        <f t="shared" si="90"/>
        <v>63.152999999999999</v>
      </c>
      <c r="DE192" s="54">
        <f t="shared" si="90"/>
        <v>56.482999999999997</v>
      </c>
      <c r="DF192" s="54">
        <f t="shared" si="90"/>
        <v>51.133000000000003</v>
      </c>
      <c r="DG192" s="54">
        <f t="shared" si="90"/>
        <v>48.246000000000002</v>
      </c>
      <c r="DH192" s="54">
        <f t="shared" si="90"/>
        <v>43.709000000000003</v>
      </c>
      <c r="DI192" s="54">
        <f t="shared" si="90"/>
        <v>40.774000000000001</v>
      </c>
      <c r="DJ192" s="54">
        <f t="shared" si="90"/>
        <v>38.68</v>
      </c>
      <c r="DK192" s="54">
        <f t="shared" si="90"/>
        <v>34.463000000000001</v>
      </c>
      <c r="DL192" s="54">
        <f t="shared" si="90"/>
        <v>33.161000000000001</v>
      </c>
      <c r="DM192" s="54">
        <f t="shared" si="90"/>
        <v>30.765000000000001</v>
      </c>
      <c r="DN192" s="54">
        <f t="shared" si="90"/>
        <v>29.283999999999999</v>
      </c>
    </row>
    <row r="193" spans="1:118" ht="13.5" x14ac:dyDescent="0.15">
      <c r="A193" s="54"/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B193" s="64" t="s">
        <v>380</v>
      </c>
      <c r="CC193" s="345">
        <f>-BN86</f>
        <v>0</v>
      </c>
      <c r="CD193" s="346" t="s">
        <v>381</v>
      </c>
      <c r="CE193" s="66">
        <f>CC193*$CG$82*9.80665/1000</f>
        <v>0</v>
      </c>
      <c r="CF193" s="54" t="s">
        <v>382</v>
      </c>
      <c r="CG193" s="341">
        <f>CE191</f>
        <v>-101</v>
      </c>
      <c r="CH193" s="54">
        <f>$CG193</f>
        <v>-101</v>
      </c>
      <c r="CI193" s="54">
        <f t="shared" si="89"/>
        <v>-101</v>
      </c>
      <c r="CJ193" s="54">
        <f t="shared" si="89"/>
        <v>-101</v>
      </c>
      <c r="CK193" s="54">
        <f t="shared" si="89"/>
        <v>-101</v>
      </c>
      <c r="CL193" s="54">
        <f t="shared" si="89"/>
        <v>-101</v>
      </c>
      <c r="CM193" s="54">
        <f t="shared" si="89"/>
        <v>-101</v>
      </c>
      <c r="CN193" s="54">
        <f t="shared" si="89"/>
        <v>-101</v>
      </c>
      <c r="CO193" s="54">
        <f t="shared" si="89"/>
        <v>-101</v>
      </c>
      <c r="CP193" s="54">
        <f t="shared" si="89"/>
        <v>-101</v>
      </c>
      <c r="CQ193" s="54">
        <f t="shared" si="89"/>
        <v>-101</v>
      </c>
      <c r="CR193" s="54">
        <f t="shared" si="89"/>
        <v>-101</v>
      </c>
      <c r="CS193" s="54">
        <f t="shared" si="89"/>
        <v>-101</v>
      </c>
      <c r="CT193" s="54">
        <f t="shared" si="89"/>
        <v>-101</v>
      </c>
      <c r="CU193" s="54">
        <f t="shared" si="89"/>
        <v>-101</v>
      </c>
      <c r="CV193" s="54">
        <f t="shared" si="89"/>
        <v>-101</v>
      </c>
      <c r="CX193" s="54" t="s">
        <v>418</v>
      </c>
      <c r="CY193" s="54">
        <f t="shared" ref="CY193:DN193" si="91">CG$80</f>
        <v>0.55779999999999996</v>
      </c>
      <c r="CZ193" s="54">
        <f t="shared" si="91"/>
        <v>0.65139999999999998</v>
      </c>
      <c r="DA193" s="54">
        <f t="shared" si="91"/>
        <v>0.72219999999999995</v>
      </c>
      <c r="DB193" s="54">
        <f t="shared" si="91"/>
        <v>0.78249999999999997</v>
      </c>
      <c r="DC193" s="54">
        <f t="shared" si="91"/>
        <v>0.81259999999999999</v>
      </c>
      <c r="DD193" s="54">
        <f t="shared" si="91"/>
        <v>0.84340000000000004</v>
      </c>
      <c r="DE193" s="54">
        <f t="shared" si="91"/>
        <v>0.86929999999999996</v>
      </c>
      <c r="DF193" s="54">
        <f t="shared" si="91"/>
        <v>0.89100000000000001</v>
      </c>
      <c r="DG193" s="54">
        <f t="shared" si="91"/>
        <v>0.90920000000000001</v>
      </c>
      <c r="DH193" s="54">
        <f t="shared" si="91"/>
        <v>0.92220000000000002</v>
      </c>
      <c r="DI193" s="54">
        <f t="shared" si="91"/>
        <v>0.93189999999999995</v>
      </c>
      <c r="DJ193" s="54">
        <f t="shared" si="91"/>
        <v>0.94030000000000002</v>
      </c>
      <c r="DK193" s="54">
        <f t="shared" si="91"/>
        <v>0.94769999999999999</v>
      </c>
      <c r="DL193" s="54">
        <f t="shared" si="91"/>
        <v>0.95440000000000003</v>
      </c>
      <c r="DM193" s="54">
        <f t="shared" si="91"/>
        <v>0.96020000000000005</v>
      </c>
      <c r="DN193" s="54">
        <f t="shared" si="91"/>
        <v>0.96530000000000005</v>
      </c>
    </row>
    <row r="194" spans="1:118" ht="14.25" thickBot="1" x14ac:dyDescent="0.2">
      <c r="A194" s="54"/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B194" s="64" t="s">
        <v>384</v>
      </c>
      <c r="CC194" s="345"/>
      <c r="CD194" s="66" t="s">
        <v>65</v>
      </c>
      <c r="CE194" s="66">
        <f>IF(CC191=0,IF(CC174&gt;0,CC194+CE177,CC194),(CC194-((CC193-CC192)/CC191)))</f>
        <v>0</v>
      </c>
      <c r="CF194" s="54" t="s">
        <v>385</v>
      </c>
      <c r="CG194" s="341">
        <f>ABS(CE194)</f>
        <v>0</v>
      </c>
      <c r="CH194" s="54">
        <f>$CG194</f>
        <v>0</v>
      </c>
      <c r="CI194" s="54">
        <f t="shared" si="89"/>
        <v>0</v>
      </c>
      <c r="CJ194" s="54">
        <f t="shared" si="89"/>
        <v>0</v>
      </c>
      <c r="CK194" s="54">
        <f t="shared" si="89"/>
        <v>0</v>
      </c>
      <c r="CL194" s="54">
        <f t="shared" si="89"/>
        <v>0</v>
      </c>
      <c r="CM194" s="54">
        <f t="shared" si="89"/>
        <v>0</v>
      </c>
      <c r="CN194" s="54">
        <f t="shared" si="89"/>
        <v>0</v>
      </c>
      <c r="CO194" s="54">
        <f t="shared" si="89"/>
        <v>0</v>
      </c>
      <c r="CP194" s="54">
        <f t="shared" si="89"/>
        <v>0</v>
      </c>
      <c r="CQ194" s="54">
        <f t="shared" si="89"/>
        <v>0</v>
      </c>
      <c r="CR194" s="54">
        <f t="shared" si="89"/>
        <v>0</v>
      </c>
      <c r="CS194" s="54">
        <f t="shared" si="89"/>
        <v>0</v>
      </c>
      <c r="CT194" s="54">
        <f t="shared" si="89"/>
        <v>0</v>
      </c>
      <c r="CU194" s="54">
        <f t="shared" si="89"/>
        <v>0</v>
      </c>
      <c r="CV194" s="54">
        <f t="shared" si="89"/>
        <v>0</v>
      </c>
      <c r="CX194" s="54" t="s">
        <v>407</v>
      </c>
      <c r="CY194" s="54">
        <f>100-$CG$83</f>
        <v>94.33</v>
      </c>
      <c r="CZ194" s="54">
        <f t="shared" ref="CZ194:DN194" si="92">100-$CG$83</f>
        <v>94.33</v>
      </c>
      <c r="DA194" s="54">
        <f t="shared" si="92"/>
        <v>94.33</v>
      </c>
      <c r="DB194" s="54">
        <f t="shared" si="92"/>
        <v>94.33</v>
      </c>
      <c r="DC194" s="54">
        <f t="shared" si="92"/>
        <v>94.33</v>
      </c>
      <c r="DD194" s="54">
        <f t="shared" si="92"/>
        <v>94.33</v>
      </c>
      <c r="DE194" s="54">
        <f t="shared" si="92"/>
        <v>94.33</v>
      </c>
      <c r="DF194" s="54">
        <f t="shared" si="92"/>
        <v>94.33</v>
      </c>
      <c r="DG194" s="54">
        <f t="shared" si="92"/>
        <v>94.33</v>
      </c>
      <c r="DH194" s="54">
        <f t="shared" si="92"/>
        <v>94.33</v>
      </c>
      <c r="DI194" s="54">
        <f t="shared" si="92"/>
        <v>94.33</v>
      </c>
      <c r="DJ194" s="54">
        <f t="shared" si="92"/>
        <v>94.33</v>
      </c>
      <c r="DK194" s="54">
        <f t="shared" si="92"/>
        <v>94.33</v>
      </c>
      <c r="DL194" s="54">
        <f t="shared" si="92"/>
        <v>94.33</v>
      </c>
      <c r="DM194" s="54">
        <f t="shared" si="92"/>
        <v>94.33</v>
      </c>
      <c r="DN194" s="54">
        <f t="shared" si="92"/>
        <v>94.33</v>
      </c>
    </row>
    <row r="195" spans="1:118" ht="16.5" customHeight="1" thickBot="1" x14ac:dyDescent="0.2">
      <c r="A195" s="54"/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  <c r="AA195" s="54"/>
      <c r="AB195" s="54"/>
      <c r="AC195" s="54"/>
      <c r="AD195" s="54"/>
      <c r="AE195" s="54"/>
      <c r="AF195" s="54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B195" s="359"/>
      <c r="CC195" s="360"/>
      <c r="CF195" s="54" t="s">
        <v>408</v>
      </c>
      <c r="CG195" s="347">
        <f>LN(2)/CG$78</f>
        <v>0.13862943611198905</v>
      </c>
      <c r="CH195" s="347">
        <f t="shared" ref="CH195:CV195" si="93">LN(2)/CH$78</f>
        <v>8.6643397569993161E-2</v>
      </c>
      <c r="CI195" s="347">
        <f t="shared" si="93"/>
        <v>5.5451774444795626E-2</v>
      </c>
      <c r="CJ195" s="347">
        <f t="shared" si="93"/>
        <v>3.7467415165402446E-2</v>
      </c>
      <c r="CK195" s="347">
        <f t="shared" si="93"/>
        <v>2.5672117798516494E-2</v>
      </c>
      <c r="CL195" s="347">
        <f t="shared" si="93"/>
        <v>1.8097837612531208E-2</v>
      </c>
      <c r="CM195" s="347">
        <f t="shared" si="93"/>
        <v>1.2765141446776157E-2</v>
      </c>
      <c r="CN195" s="347">
        <f t="shared" si="93"/>
        <v>9.001911435843446E-3</v>
      </c>
      <c r="CO195" s="347">
        <f t="shared" si="93"/>
        <v>6.3591484455040852E-3</v>
      </c>
      <c r="CP195" s="347">
        <f t="shared" si="93"/>
        <v>4.7475834284927756E-3</v>
      </c>
      <c r="CQ195" s="347">
        <f t="shared" si="93"/>
        <v>3.7066694147590657E-3</v>
      </c>
      <c r="CR195" s="347">
        <f t="shared" si="93"/>
        <v>2.9001974082006081E-3</v>
      </c>
      <c r="CS195" s="347">
        <f t="shared" si="93"/>
        <v>2.272613706753919E-3</v>
      </c>
      <c r="CT195" s="347">
        <f t="shared" si="93"/>
        <v>1.7773004629742187E-3</v>
      </c>
      <c r="CU195" s="347">
        <f t="shared" si="93"/>
        <v>1.3918618083533039E-3</v>
      </c>
      <c r="CV195" s="347">
        <f t="shared" si="93"/>
        <v>1.0915703630865281E-3</v>
      </c>
      <c r="CX195" s="54" t="s">
        <v>409</v>
      </c>
      <c r="CY195" s="361">
        <f>CE193</f>
        <v>0</v>
      </c>
      <c r="CZ195" s="54">
        <f>$CY195</f>
        <v>0</v>
      </c>
      <c r="DA195" s="54">
        <f t="shared" ref="DA195:DN195" si="94">$CY195</f>
        <v>0</v>
      </c>
      <c r="DB195" s="54">
        <f t="shared" si="94"/>
        <v>0</v>
      </c>
      <c r="DC195" s="54">
        <f t="shared" si="94"/>
        <v>0</v>
      </c>
      <c r="DD195" s="54">
        <f t="shared" si="94"/>
        <v>0</v>
      </c>
      <c r="DE195" s="54">
        <f t="shared" si="94"/>
        <v>0</v>
      </c>
      <c r="DF195" s="54">
        <f t="shared" si="94"/>
        <v>0</v>
      </c>
      <c r="DG195" s="54">
        <f t="shared" si="94"/>
        <v>0</v>
      </c>
      <c r="DH195" s="54">
        <f t="shared" si="94"/>
        <v>0</v>
      </c>
      <c r="DI195" s="54">
        <f t="shared" si="94"/>
        <v>0</v>
      </c>
      <c r="DJ195" s="54">
        <f t="shared" si="94"/>
        <v>0</v>
      </c>
      <c r="DK195" s="54">
        <f t="shared" si="94"/>
        <v>0</v>
      </c>
      <c r="DL195" s="54">
        <f t="shared" si="94"/>
        <v>0</v>
      </c>
      <c r="DM195" s="54">
        <f t="shared" si="94"/>
        <v>0</v>
      </c>
      <c r="DN195" s="54">
        <f t="shared" si="94"/>
        <v>0</v>
      </c>
    </row>
    <row r="196" spans="1:118" ht="16.5" customHeight="1" x14ac:dyDescent="0.15">
      <c r="A196" s="54"/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  <c r="AA196" s="54"/>
      <c r="AB196" s="54"/>
      <c r="AC196" s="54"/>
      <c r="AD196" s="54"/>
      <c r="AE196" s="54"/>
      <c r="AF196" s="54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G196" s="347"/>
      <c r="CH196" s="347"/>
      <c r="CI196" s="347"/>
      <c r="CJ196" s="347"/>
      <c r="CK196" s="347"/>
      <c r="CL196" s="347"/>
      <c r="CM196" s="347"/>
      <c r="CN196" s="347"/>
      <c r="CO196" s="347"/>
      <c r="CP196" s="347"/>
      <c r="CQ196" s="347"/>
      <c r="CR196" s="347"/>
      <c r="CS196" s="347"/>
      <c r="CT196" s="347"/>
      <c r="CU196" s="347"/>
      <c r="CV196" s="347"/>
      <c r="CY196" s="137"/>
    </row>
    <row r="197" spans="1:118" ht="16.5" customHeight="1" x14ac:dyDescent="0.15">
      <c r="A197" s="54"/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54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G197" s="348">
        <f>(CG190+CG191)*CG192</f>
        <v>79</v>
      </c>
      <c r="CH197" s="348">
        <f t="shared" ref="CH197:CV197" si="95">(CH190+CH191)*CH192</f>
        <v>79</v>
      </c>
      <c r="CI197" s="348">
        <f t="shared" si="95"/>
        <v>79</v>
      </c>
      <c r="CJ197" s="348">
        <f t="shared" si="95"/>
        <v>79</v>
      </c>
      <c r="CK197" s="348">
        <f t="shared" si="95"/>
        <v>79</v>
      </c>
      <c r="CL197" s="348">
        <f t="shared" si="95"/>
        <v>79</v>
      </c>
      <c r="CM197" s="348">
        <f t="shared" si="95"/>
        <v>79</v>
      </c>
      <c r="CN197" s="348">
        <f t="shared" si="95"/>
        <v>79</v>
      </c>
      <c r="CO197" s="348">
        <f t="shared" si="95"/>
        <v>79</v>
      </c>
      <c r="CP197" s="348">
        <f t="shared" si="95"/>
        <v>79</v>
      </c>
      <c r="CQ197" s="348">
        <f t="shared" si="95"/>
        <v>79</v>
      </c>
      <c r="CR197" s="348">
        <f t="shared" si="95"/>
        <v>79</v>
      </c>
      <c r="CS197" s="348">
        <f t="shared" si="95"/>
        <v>79</v>
      </c>
      <c r="CT197" s="348">
        <f t="shared" si="95"/>
        <v>79</v>
      </c>
      <c r="CU197" s="348">
        <f t="shared" si="95"/>
        <v>79</v>
      </c>
      <c r="CV197" s="348">
        <f t="shared" si="95"/>
        <v>79</v>
      </c>
      <c r="CY197" s="137"/>
    </row>
    <row r="198" spans="1:118" ht="16.5" customHeight="1" x14ac:dyDescent="0.15">
      <c r="A198" s="54"/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  <c r="AA198" s="54"/>
      <c r="AB198" s="54"/>
      <c r="AC198" s="54"/>
      <c r="AD198" s="54"/>
      <c r="AE198" s="54"/>
      <c r="AF198" s="54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G198" s="348">
        <f>CG193*CG192*(CG194-1/CG195)</f>
        <v>575.56318656265205</v>
      </c>
      <c r="CH198" s="348">
        <f t="shared" ref="CH198:CV198" si="96">CH193*CH192*(CH194-1/CH195)</f>
        <v>920.90109850024317</v>
      </c>
      <c r="CI198" s="348">
        <f t="shared" si="96"/>
        <v>1438.9079664066298</v>
      </c>
      <c r="CJ198" s="348">
        <f t="shared" si="96"/>
        <v>2129.5837902818125</v>
      </c>
      <c r="CK198" s="348">
        <f t="shared" si="96"/>
        <v>3108.0412074383207</v>
      </c>
      <c r="CL198" s="348">
        <f t="shared" si="96"/>
        <v>4408.8140090699144</v>
      </c>
      <c r="CM198" s="348">
        <f t="shared" si="96"/>
        <v>6250.6162060704</v>
      </c>
      <c r="CN198" s="348">
        <f t="shared" si="96"/>
        <v>8863.6730730648396</v>
      </c>
      <c r="CO198" s="348">
        <f t="shared" si="96"/>
        <v>12547.277467065815</v>
      </c>
      <c r="CP198" s="348">
        <f t="shared" si="96"/>
        <v>16806.445047629441</v>
      </c>
      <c r="CQ198" s="348">
        <f t="shared" si="96"/>
        <v>21526.063177443186</v>
      </c>
      <c r="CR198" s="348">
        <f t="shared" si="96"/>
        <v>27511.920317694763</v>
      </c>
      <c r="CS198" s="348">
        <f t="shared" si="96"/>
        <v>35109.354380321776</v>
      </c>
      <c r="CT198" s="348">
        <f t="shared" si="96"/>
        <v>44893.928551886856</v>
      </c>
      <c r="CU198" s="348">
        <f t="shared" si="96"/>
        <v>57326.093381640138</v>
      </c>
      <c r="CV198" s="348">
        <f t="shared" si="96"/>
        <v>73096.524693456799</v>
      </c>
      <c r="CY198" s="137"/>
    </row>
    <row r="199" spans="1:118" ht="16.5" customHeight="1" x14ac:dyDescent="0.15">
      <c r="A199" s="54"/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  <c r="AA199" s="54"/>
      <c r="AB199" s="54"/>
      <c r="AC199" s="54"/>
      <c r="AD199" s="54"/>
      <c r="AE199" s="54"/>
      <c r="AF199" s="54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G199" s="348" t="e">
        <f>((CG190+CG191)*CG192-CG189-CG193*CG192/CG195)*EXP(-CG195*CG194)</f>
        <v>#VALUE!</v>
      </c>
      <c r="CH199" s="348" t="e">
        <f t="shared" ref="CH199:CV199" si="97">((CH190+CH191)*CH192-CH189-CH193*CH192/CH195)*EXP(-CH195*CH194)</f>
        <v>#VALUE!</v>
      </c>
      <c r="CI199" s="348" t="e">
        <f t="shared" si="97"/>
        <v>#VALUE!</v>
      </c>
      <c r="CJ199" s="348" t="e">
        <f t="shared" si="97"/>
        <v>#VALUE!</v>
      </c>
      <c r="CK199" s="348" t="e">
        <f t="shared" si="97"/>
        <v>#VALUE!</v>
      </c>
      <c r="CL199" s="348" t="e">
        <f t="shared" si="97"/>
        <v>#VALUE!</v>
      </c>
      <c r="CM199" s="348" t="e">
        <f t="shared" si="97"/>
        <v>#VALUE!</v>
      </c>
      <c r="CN199" s="348" t="e">
        <f t="shared" si="97"/>
        <v>#VALUE!</v>
      </c>
      <c r="CO199" s="348" t="e">
        <f t="shared" si="97"/>
        <v>#VALUE!</v>
      </c>
      <c r="CP199" s="348" t="e">
        <f t="shared" si="97"/>
        <v>#VALUE!</v>
      </c>
      <c r="CQ199" s="348" t="e">
        <f t="shared" si="97"/>
        <v>#VALUE!</v>
      </c>
      <c r="CR199" s="348" t="e">
        <f t="shared" si="97"/>
        <v>#VALUE!</v>
      </c>
      <c r="CS199" s="348" t="e">
        <f t="shared" si="97"/>
        <v>#VALUE!</v>
      </c>
      <c r="CT199" s="348" t="e">
        <f t="shared" si="97"/>
        <v>#VALUE!</v>
      </c>
      <c r="CU199" s="348" t="e">
        <f t="shared" si="97"/>
        <v>#VALUE!</v>
      </c>
      <c r="CV199" s="348" t="e">
        <f t="shared" si="97"/>
        <v>#VALUE!</v>
      </c>
      <c r="CY199" s="137"/>
    </row>
    <row r="200" spans="1:118" ht="16.5" customHeight="1" x14ac:dyDescent="0.15">
      <c r="A200" s="54"/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  <c r="AA200" s="54"/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G200" s="349" t="e">
        <f>CG197+CG198-CG199</f>
        <v>#VALUE!</v>
      </c>
      <c r="CH200" s="349" t="e">
        <f t="shared" ref="CH200:CV200" si="98">CH197+CH198-CH199</f>
        <v>#VALUE!</v>
      </c>
      <c r="CI200" s="349" t="e">
        <f t="shared" si="98"/>
        <v>#VALUE!</v>
      </c>
      <c r="CJ200" s="349" t="e">
        <f t="shared" si="98"/>
        <v>#VALUE!</v>
      </c>
      <c r="CK200" s="349" t="e">
        <f t="shared" si="98"/>
        <v>#VALUE!</v>
      </c>
      <c r="CL200" s="349" t="e">
        <f t="shared" si="98"/>
        <v>#VALUE!</v>
      </c>
      <c r="CM200" s="349" t="e">
        <f t="shared" si="98"/>
        <v>#VALUE!</v>
      </c>
      <c r="CN200" s="349" t="e">
        <f t="shared" si="98"/>
        <v>#VALUE!</v>
      </c>
      <c r="CO200" s="349" t="e">
        <f t="shared" si="98"/>
        <v>#VALUE!</v>
      </c>
      <c r="CP200" s="349" t="e">
        <f t="shared" si="98"/>
        <v>#VALUE!</v>
      </c>
      <c r="CQ200" s="349" t="e">
        <f t="shared" si="98"/>
        <v>#VALUE!</v>
      </c>
      <c r="CR200" s="349" t="e">
        <f t="shared" si="98"/>
        <v>#VALUE!</v>
      </c>
      <c r="CS200" s="349" t="e">
        <f t="shared" si="98"/>
        <v>#VALUE!</v>
      </c>
      <c r="CT200" s="349" t="e">
        <f t="shared" si="98"/>
        <v>#VALUE!</v>
      </c>
      <c r="CU200" s="349" t="e">
        <f t="shared" si="98"/>
        <v>#VALUE!</v>
      </c>
      <c r="CV200" s="349" t="e">
        <f t="shared" si="98"/>
        <v>#VALUE!</v>
      </c>
      <c r="CY200" s="137"/>
    </row>
    <row r="201" spans="1:118" ht="13.5" x14ac:dyDescent="0.15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G201" s="350" t="s">
        <v>390</v>
      </c>
      <c r="CH201" s="351" t="s">
        <v>333</v>
      </c>
      <c r="CI201" s="351" t="s">
        <v>334</v>
      </c>
      <c r="CJ201" s="351" t="s">
        <v>335</v>
      </c>
      <c r="CK201" s="351" t="s">
        <v>336</v>
      </c>
      <c r="CL201" s="351" t="s">
        <v>337</v>
      </c>
      <c r="CM201" s="351" t="s">
        <v>338</v>
      </c>
      <c r="CN201" s="351" t="s">
        <v>339</v>
      </c>
      <c r="CO201" s="351" t="s">
        <v>340</v>
      </c>
      <c r="CP201" s="351" t="s">
        <v>341</v>
      </c>
      <c r="CQ201" s="351" t="s">
        <v>342</v>
      </c>
      <c r="CR201" s="351" t="s">
        <v>343</v>
      </c>
      <c r="CS201" s="351" t="s">
        <v>344</v>
      </c>
      <c r="CT201" s="351" t="s">
        <v>345</v>
      </c>
      <c r="CU201" s="351" t="s">
        <v>346</v>
      </c>
      <c r="CV201" s="351" t="s">
        <v>347</v>
      </c>
      <c r="CY201" s="54" t="s">
        <v>390</v>
      </c>
      <c r="CZ201" s="54" t="s">
        <v>333</v>
      </c>
      <c r="DA201" s="54" t="s">
        <v>334</v>
      </c>
      <c r="DB201" s="54" t="s">
        <v>335</v>
      </c>
      <c r="DC201" s="54" t="s">
        <v>336</v>
      </c>
      <c r="DD201" s="54" t="s">
        <v>337</v>
      </c>
      <c r="DE201" s="54" t="s">
        <v>338</v>
      </c>
      <c r="DF201" s="54" t="s">
        <v>339</v>
      </c>
      <c r="DG201" s="54" t="s">
        <v>340</v>
      </c>
      <c r="DH201" s="54" t="s">
        <v>341</v>
      </c>
      <c r="DI201" s="54" t="s">
        <v>342</v>
      </c>
      <c r="DJ201" s="54" t="s">
        <v>343</v>
      </c>
      <c r="DK201" s="54" t="s">
        <v>344</v>
      </c>
      <c r="DL201" s="54" t="s">
        <v>345</v>
      </c>
      <c r="DM201" s="54" t="s">
        <v>346</v>
      </c>
      <c r="DN201" s="54" t="s">
        <v>347</v>
      </c>
    </row>
    <row r="202" spans="1:118" ht="13.5" x14ac:dyDescent="0.15">
      <c r="A202" s="54"/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F202" s="54" t="s">
        <v>391</v>
      </c>
      <c r="CG202" s="352" t="e">
        <f>ROUND((CG190+CG191)*CG192+CG193*CG192*(CG194-1/CG195)-((CG190+CG191)*CG192-CG189-CG193*CG192/CG195)*EXP(-CG195*CG194),5)</f>
        <v>#VALUE!</v>
      </c>
      <c r="CH202" s="352" t="e">
        <f t="shared" ref="CH202:CV202" si="99">ROUND((CH190+CH191)*CH192+CH193*CH192*(CH194-1/CH195)-((CH190+CH191)*CH192-CH189-CH193*CH192/CH195)*EXP(-CH195*CH194),5)</f>
        <v>#VALUE!</v>
      </c>
      <c r="CI202" s="352" t="e">
        <f t="shared" si="99"/>
        <v>#VALUE!</v>
      </c>
      <c r="CJ202" s="352" t="e">
        <f t="shared" si="99"/>
        <v>#VALUE!</v>
      </c>
      <c r="CK202" s="352" t="e">
        <f t="shared" si="99"/>
        <v>#VALUE!</v>
      </c>
      <c r="CL202" s="352" t="e">
        <f t="shared" si="99"/>
        <v>#VALUE!</v>
      </c>
      <c r="CM202" s="352" t="e">
        <f t="shared" si="99"/>
        <v>#VALUE!</v>
      </c>
      <c r="CN202" s="352" t="e">
        <f t="shared" si="99"/>
        <v>#VALUE!</v>
      </c>
      <c r="CO202" s="352" t="e">
        <f t="shared" si="99"/>
        <v>#VALUE!</v>
      </c>
      <c r="CP202" s="352" t="e">
        <f t="shared" si="99"/>
        <v>#VALUE!</v>
      </c>
      <c r="CQ202" s="352" t="e">
        <f t="shared" si="99"/>
        <v>#VALUE!</v>
      </c>
      <c r="CR202" s="352" t="e">
        <f t="shared" si="99"/>
        <v>#VALUE!</v>
      </c>
      <c r="CS202" s="352" t="e">
        <f t="shared" si="99"/>
        <v>#VALUE!</v>
      </c>
      <c r="CT202" s="352" t="e">
        <f t="shared" si="99"/>
        <v>#VALUE!</v>
      </c>
      <c r="CU202" s="352" t="e">
        <f t="shared" si="99"/>
        <v>#VALUE!</v>
      </c>
      <c r="CV202" s="352" t="e">
        <f t="shared" si="99"/>
        <v>#VALUE!</v>
      </c>
      <c r="CX202" s="54" t="s">
        <v>412</v>
      </c>
      <c r="CY202" s="362">
        <f>(CY194+CY195)/CY193+CY192</f>
        <v>295.99579239870923</v>
      </c>
      <c r="CZ202" s="362">
        <f t="shared" ref="CZ202:DN202" si="100">(CZ194+CZ195)/CZ193+CZ192</f>
        <v>253.99617592876882</v>
      </c>
      <c r="DA202" s="362">
        <f t="shared" si="100"/>
        <v>224.99578814732763</v>
      </c>
      <c r="DB202" s="362">
        <f t="shared" si="100"/>
        <v>202.99552076677315</v>
      </c>
      <c r="DC202" s="362">
        <f t="shared" si="100"/>
        <v>190.00217425547623</v>
      </c>
      <c r="DD202" s="362">
        <f t="shared" si="100"/>
        <v>174.99791344557741</v>
      </c>
      <c r="DE202" s="362">
        <f t="shared" si="100"/>
        <v>164.99559634188427</v>
      </c>
      <c r="DF202" s="362">
        <f t="shared" si="100"/>
        <v>157.00280920314253</v>
      </c>
      <c r="DG202" s="362">
        <f t="shared" si="100"/>
        <v>151.99654993400793</v>
      </c>
      <c r="DH202" s="362">
        <f t="shared" si="100"/>
        <v>145.99700693992628</v>
      </c>
      <c r="DI202" s="362">
        <f t="shared" si="100"/>
        <v>141.99730722180493</v>
      </c>
      <c r="DJ202" s="362">
        <f t="shared" si="100"/>
        <v>138.99904711262363</v>
      </c>
      <c r="DK202" s="362">
        <f t="shared" si="100"/>
        <v>133.99871805423658</v>
      </c>
      <c r="DL202" s="362">
        <f t="shared" si="100"/>
        <v>131.99796563285832</v>
      </c>
      <c r="DM202" s="362">
        <f t="shared" si="100"/>
        <v>129.00495001041449</v>
      </c>
      <c r="DN202" s="362">
        <f t="shared" si="100"/>
        <v>127.00491577747849</v>
      </c>
    </row>
    <row r="203" spans="1:118" ht="13.5" x14ac:dyDescent="0.15">
      <c r="A203" s="5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319" t="str">
        <f>IF(CB203="","",CC203)</f>
        <v/>
      </c>
      <c r="CB203" s="363" t="str">
        <f>IF(COUNTIF(CY203:DN203,"×")=0,"","浮上できません")</f>
        <v/>
      </c>
      <c r="CC203" s="316">
        <v>15</v>
      </c>
      <c r="CY203" s="364" t="e">
        <f t="shared" ref="CY203:DN203" si="101">IF(CY202-CG202&gt;0,"","×")</f>
        <v>#VALUE!</v>
      </c>
      <c r="CZ203" s="364" t="e">
        <f t="shared" si="101"/>
        <v>#VALUE!</v>
      </c>
      <c r="DA203" s="364" t="e">
        <f t="shared" si="101"/>
        <v>#VALUE!</v>
      </c>
      <c r="DB203" s="364" t="e">
        <f t="shared" si="101"/>
        <v>#VALUE!</v>
      </c>
      <c r="DC203" s="364" t="e">
        <f t="shared" si="101"/>
        <v>#VALUE!</v>
      </c>
      <c r="DD203" s="364" t="e">
        <f t="shared" si="101"/>
        <v>#VALUE!</v>
      </c>
      <c r="DE203" s="364" t="e">
        <f t="shared" si="101"/>
        <v>#VALUE!</v>
      </c>
      <c r="DF203" s="364" t="e">
        <f t="shared" si="101"/>
        <v>#VALUE!</v>
      </c>
      <c r="DG203" s="364" t="e">
        <f t="shared" si="101"/>
        <v>#VALUE!</v>
      </c>
      <c r="DH203" s="364" t="e">
        <f t="shared" si="101"/>
        <v>#VALUE!</v>
      </c>
      <c r="DI203" s="364" t="e">
        <f t="shared" si="101"/>
        <v>#VALUE!</v>
      </c>
      <c r="DJ203" s="364" t="e">
        <f t="shared" si="101"/>
        <v>#VALUE!</v>
      </c>
      <c r="DK203" s="364" t="e">
        <f t="shared" si="101"/>
        <v>#VALUE!</v>
      </c>
      <c r="DL203" s="364" t="e">
        <f t="shared" si="101"/>
        <v>#VALUE!</v>
      </c>
      <c r="DM203" s="364" t="e">
        <f t="shared" si="101"/>
        <v>#VALUE!</v>
      </c>
      <c r="DN203" s="364" t="e">
        <f t="shared" si="101"/>
        <v>#VALUE!</v>
      </c>
    </row>
    <row r="204" spans="1:118" ht="13.5" x14ac:dyDescent="0.15">
      <c r="A204" s="54"/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F204" s="339" t="s">
        <v>424</v>
      </c>
      <c r="CG204" s="339" t="s">
        <v>425</v>
      </c>
      <c r="CH204" s="339"/>
      <c r="CI204" s="339"/>
      <c r="CJ204" s="339"/>
      <c r="CK204" s="339"/>
      <c r="CL204" s="339"/>
      <c r="CM204" s="339"/>
      <c r="CN204" s="339"/>
      <c r="CO204" s="339"/>
      <c r="CP204" s="339"/>
      <c r="CQ204" s="338"/>
      <c r="CR204" s="338"/>
      <c r="CS204" s="338"/>
      <c r="CT204" s="338"/>
      <c r="CU204" s="338"/>
      <c r="CV204" s="338"/>
      <c r="CW204" s="338"/>
    </row>
    <row r="206" spans="1:118" ht="13.5" x14ac:dyDescent="0.15">
      <c r="A206" s="54"/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F206" s="340" t="s">
        <v>401</v>
      </c>
      <c r="CG206" s="353" t="e">
        <f t="shared" ref="CG206:CV206" si="102">CG202</f>
        <v>#VALUE!</v>
      </c>
      <c r="CH206" s="353" t="e">
        <f t="shared" si="102"/>
        <v>#VALUE!</v>
      </c>
      <c r="CI206" s="353" t="e">
        <f t="shared" si="102"/>
        <v>#VALUE!</v>
      </c>
      <c r="CJ206" s="353" t="e">
        <f t="shared" si="102"/>
        <v>#VALUE!</v>
      </c>
      <c r="CK206" s="353" t="e">
        <f t="shared" si="102"/>
        <v>#VALUE!</v>
      </c>
      <c r="CL206" s="353" t="e">
        <f t="shared" si="102"/>
        <v>#VALUE!</v>
      </c>
      <c r="CM206" s="353" t="e">
        <f t="shared" si="102"/>
        <v>#VALUE!</v>
      </c>
      <c r="CN206" s="353" t="e">
        <f t="shared" si="102"/>
        <v>#VALUE!</v>
      </c>
      <c r="CO206" s="353" t="e">
        <f t="shared" si="102"/>
        <v>#VALUE!</v>
      </c>
      <c r="CP206" s="353" t="e">
        <f t="shared" si="102"/>
        <v>#VALUE!</v>
      </c>
      <c r="CQ206" s="353" t="e">
        <f t="shared" si="102"/>
        <v>#VALUE!</v>
      </c>
      <c r="CR206" s="353" t="e">
        <f t="shared" si="102"/>
        <v>#VALUE!</v>
      </c>
      <c r="CS206" s="353" t="e">
        <f t="shared" si="102"/>
        <v>#VALUE!</v>
      </c>
      <c r="CT206" s="353" t="e">
        <f t="shared" si="102"/>
        <v>#VALUE!</v>
      </c>
      <c r="CU206" s="353" t="e">
        <f t="shared" si="102"/>
        <v>#VALUE!</v>
      </c>
      <c r="CV206" s="353" t="e">
        <f t="shared" si="102"/>
        <v>#VALUE!</v>
      </c>
    </row>
    <row r="207" spans="1:118" ht="13.5" x14ac:dyDescent="0.15">
      <c r="A207" s="54"/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F207" s="54" t="s">
        <v>395</v>
      </c>
      <c r="CG207" s="54">
        <v>100</v>
      </c>
      <c r="CH207" s="54">
        <f>$CG207</f>
        <v>100</v>
      </c>
      <c r="CI207" s="54">
        <f t="shared" ref="CI207:CV211" si="103">$CG207</f>
        <v>100</v>
      </c>
      <c r="CJ207" s="54">
        <f t="shared" si="103"/>
        <v>100</v>
      </c>
      <c r="CK207" s="54">
        <f t="shared" si="103"/>
        <v>100</v>
      </c>
      <c r="CL207" s="54">
        <f t="shared" si="103"/>
        <v>100</v>
      </c>
      <c r="CM207" s="54">
        <f t="shared" si="103"/>
        <v>100</v>
      </c>
      <c r="CN207" s="54">
        <f t="shared" si="103"/>
        <v>100</v>
      </c>
      <c r="CO207" s="54">
        <f t="shared" si="103"/>
        <v>100</v>
      </c>
      <c r="CP207" s="54">
        <f t="shared" si="103"/>
        <v>100</v>
      </c>
      <c r="CQ207" s="54">
        <f t="shared" si="103"/>
        <v>100</v>
      </c>
      <c r="CR207" s="54">
        <f t="shared" si="103"/>
        <v>100</v>
      </c>
      <c r="CS207" s="54">
        <f t="shared" si="103"/>
        <v>100</v>
      </c>
      <c r="CT207" s="54">
        <f t="shared" si="103"/>
        <v>100</v>
      </c>
      <c r="CU207" s="54">
        <f t="shared" si="103"/>
        <v>100</v>
      </c>
      <c r="CV207" s="54">
        <f t="shared" si="103"/>
        <v>100</v>
      </c>
      <c r="CX207" s="339" t="s">
        <v>402</v>
      </c>
      <c r="CY207" s="339"/>
      <c r="CZ207" s="339"/>
      <c r="DA207" s="339"/>
      <c r="DB207" s="339"/>
      <c r="DC207" s="339"/>
      <c r="DD207" s="339"/>
      <c r="DE207" s="339"/>
      <c r="DF207" s="339"/>
      <c r="DG207" s="339"/>
      <c r="DH207" s="339"/>
      <c r="DI207" s="339"/>
      <c r="DJ207" s="339"/>
      <c r="DK207" s="339"/>
      <c r="DL207" s="339"/>
      <c r="DM207" s="339"/>
      <c r="DN207" s="339"/>
    </row>
    <row r="208" spans="1:118" ht="13.5" x14ac:dyDescent="0.15">
      <c r="A208" s="54"/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B208" s="64" t="s">
        <v>372</v>
      </c>
      <c r="CC208" s="345">
        <v>0</v>
      </c>
      <c r="CD208" s="66" t="s">
        <v>373</v>
      </c>
      <c r="CE208" s="66">
        <f>ROUND(CC208*$CG$82*9.80665/1000,0)</f>
        <v>0</v>
      </c>
      <c r="CF208" s="54" t="s">
        <v>374</v>
      </c>
      <c r="CG208" s="341">
        <f>CE209</f>
        <v>0</v>
      </c>
      <c r="CH208" s="54">
        <f>$CG208</f>
        <v>0</v>
      </c>
      <c r="CI208" s="54">
        <f t="shared" si="103"/>
        <v>0</v>
      </c>
      <c r="CJ208" s="54">
        <f t="shared" si="103"/>
        <v>0</v>
      </c>
      <c r="CK208" s="54">
        <f t="shared" si="103"/>
        <v>0</v>
      </c>
      <c r="CL208" s="54">
        <f t="shared" si="103"/>
        <v>0</v>
      </c>
      <c r="CM208" s="54">
        <f t="shared" si="103"/>
        <v>0</v>
      </c>
      <c r="CN208" s="54">
        <f t="shared" si="103"/>
        <v>0</v>
      </c>
      <c r="CO208" s="54">
        <f t="shared" si="103"/>
        <v>0</v>
      </c>
      <c r="CP208" s="54">
        <f t="shared" si="103"/>
        <v>0</v>
      </c>
      <c r="CQ208" s="54">
        <f t="shared" si="103"/>
        <v>0</v>
      </c>
      <c r="CR208" s="54">
        <f t="shared" si="103"/>
        <v>0</v>
      </c>
      <c r="CS208" s="54">
        <f t="shared" si="103"/>
        <v>0</v>
      </c>
      <c r="CT208" s="54">
        <f t="shared" si="103"/>
        <v>0</v>
      </c>
      <c r="CU208" s="54">
        <f t="shared" si="103"/>
        <v>0</v>
      </c>
      <c r="CV208" s="54">
        <f t="shared" si="103"/>
        <v>0</v>
      </c>
    </row>
    <row r="209" spans="1:119" ht="13.5" x14ac:dyDescent="0.15">
      <c r="A209" s="54"/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B209" s="354" t="s">
        <v>376</v>
      </c>
      <c r="CC209" s="355">
        <f>CC193</f>
        <v>0</v>
      </c>
      <c r="CD209" s="346" t="s">
        <v>381</v>
      </c>
      <c r="CE209" s="66">
        <f>CC209*$CG$82*9.80665/1000</f>
        <v>0</v>
      </c>
      <c r="CF209" s="54" t="s">
        <v>396</v>
      </c>
      <c r="CG209" s="54">
        <v>0.79</v>
      </c>
      <c r="CH209" s="54">
        <f>$CG209</f>
        <v>0.79</v>
      </c>
      <c r="CI209" s="54">
        <f t="shared" si="103"/>
        <v>0.79</v>
      </c>
      <c r="CJ209" s="54">
        <f t="shared" si="103"/>
        <v>0.79</v>
      </c>
      <c r="CK209" s="54">
        <f t="shared" si="103"/>
        <v>0.79</v>
      </c>
      <c r="CL209" s="54">
        <f t="shared" si="103"/>
        <v>0.79</v>
      </c>
      <c r="CM209" s="54">
        <f t="shared" si="103"/>
        <v>0.79</v>
      </c>
      <c r="CN209" s="54">
        <f t="shared" si="103"/>
        <v>0.79</v>
      </c>
      <c r="CO209" s="54">
        <f t="shared" si="103"/>
        <v>0.79</v>
      </c>
      <c r="CP209" s="54">
        <f t="shared" si="103"/>
        <v>0.79</v>
      </c>
      <c r="CQ209" s="54">
        <f t="shared" si="103"/>
        <v>0.79</v>
      </c>
      <c r="CR209" s="54">
        <f t="shared" si="103"/>
        <v>0.79</v>
      </c>
      <c r="CS209" s="54">
        <f t="shared" si="103"/>
        <v>0.79</v>
      </c>
      <c r="CT209" s="54">
        <f t="shared" si="103"/>
        <v>0.79</v>
      </c>
      <c r="CU209" s="54">
        <f t="shared" si="103"/>
        <v>0.79</v>
      </c>
      <c r="CV209" s="54">
        <f t="shared" si="103"/>
        <v>0.79</v>
      </c>
      <c r="CX209" s="358" t="s">
        <v>404</v>
      </c>
      <c r="CY209" s="54">
        <f t="shared" ref="CY209:DN209" si="104">CG$79</f>
        <v>126.88500000000001</v>
      </c>
      <c r="CZ209" s="54">
        <f t="shared" si="104"/>
        <v>109.185</v>
      </c>
      <c r="DA209" s="54">
        <f t="shared" si="104"/>
        <v>94.381</v>
      </c>
      <c r="DB209" s="54">
        <f t="shared" si="104"/>
        <v>82.445999999999998</v>
      </c>
      <c r="DC209" s="54">
        <f t="shared" si="104"/>
        <v>73.918000000000006</v>
      </c>
      <c r="DD209" s="54">
        <f t="shared" si="104"/>
        <v>63.152999999999999</v>
      </c>
      <c r="DE209" s="54">
        <f t="shared" si="104"/>
        <v>56.482999999999997</v>
      </c>
      <c r="DF209" s="54">
        <f t="shared" si="104"/>
        <v>51.133000000000003</v>
      </c>
      <c r="DG209" s="54">
        <f t="shared" si="104"/>
        <v>48.246000000000002</v>
      </c>
      <c r="DH209" s="54">
        <f t="shared" si="104"/>
        <v>43.709000000000003</v>
      </c>
      <c r="DI209" s="54">
        <f t="shared" si="104"/>
        <v>40.774000000000001</v>
      </c>
      <c r="DJ209" s="54">
        <f t="shared" si="104"/>
        <v>38.68</v>
      </c>
      <c r="DK209" s="54">
        <f t="shared" si="104"/>
        <v>34.463000000000001</v>
      </c>
      <c r="DL209" s="54">
        <f t="shared" si="104"/>
        <v>33.161000000000001</v>
      </c>
      <c r="DM209" s="54">
        <f t="shared" si="104"/>
        <v>30.765000000000001</v>
      </c>
      <c r="DN209" s="54">
        <f t="shared" si="104"/>
        <v>29.283999999999999</v>
      </c>
    </row>
    <row r="210" spans="1:119" ht="13.5" x14ac:dyDescent="0.15">
      <c r="A210" s="54"/>
      <c r="B210" s="54"/>
      <c r="C210" s="54"/>
      <c r="D210" s="54"/>
      <c r="E210" s="54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  <c r="AA210" s="54"/>
      <c r="AB210" s="54"/>
      <c r="AC210" s="54"/>
      <c r="AD210" s="54"/>
      <c r="AE210" s="54"/>
      <c r="AF210" s="54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B210" s="64" t="s">
        <v>380</v>
      </c>
      <c r="CC210" s="345">
        <f>-BN87</f>
        <v>0</v>
      </c>
      <c r="CD210" s="346" t="s">
        <v>381</v>
      </c>
      <c r="CE210" s="66">
        <f>CC210*$CG$82*9.80665/1000</f>
        <v>0</v>
      </c>
      <c r="CF210" s="54" t="s">
        <v>382</v>
      </c>
      <c r="CG210" s="341">
        <f>CE208</f>
        <v>0</v>
      </c>
      <c r="CH210" s="54">
        <f>$CG210</f>
        <v>0</v>
      </c>
      <c r="CI210" s="54">
        <f t="shared" si="103"/>
        <v>0</v>
      </c>
      <c r="CJ210" s="54">
        <f t="shared" si="103"/>
        <v>0</v>
      </c>
      <c r="CK210" s="54">
        <f t="shared" si="103"/>
        <v>0</v>
      </c>
      <c r="CL210" s="54">
        <f t="shared" si="103"/>
        <v>0</v>
      </c>
      <c r="CM210" s="54">
        <f t="shared" si="103"/>
        <v>0</v>
      </c>
      <c r="CN210" s="54">
        <f t="shared" si="103"/>
        <v>0</v>
      </c>
      <c r="CO210" s="54">
        <f t="shared" si="103"/>
        <v>0</v>
      </c>
      <c r="CP210" s="54">
        <f t="shared" si="103"/>
        <v>0</v>
      </c>
      <c r="CQ210" s="54">
        <f t="shared" si="103"/>
        <v>0</v>
      </c>
      <c r="CR210" s="54">
        <f t="shared" si="103"/>
        <v>0</v>
      </c>
      <c r="CS210" s="54">
        <f t="shared" si="103"/>
        <v>0</v>
      </c>
      <c r="CT210" s="54">
        <f t="shared" si="103"/>
        <v>0</v>
      </c>
      <c r="CU210" s="54">
        <f t="shared" si="103"/>
        <v>0</v>
      </c>
      <c r="CV210" s="54">
        <f t="shared" si="103"/>
        <v>0</v>
      </c>
      <c r="CX210" s="54" t="s">
        <v>418</v>
      </c>
      <c r="CY210" s="54">
        <f t="shared" ref="CY210:DN210" si="105">CG$80</f>
        <v>0.55779999999999996</v>
      </c>
      <c r="CZ210" s="54">
        <f t="shared" si="105"/>
        <v>0.65139999999999998</v>
      </c>
      <c r="DA210" s="54">
        <f t="shared" si="105"/>
        <v>0.72219999999999995</v>
      </c>
      <c r="DB210" s="54">
        <f t="shared" si="105"/>
        <v>0.78249999999999997</v>
      </c>
      <c r="DC210" s="54">
        <f t="shared" si="105"/>
        <v>0.81259999999999999</v>
      </c>
      <c r="DD210" s="54">
        <f t="shared" si="105"/>
        <v>0.84340000000000004</v>
      </c>
      <c r="DE210" s="54">
        <f t="shared" si="105"/>
        <v>0.86929999999999996</v>
      </c>
      <c r="DF210" s="54">
        <f t="shared" si="105"/>
        <v>0.89100000000000001</v>
      </c>
      <c r="DG210" s="54">
        <f t="shared" si="105"/>
        <v>0.90920000000000001</v>
      </c>
      <c r="DH210" s="54">
        <f t="shared" si="105"/>
        <v>0.92220000000000002</v>
      </c>
      <c r="DI210" s="54">
        <f t="shared" si="105"/>
        <v>0.93189999999999995</v>
      </c>
      <c r="DJ210" s="54">
        <f t="shared" si="105"/>
        <v>0.94030000000000002</v>
      </c>
      <c r="DK210" s="54">
        <f t="shared" si="105"/>
        <v>0.94769999999999999</v>
      </c>
      <c r="DL210" s="54">
        <f t="shared" si="105"/>
        <v>0.95440000000000003</v>
      </c>
      <c r="DM210" s="54">
        <f t="shared" si="105"/>
        <v>0.96020000000000005</v>
      </c>
      <c r="DN210" s="54">
        <f t="shared" si="105"/>
        <v>0.96530000000000005</v>
      </c>
    </row>
    <row r="211" spans="1:119" ht="14.25" thickBot="1" x14ac:dyDescent="0.2">
      <c r="A211" s="54"/>
      <c r="B211" s="54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B211" s="64" t="s">
        <v>384</v>
      </c>
      <c r="CC211" s="345" t="e">
        <f>(BM87-BM86)/0.000694444444444444</f>
        <v>#VALUE!</v>
      </c>
      <c r="CD211" s="66" t="s">
        <v>65</v>
      </c>
      <c r="CE211" s="66" t="e">
        <f>IF(CC208=0,IF(CC191&gt;0,CC211+CE194,CC211),(CC211-((CC210-CC209)/CC208)))</f>
        <v>#VALUE!</v>
      </c>
      <c r="CF211" s="54" t="s">
        <v>406</v>
      </c>
      <c r="CG211" s="341" t="e">
        <f>ABS(CE211)</f>
        <v>#VALUE!</v>
      </c>
      <c r="CH211" s="344" t="e">
        <f>$CG211</f>
        <v>#VALUE!</v>
      </c>
      <c r="CI211" s="344" t="e">
        <f t="shared" si="103"/>
        <v>#VALUE!</v>
      </c>
      <c r="CJ211" s="344" t="e">
        <f t="shared" si="103"/>
        <v>#VALUE!</v>
      </c>
      <c r="CK211" s="344" t="e">
        <f t="shared" si="103"/>
        <v>#VALUE!</v>
      </c>
      <c r="CL211" s="344" t="e">
        <f t="shared" si="103"/>
        <v>#VALUE!</v>
      </c>
      <c r="CM211" s="344" t="e">
        <f t="shared" si="103"/>
        <v>#VALUE!</v>
      </c>
      <c r="CN211" s="344" t="e">
        <f t="shared" si="103"/>
        <v>#VALUE!</v>
      </c>
      <c r="CO211" s="344" t="e">
        <f t="shared" si="103"/>
        <v>#VALUE!</v>
      </c>
      <c r="CP211" s="344" t="e">
        <f t="shared" si="103"/>
        <v>#VALUE!</v>
      </c>
      <c r="CQ211" s="344" t="e">
        <f t="shared" si="103"/>
        <v>#VALUE!</v>
      </c>
      <c r="CR211" s="344" t="e">
        <f t="shared" si="103"/>
        <v>#VALUE!</v>
      </c>
      <c r="CS211" s="344" t="e">
        <f t="shared" si="103"/>
        <v>#VALUE!</v>
      </c>
      <c r="CT211" s="344" t="e">
        <f t="shared" si="103"/>
        <v>#VALUE!</v>
      </c>
      <c r="CU211" s="344" t="e">
        <f t="shared" si="103"/>
        <v>#VALUE!</v>
      </c>
      <c r="CV211" s="344" t="e">
        <f t="shared" si="103"/>
        <v>#VALUE!</v>
      </c>
      <c r="CX211" s="54" t="s">
        <v>407</v>
      </c>
      <c r="CY211" s="54">
        <f>100-$CG$83</f>
        <v>94.33</v>
      </c>
      <c r="CZ211" s="54">
        <f t="shared" ref="CZ211:DN211" si="106">100-$CG$83</f>
        <v>94.33</v>
      </c>
      <c r="DA211" s="54">
        <f t="shared" si="106"/>
        <v>94.33</v>
      </c>
      <c r="DB211" s="54">
        <f t="shared" si="106"/>
        <v>94.33</v>
      </c>
      <c r="DC211" s="54">
        <f t="shared" si="106"/>
        <v>94.33</v>
      </c>
      <c r="DD211" s="54">
        <f t="shared" si="106"/>
        <v>94.33</v>
      </c>
      <c r="DE211" s="54">
        <f t="shared" si="106"/>
        <v>94.33</v>
      </c>
      <c r="DF211" s="54">
        <f t="shared" si="106"/>
        <v>94.33</v>
      </c>
      <c r="DG211" s="54">
        <f t="shared" si="106"/>
        <v>94.33</v>
      </c>
      <c r="DH211" s="54">
        <f t="shared" si="106"/>
        <v>94.33</v>
      </c>
      <c r="DI211" s="54">
        <f t="shared" si="106"/>
        <v>94.33</v>
      </c>
      <c r="DJ211" s="54">
        <f t="shared" si="106"/>
        <v>94.33</v>
      </c>
      <c r="DK211" s="54">
        <f t="shared" si="106"/>
        <v>94.33</v>
      </c>
      <c r="DL211" s="54">
        <f t="shared" si="106"/>
        <v>94.33</v>
      </c>
      <c r="DM211" s="54">
        <f t="shared" si="106"/>
        <v>94.33</v>
      </c>
      <c r="DN211" s="54">
        <f t="shared" si="106"/>
        <v>94.33</v>
      </c>
    </row>
    <row r="212" spans="1:119" ht="14.25" thickBot="1" x14ac:dyDescent="0.2">
      <c r="A212" s="54"/>
      <c r="B212" s="54"/>
      <c r="C212" s="54"/>
      <c r="D212" s="54"/>
      <c r="E212" s="54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B212" s="359"/>
      <c r="CC212" s="360"/>
      <c r="CF212" s="54" t="s">
        <v>397</v>
      </c>
      <c r="CG212" s="347">
        <f>LN(2)/CG$78</f>
        <v>0.13862943611198905</v>
      </c>
      <c r="CH212" s="347">
        <f t="shared" ref="CH212:CV212" si="107">LN(2)/CH$78</f>
        <v>8.6643397569993161E-2</v>
      </c>
      <c r="CI212" s="347">
        <f t="shared" si="107"/>
        <v>5.5451774444795626E-2</v>
      </c>
      <c r="CJ212" s="347">
        <f t="shared" si="107"/>
        <v>3.7467415165402446E-2</v>
      </c>
      <c r="CK212" s="347">
        <f t="shared" si="107"/>
        <v>2.5672117798516494E-2</v>
      </c>
      <c r="CL212" s="347">
        <f t="shared" si="107"/>
        <v>1.8097837612531208E-2</v>
      </c>
      <c r="CM212" s="347">
        <f t="shared" si="107"/>
        <v>1.2765141446776157E-2</v>
      </c>
      <c r="CN212" s="347">
        <f t="shared" si="107"/>
        <v>9.001911435843446E-3</v>
      </c>
      <c r="CO212" s="347">
        <f t="shared" si="107"/>
        <v>6.3591484455040852E-3</v>
      </c>
      <c r="CP212" s="347">
        <f t="shared" si="107"/>
        <v>4.7475834284927756E-3</v>
      </c>
      <c r="CQ212" s="347">
        <f t="shared" si="107"/>
        <v>3.7066694147590657E-3</v>
      </c>
      <c r="CR212" s="347">
        <f t="shared" si="107"/>
        <v>2.9001974082006081E-3</v>
      </c>
      <c r="CS212" s="347">
        <f t="shared" si="107"/>
        <v>2.272613706753919E-3</v>
      </c>
      <c r="CT212" s="347">
        <f t="shared" si="107"/>
        <v>1.7773004629742187E-3</v>
      </c>
      <c r="CU212" s="347">
        <f t="shared" si="107"/>
        <v>1.3918618083533039E-3</v>
      </c>
      <c r="CV212" s="347">
        <f t="shared" si="107"/>
        <v>1.0915703630865281E-3</v>
      </c>
      <c r="CX212" s="54" t="s">
        <v>426</v>
      </c>
      <c r="CY212" s="361">
        <f>CE210</f>
        <v>0</v>
      </c>
      <c r="CZ212" s="54">
        <f>$CY212</f>
        <v>0</v>
      </c>
      <c r="DA212" s="54">
        <f t="shared" ref="DA212:DN212" si="108">$CY212</f>
        <v>0</v>
      </c>
      <c r="DB212" s="54">
        <f t="shared" si="108"/>
        <v>0</v>
      </c>
      <c r="DC212" s="54">
        <f t="shared" si="108"/>
        <v>0</v>
      </c>
      <c r="DD212" s="54">
        <f t="shared" si="108"/>
        <v>0</v>
      </c>
      <c r="DE212" s="54">
        <f t="shared" si="108"/>
        <v>0</v>
      </c>
      <c r="DF212" s="54">
        <f t="shared" si="108"/>
        <v>0</v>
      </c>
      <c r="DG212" s="54">
        <f t="shared" si="108"/>
        <v>0</v>
      </c>
      <c r="DH212" s="54">
        <f t="shared" si="108"/>
        <v>0</v>
      </c>
      <c r="DI212" s="54">
        <f t="shared" si="108"/>
        <v>0</v>
      </c>
      <c r="DJ212" s="54">
        <f t="shared" si="108"/>
        <v>0</v>
      </c>
      <c r="DK212" s="54">
        <f t="shared" si="108"/>
        <v>0</v>
      </c>
      <c r="DL212" s="54">
        <f t="shared" si="108"/>
        <v>0</v>
      </c>
      <c r="DM212" s="54">
        <f t="shared" si="108"/>
        <v>0</v>
      </c>
      <c r="DN212" s="54">
        <f t="shared" si="108"/>
        <v>0</v>
      </c>
    </row>
    <row r="214" spans="1:119" ht="13.5" x14ac:dyDescent="0.15">
      <c r="A214" s="54"/>
      <c r="B214" s="54"/>
      <c r="C214" s="54"/>
      <c r="D214" s="54"/>
      <c r="E214" s="54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  <c r="AA214" s="54"/>
      <c r="AB214" s="54"/>
      <c r="AC214" s="54"/>
      <c r="AD214" s="54"/>
      <c r="AE214" s="54"/>
      <c r="AF214" s="54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G214" s="348">
        <f>(CG207+CG208)*CG209</f>
        <v>79</v>
      </c>
      <c r="CH214" s="348">
        <f t="shared" ref="CH214:CV214" si="109">(CH207+CH208)*CH209</f>
        <v>79</v>
      </c>
      <c r="CI214" s="348">
        <f t="shared" si="109"/>
        <v>79</v>
      </c>
      <c r="CJ214" s="348">
        <f t="shared" si="109"/>
        <v>79</v>
      </c>
      <c r="CK214" s="348">
        <f t="shared" si="109"/>
        <v>79</v>
      </c>
      <c r="CL214" s="348">
        <f t="shared" si="109"/>
        <v>79</v>
      </c>
      <c r="CM214" s="348">
        <f t="shared" si="109"/>
        <v>79</v>
      </c>
      <c r="CN214" s="348">
        <f t="shared" si="109"/>
        <v>79</v>
      </c>
      <c r="CO214" s="348">
        <f t="shared" si="109"/>
        <v>79</v>
      </c>
      <c r="CP214" s="348">
        <f t="shared" si="109"/>
        <v>79</v>
      </c>
      <c r="CQ214" s="348">
        <f t="shared" si="109"/>
        <v>79</v>
      </c>
      <c r="CR214" s="348">
        <f t="shared" si="109"/>
        <v>79</v>
      </c>
      <c r="CS214" s="348">
        <f t="shared" si="109"/>
        <v>79</v>
      </c>
      <c r="CT214" s="348">
        <f t="shared" si="109"/>
        <v>79</v>
      </c>
      <c r="CU214" s="348">
        <f t="shared" si="109"/>
        <v>79</v>
      </c>
      <c r="CV214" s="348">
        <f t="shared" si="109"/>
        <v>79</v>
      </c>
    </row>
    <row r="215" spans="1:119" ht="13.5" x14ac:dyDescent="0.15">
      <c r="A215" s="54"/>
      <c r="B215" s="54"/>
      <c r="C215" s="54"/>
      <c r="D215" s="54"/>
      <c r="E215" s="5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G215" s="348" t="e">
        <f>CG210*CG209*(CG211-1/CG212)</f>
        <v>#VALUE!</v>
      </c>
      <c r="CH215" s="348" t="e">
        <f t="shared" ref="CH215:CV215" si="110">CH210*CH209*(CH211-1/CH212)</f>
        <v>#VALUE!</v>
      </c>
      <c r="CI215" s="348" t="e">
        <f t="shared" si="110"/>
        <v>#VALUE!</v>
      </c>
      <c r="CJ215" s="348" t="e">
        <f t="shared" si="110"/>
        <v>#VALUE!</v>
      </c>
      <c r="CK215" s="348" t="e">
        <f t="shared" si="110"/>
        <v>#VALUE!</v>
      </c>
      <c r="CL215" s="348" t="e">
        <f t="shared" si="110"/>
        <v>#VALUE!</v>
      </c>
      <c r="CM215" s="348" t="e">
        <f t="shared" si="110"/>
        <v>#VALUE!</v>
      </c>
      <c r="CN215" s="348" t="e">
        <f t="shared" si="110"/>
        <v>#VALUE!</v>
      </c>
      <c r="CO215" s="348" t="e">
        <f t="shared" si="110"/>
        <v>#VALUE!</v>
      </c>
      <c r="CP215" s="348" t="e">
        <f t="shared" si="110"/>
        <v>#VALUE!</v>
      </c>
      <c r="CQ215" s="348" t="e">
        <f t="shared" si="110"/>
        <v>#VALUE!</v>
      </c>
      <c r="CR215" s="348" t="e">
        <f t="shared" si="110"/>
        <v>#VALUE!</v>
      </c>
      <c r="CS215" s="348" t="e">
        <f t="shared" si="110"/>
        <v>#VALUE!</v>
      </c>
      <c r="CT215" s="348" t="e">
        <f t="shared" si="110"/>
        <v>#VALUE!</v>
      </c>
      <c r="CU215" s="348" t="e">
        <f t="shared" si="110"/>
        <v>#VALUE!</v>
      </c>
      <c r="CV215" s="348" t="e">
        <f t="shared" si="110"/>
        <v>#VALUE!</v>
      </c>
    </row>
    <row r="216" spans="1:119" ht="13.5" x14ac:dyDescent="0.15">
      <c r="A216" s="54"/>
      <c r="B216" s="54"/>
      <c r="C216" s="54"/>
      <c r="D216" s="54"/>
      <c r="E216" s="5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G216" s="348" t="e">
        <f>((CG207+CG208)*CG209-CG206-CG210*CG209/CG212)*EXP(-CG212*CG211)</f>
        <v>#VALUE!</v>
      </c>
      <c r="CH216" s="348" t="e">
        <f t="shared" ref="CH216:CV216" si="111">((CH207+CH208)*CH209-CH206-CH210*CH209/CH212)*EXP(-CH212*CH211)</f>
        <v>#VALUE!</v>
      </c>
      <c r="CI216" s="348" t="e">
        <f t="shared" si="111"/>
        <v>#VALUE!</v>
      </c>
      <c r="CJ216" s="348" t="e">
        <f t="shared" si="111"/>
        <v>#VALUE!</v>
      </c>
      <c r="CK216" s="348" t="e">
        <f t="shared" si="111"/>
        <v>#VALUE!</v>
      </c>
      <c r="CL216" s="348" t="e">
        <f t="shared" si="111"/>
        <v>#VALUE!</v>
      </c>
      <c r="CM216" s="348" t="e">
        <f t="shared" si="111"/>
        <v>#VALUE!</v>
      </c>
      <c r="CN216" s="348" t="e">
        <f t="shared" si="111"/>
        <v>#VALUE!</v>
      </c>
      <c r="CO216" s="348" t="e">
        <f t="shared" si="111"/>
        <v>#VALUE!</v>
      </c>
      <c r="CP216" s="348" t="e">
        <f t="shared" si="111"/>
        <v>#VALUE!</v>
      </c>
      <c r="CQ216" s="348" t="e">
        <f t="shared" si="111"/>
        <v>#VALUE!</v>
      </c>
      <c r="CR216" s="348" t="e">
        <f t="shared" si="111"/>
        <v>#VALUE!</v>
      </c>
      <c r="CS216" s="348" t="e">
        <f t="shared" si="111"/>
        <v>#VALUE!</v>
      </c>
      <c r="CT216" s="348" t="e">
        <f t="shared" si="111"/>
        <v>#VALUE!</v>
      </c>
      <c r="CU216" s="348" t="e">
        <f t="shared" si="111"/>
        <v>#VALUE!</v>
      </c>
      <c r="CV216" s="348" t="e">
        <f t="shared" si="111"/>
        <v>#VALUE!</v>
      </c>
    </row>
    <row r="217" spans="1:119" ht="13.5" x14ac:dyDescent="0.15">
      <c r="A217" s="54"/>
      <c r="B217" s="54"/>
      <c r="C217" s="54"/>
      <c r="D217" s="54"/>
      <c r="E217" s="54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G217" s="349" t="e">
        <f>CG214+CG215-CG216</f>
        <v>#VALUE!</v>
      </c>
      <c r="CH217" s="349" t="e">
        <f t="shared" ref="CH217:CV217" si="112">CH214+CH215-CH216</f>
        <v>#VALUE!</v>
      </c>
      <c r="CI217" s="349" t="e">
        <f t="shared" si="112"/>
        <v>#VALUE!</v>
      </c>
      <c r="CJ217" s="349" t="e">
        <f t="shared" si="112"/>
        <v>#VALUE!</v>
      </c>
      <c r="CK217" s="349" t="e">
        <f t="shared" si="112"/>
        <v>#VALUE!</v>
      </c>
      <c r="CL217" s="349" t="e">
        <f t="shared" si="112"/>
        <v>#VALUE!</v>
      </c>
      <c r="CM217" s="349" t="e">
        <f t="shared" si="112"/>
        <v>#VALUE!</v>
      </c>
      <c r="CN217" s="349" t="e">
        <f t="shared" si="112"/>
        <v>#VALUE!</v>
      </c>
      <c r="CO217" s="349" t="e">
        <f t="shared" si="112"/>
        <v>#VALUE!</v>
      </c>
      <c r="CP217" s="349" t="e">
        <f t="shared" si="112"/>
        <v>#VALUE!</v>
      </c>
      <c r="CQ217" s="349" t="e">
        <f t="shared" si="112"/>
        <v>#VALUE!</v>
      </c>
      <c r="CR217" s="349" t="e">
        <f t="shared" si="112"/>
        <v>#VALUE!</v>
      </c>
      <c r="CS217" s="349" t="e">
        <f t="shared" si="112"/>
        <v>#VALUE!</v>
      </c>
      <c r="CT217" s="349" t="e">
        <f t="shared" si="112"/>
        <v>#VALUE!</v>
      </c>
      <c r="CU217" s="349" t="e">
        <f t="shared" si="112"/>
        <v>#VALUE!</v>
      </c>
      <c r="CV217" s="349" t="e">
        <f t="shared" si="112"/>
        <v>#VALUE!</v>
      </c>
    </row>
    <row r="218" spans="1:119" ht="13.5" x14ac:dyDescent="0.15">
      <c r="A218" s="54"/>
      <c r="B218" s="54"/>
      <c r="C218" s="54"/>
      <c r="D218" s="54"/>
      <c r="E218" s="54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G218" s="350" t="s">
        <v>390</v>
      </c>
      <c r="CH218" s="351" t="s">
        <v>333</v>
      </c>
      <c r="CI218" s="351" t="s">
        <v>334</v>
      </c>
      <c r="CJ218" s="351" t="s">
        <v>335</v>
      </c>
      <c r="CK218" s="351" t="s">
        <v>336</v>
      </c>
      <c r="CL218" s="351" t="s">
        <v>337</v>
      </c>
      <c r="CM218" s="351" t="s">
        <v>338</v>
      </c>
      <c r="CN218" s="351" t="s">
        <v>339</v>
      </c>
      <c r="CO218" s="351" t="s">
        <v>340</v>
      </c>
      <c r="CP218" s="351" t="s">
        <v>341</v>
      </c>
      <c r="CQ218" s="351" t="s">
        <v>342</v>
      </c>
      <c r="CR218" s="351" t="s">
        <v>343</v>
      </c>
      <c r="CS218" s="351" t="s">
        <v>344</v>
      </c>
      <c r="CT218" s="351" t="s">
        <v>345</v>
      </c>
      <c r="CU218" s="351" t="s">
        <v>346</v>
      </c>
      <c r="CV218" s="351" t="s">
        <v>347</v>
      </c>
      <c r="CY218" s="54" t="s">
        <v>390</v>
      </c>
      <c r="CZ218" s="54" t="s">
        <v>333</v>
      </c>
      <c r="DA218" s="54" t="s">
        <v>334</v>
      </c>
      <c r="DB218" s="54" t="s">
        <v>335</v>
      </c>
      <c r="DC218" s="54" t="s">
        <v>336</v>
      </c>
      <c r="DD218" s="54" t="s">
        <v>337</v>
      </c>
      <c r="DE218" s="54" t="s">
        <v>338</v>
      </c>
      <c r="DF218" s="54" t="s">
        <v>339</v>
      </c>
      <c r="DG218" s="54" t="s">
        <v>340</v>
      </c>
      <c r="DH218" s="54" t="s">
        <v>341</v>
      </c>
      <c r="DI218" s="54" t="s">
        <v>342</v>
      </c>
      <c r="DJ218" s="54" t="s">
        <v>343</v>
      </c>
      <c r="DK218" s="54" t="s">
        <v>344</v>
      </c>
      <c r="DL218" s="54" t="s">
        <v>345</v>
      </c>
      <c r="DM218" s="54" t="s">
        <v>346</v>
      </c>
      <c r="DN218" s="54" t="s">
        <v>347</v>
      </c>
    </row>
    <row r="219" spans="1:119" ht="13.5" x14ac:dyDescent="0.15">
      <c r="A219" s="54"/>
      <c r="B219" s="54"/>
      <c r="C219" s="54"/>
      <c r="D219" s="5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F219" s="54" t="s">
        <v>391</v>
      </c>
      <c r="CG219" s="352" t="e">
        <f>ROUND((CG207+CG208)*CG209+CG210*CG209*(CG211-1/CG212)-((CG207+CG208)*CG209-CG206-CG210*CG209/CG212)*EXP(-CG212*CG211),5)</f>
        <v>#VALUE!</v>
      </c>
      <c r="CH219" s="352" t="e">
        <f t="shared" ref="CH219:CV219" si="113">ROUND((CH207+CH208)*CH209+CH210*CH209*(CH211-1/CH212)-((CH207+CH208)*CH209-CH206-CH210*CH209/CH212)*EXP(-CH212*CH211),5)</f>
        <v>#VALUE!</v>
      </c>
      <c r="CI219" s="352" t="e">
        <f t="shared" si="113"/>
        <v>#VALUE!</v>
      </c>
      <c r="CJ219" s="352" t="e">
        <f t="shared" si="113"/>
        <v>#VALUE!</v>
      </c>
      <c r="CK219" s="352" t="e">
        <f t="shared" si="113"/>
        <v>#VALUE!</v>
      </c>
      <c r="CL219" s="352" t="e">
        <f t="shared" si="113"/>
        <v>#VALUE!</v>
      </c>
      <c r="CM219" s="352" t="e">
        <f t="shared" si="113"/>
        <v>#VALUE!</v>
      </c>
      <c r="CN219" s="352" t="e">
        <f t="shared" si="113"/>
        <v>#VALUE!</v>
      </c>
      <c r="CO219" s="352" t="e">
        <f t="shared" si="113"/>
        <v>#VALUE!</v>
      </c>
      <c r="CP219" s="352" t="e">
        <f t="shared" si="113"/>
        <v>#VALUE!</v>
      </c>
      <c r="CQ219" s="352" t="e">
        <f t="shared" si="113"/>
        <v>#VALUE!</v>
      </c>
      <c r="CR219" s="352" t="e">
        <f t="shared" si="113"/>
        <v>#VALUE!</v>
      </c>
      <c r="CS219" s="352" t="e">
        <f t="shared" si="113"/>
        <v>#VALUE!</v>
      </c>
      <c r="CT219" s="352" t="e">
        <f t="shared" si="113"/>
        <v>#VALUE!</v>
      </c>
      <c r="CU219" s="352" t="e">
        <f t="shared" si="113"/>
        <v>#VALUE!</v>
      </c>
      <c r="CV219" s="352" t="e">
        <f t="shared" si="113"/>
        <v>#VALUE!</v>
      </c>
      <c r="CX219" s="54" t="s">
        <v>412</v>
      </c>
      <c r="CY219" s="362">
        <f>(CY211+CY212)/CY210+CY209</f>
        <v>295.99579239870923</v>
      </c>
      <c r="CZ219" s="362">
        <f t="shared" ref="CZ219:DN219" si="114">(CZ211+CZ212)/CZ210+CZ209</f>
        <v>253.99617592876882</v>
      </c>
      <c r="DA219" s="362">
        <f t="shared" si="114"/>
        <v>224.99578814732763</v>
      </c>
      <c r="DB219" s="362">
        <f t="shared" si="114"/>
        <v>202.99552076677315</v>
      </c>
      <c r="DC219" s="362">
        <f t="shared" si="114"/>
        <v>190.00217425547623</v>
      </c>
      <c r="DD219" s="362">
        <f t="shared" si="114"/>
        <v>174.99791344557741</v>
      </c>
      <c r="DE219" s="362">
        <f t="shared" si="114"/>
        <v>164.99559634188427</v>
      </c>
      <c r="DF219" s="362">
        <f t="shared" si="114"/>
        <v>157.00280920314253</v>
      </c>
      <c r="DG219" s="362">
        <f t="shared" si="114"/>
        <v>151.99654993400793</v>
      </c>
      <c r="DH219" s="362">
        <f t="shared" si="114"/>
        <v>145.99700693992628</v>
      </c>
      <c r="DI219" s="362">
        <f t="shared" si="114"/>
        <v>141.99730722180493</v>
      </c>
      <c r="DJ219" s="362">
        <f t="shared" si="114"/>
        <v>138.99904711262363</v>
      </c>
      <c r="DK219" s="362">
        <f t="shared" si="114"/>
        <v>133.99871805423658</v>
      </c>
      <c r="DL219" s="362">
        <f t="shared" si="114"/>
        <v>131.99796563285832</v>
      </c>
      <c r="DM219" s="362">
        <f t="shared" si="114"/>
        <v>129.00495001041449</v>
      </c>
      <c r="DN219" s="362">
        <f t="shared" si="114"/>
        <v>127.00491577747849</v>
      </c>
    </row>
    <row r="220" spans="1:119" ht="13.5" x14ac:dyDescent="0.15">
      <c r="A220" s="54"/>
      <c r="B220" s="54"/>
      <c r="C220" s="54"/>
      <c r="D220" s="54"/>
      <c r="E220" s="54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  <c r="AA220" s="54"/>
      <c r="AB220" s="54"/>
      <c r="AC220" s="54"/>
      <c r="AD220" s="54"/>
      <c r="AE220" s="54"/>
      <c r="AF220" s="54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319" t="str">
        <f>IF(CB220="","",CC220)</f>
        <v/>
      </c>
      <c r="CB220" s="363" t="str">
        <f>IF(COUNTIF(CY220:DN220,"×")=0,"","浮上できません")</f>
        <v/>
      </c>
      <c r="CC220" s="316">
        <v>12</v>
      </c>
      <c r="CY220" s="364" t="e">
        <f t="shared" ref="CY220:DN220" si="115">IF(CY219-CG219&gt;0,"","×")</f>
        <v>#VALUE!</v>
      </c>
      <c r="CZ220" s="364" t="e">
        <f t="shared" si="115"/>
        <v>#VALUE!</v>
      </c>
      <c r="DA220" s="364" t="e">
        <f t="shared" si="115"/>
        <v>#VALUE!</v>
      </c>
      <c r="DB220" s="364" t="e">
        <f t="shared" si="115"/>
        <v>#VALUE!</v>
      </c>
      <c r="DC220" s="364" t="e">
        <f t="shared" si="115"/>
        <v>#VALUE!</v>
      </c>
      <c r="DD220" s="364" t="e">
        <f t="shared" si="115"/>
        <v>#VALUE!</v>
      </c>
      <c r="DE220" s="364" t="e">
        <f t="shared" si="115"/>
        <v>#VALUE!</v>
      </c>
      <c r="DF220" s="364" t="e">
        <f t="shared" si="115"/>
        <v>#VALUE!</v>
      </c>
      <c r="DG220" s="364" t="e">
        <f t="shared" si="115"/>
        <v>#VALUE!</v>
      </c>
      <c r="DH220" s="364" t="e">
        <f t="shared" si="115"/>
        <v>#VALUE!</v>
      </c>
      <c r="DI220" s="364" t="e">
        <f t="shared" si="115"/>
        <v>#VALUE!</v>
      </c>
      <c r="DJ220" s="364" t="e">
        <f t="shared" si="115"/>
        <v>#VALUE!</v>
      </c>
      <c r="DK220" s="364" t="e">
        <f t="shared" si="115"/>
        <v>#VALUE!</v>
      </c>
      <c r="DL220" s="364" t="e">
        <f t="shared" si="115"/>
        <v>#VALUE!</v>
      </c>
      <c r="DM220" s="364" t="e">
        <f t="shared" si="115"/>
        <v>#VALUE!</v>
      </c>
      <c r="DN220" s="364" t="e">
        <f t="shared" si="115"/>
        <v>#VALUE!</v>
      </c>
    </row>
    <row r="221" spans="1:119" ht="13.5" x14ac:dyDescent="0.15">
      <c r="A221" s="54"/>
      <c r="B221" s="54"/>
      <c r="C221" s="54"/>
      <c r="D221" s="54"/>
      <c r="E221" s="54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F221" s="338" t="s">
        <v>427</v>
      </c>
      <c r="CG221" s="338" t="s">
        <v>428</v>
      </c>
      <c r="CH221" s="338"/>
      <c r="CI221" s="338"/>
      <c r="CJ221" s="338"/>
      <c r="CK221" s="338"/>
      <c r="CL221" s="338"/>
      <c r="CM221" s="338"/>
      <c r="CN221" s="338"/>
      <c r="CO221" s="338"/>
      <c r="CP221" s="338"/>
      <c r="CQ221" s="338"/>
      <c r="CR221" s="338"/>
      <c r="CS221" s="338"/>
      <c r="CT221" s="338"/>
      <c r="CU221" s="338"/>
      <c r="CV221" s="338"/>
      <c r="CW221" s="338"/>
    </row>
    <row r="223" spans="1:119" ht="13.5" x14ac:dyDescent="0.15">
      <c r="A223" s="54"/>
      <c r="B223" s="54"/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F223" s="340" t="s">
        <v>401</v>
      </c>
      <c r="CG223" s="353" t="e">
        <f>CG219</f>
        <v>#VALUE!</v>
      </c>
      <c r="CH223" s="353" t="e">
        <f t="shared" ref="CH223:CV223" si="116">CH219</f>
        <v>#VALUE!</v>
      </c>
      <c r="CI223" s="353" t="e">
        <f t="shared" si="116"/>
        <v>#VALUE!</v>
      </c>
      <c r="CJ223" s="353" t="e">
        <f t="shared" si="116"/>
        <v>#VALUE!</v>
      </c>
      <c r="CK223" s="353" t="e">
        <f t="shared" si="116"/>
        <v>#VALUE!</v>
      </c>
      <c r="CL223" s="353" t="e">
        <f t="shared" si="116"/>
        <v>#VALUE!</v>
      </c>
      <c r="CM223" s="353" t="e">
        <f t="shared" si="116"/>
        <v>#VALUE!</v>
      </c>
      <c r="CN223" s="353" t="e">
        <f t="shared" si="116"/>
        <v>#VALUE!</v>
      </c>
      <c r="CO223" s="353" t="e">
        <f t="shared" si="116"/>
        <v>#VALUE!</v>
      </c>
      <c r="CP223" s="353" t="e">
        <f t="shared" si="116"/>
        <v>#VALUE!</v>
      </c>
      <c r="CQ223" s="353" t="e">
        <f t="shared" si="116"/>
        <v>#VALUE!</v>
      </c>
      <c r="CR223" s="353" t="e">
        <f t="shared" si="116"/>
        <v>#VALUE!</v>
      </c>
      <c r="CS223" s="353" t="e">
        <f t="shared" si="116"/>
        <v>#VALUE!</v>
      </c>
      <c r="CT223" s="353" t="e">
        <f t="shared" si="116"/>
        <v>#VALUE!</v>
      </c>
      <c r="CU223" s="353" t="e">
        <f t="shared" si="116"/>
        <v>#VALUE!</v>
      </c>
      <c r="CV223" s="353" t="e">
        <f t="shared" si="116"/>
        <v>#VALUE!</v>
      </c>
    </row>
    <row r="224" spans="1:119" ht="13.5" x14ac:dyDescent="0.15">
      <c r="A224" s="54"/>
      <c r="B224" s="54"/>
      <c r="C224" s="54"/>
      <c r="D224" s="5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F224" s="54" t="s">
        <v>395</v>
      </c>
      <c r="CG224" s="54">
        <v>100</v>
      </c>
      <c r="CH224" s="54">
        <f>$CG224</f>
        <v>100</v>
      </c>
      <c r="CI224" s="54">
        <f t="shared" ref="CI224:CV228" si="117">$CG224</f>
        <v>100</v>
      </c>
      <c r="CJ224" s="54">
        <f t="shared" si="117"/>
        <v>100</v>
      </c>
      <c r="CK224" s="54">
        <f t="shared" si="117"/>
        <v>100</v>
      </c>
      <c r="CL224" s="54">
        <f t="shared" si="117"/>
        <v>100</v>
      </c>
      <c r="CM224" s="54">
        <f t="shared" si="117"/>
        <v>100</v>
      </c>
      <c r="CN224" s="54">
        <f t="shared" si="117"/>
        <v>100</v>
      </c>
      <c r="CO224" s="54">
        <f t="shared" si="117"/>
        <v>100</v>
      </c>
      <c r="CP224" s="54">
        <f t="shared" si="117"/>
        <v>100</v>
      </c>
      <c r="CQ224" s="54">
        <f t="shared" si="117"/>
        <v>100</v>
      </c>
      <c r="CR224" s="54">
        <f t="shared" si="117"/>
        <v>100</v>
      </c>
      <c r="CS224" s="54">
        <f t="shared" si="117"/>
        <v>100</v>
      </c>
      <c r="CT224" s="54">
        <f t="shared" si="117"/>
        <v>100</v>
      </c>
      <c r="CU224" s="54">
        <f t="shared" si="117"/>
        <v>100</v>
      </c>
      <c r="CV224" s="54">
        <f t="shared" si="117"/>
        <v>100</v>
      </c>
      <c r="CX224" s="339" t="s">
        <v>402</v>
      </c>
      <c r="CY224" s="339"/>
      <c r="CZ224" s="339"/>
      <c r="DA224" s="339"/>
      <c r="DB224" s="339"/>
      <c r="DC224" s="339"/>
      <c r="DD224" s="339"/>
      <c r="DE224" s="339"/>
      <c r="DF224" s="339"/>
      <c r="DG224" s="339"/>
      <c r="DH224" s="339"/>
      <c r="DI224" s="339"/>
      <c r="DJ224" s="339"/>
      <c r="DK224" s="339"/>
      <c r="DL224" s="339"/>
      <c r="DM224" s="339"/>
      <c r="DN224" s="339"/>
      <c r="DO224" s="339"/>
    </row>
    <row r="225" spans="1:118" ht="13.5" x14ac:dyDescent="0.15">
      <c r="A225" s="54"/>
      <c r="B225" s="54"/>
      <c r="C225" s="54"/>
      <c r="D225" s="54"/>
      <c r="E225" s="54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B225" s="64" t="s">
        <v>372</v>
      </c>
      <c r="CC225" s="345">
        <v>-10</v>
      </c>
      <c r="CD225" s="66" t="s">
        <v>373</v>
      </c>
      <c r="CE225" s="66">
        <f>ROUND(CC225*$CG$82*9.80665/1000,0)</f>
        <v>-101</v>
      </c>
      <c r="CF225" s="54" t="s">
        <v>374</v>
      </c>
      <c r="CG225" s="341">
        <f>CE226</f>
        <v>0</v>
      </c>
      <c r="CH225" s="54">
        <f>$CG225</f>
        <v>0</v>
      </c>
      <c r="CI225" s="54">
        <f t="shared" si="117"/>
        <v>0</v>
      </c>
      <c r="CJ225" s="54">
        <f t="shared" si="117"/>
        <v>0</v>
      </c>
      <c r="CK225" s="54">
        <f t="shared" si="117"/>
        <v>0</v>
      </c>
      <c r="CL225" s="54">
        <f t="shared" si="117"/>
        <v>0</v>
      </c>
      <c r="CM225" s="54">
        <f t="shared" si="117"/>
        <v>0</v>
      </c>
      <c r="CN225" s="54">
        <f t="shared" si="117"/>
        <v>0</v>
      </c>
      <c r="CO225" s="54">
        <f t="shared" si="117"/>
        <v>0</v>
      </c>
      <c r="CP225" s="54">
        <f t="shared" si="117"/>
        <v>0</v>
      </c>
      <c r="CQ225" s="54">
        <f t="shared" si="117"/>
        <v>0</v>
      </c>
      <c r="CR225" s="54">
        <f t="shared" si="117"/>
        <v>0</v>
      </c>
      <c r="CS225" s="54">
        <f t="shared" si="117"/>
        <v>0</v>
      </c>
      <c r="CT225" s="54">
        <f t="shared" si="117"/>
        <v>0</v>
      </c>
      <c r="CU225" s="54">
        <f t="shared" si="117"/>
        <v>0</v>
      </c>
      <c r="CV225" s="54">
        <f t="shared" si="117"/>
        <v>0</v>
      </c>
    </row>
    <row r="226" spans="1:118" ht="16.5" customHeight="1" x14ac:dyDescent="0.15">
      <c r="A226" s="54"/>
      <c r="B226" s="54"/>
      <c r="C226" s="54"/>
      <c r="D226" s="54"/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54"/>
      <c r="AE226" s="54"/>
      <c r="AF226" s="54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B226" s="354" t="s">
        <v>376</v>
      </c>
      <c r="CC226" s="355">
        <f>CC210</f>
        <v>0</v>
      </c>
      <c r="CD226" s="346" t="s">
        <v>381</v>
      </c>
      <c r="CE226" s="66">
        <f>CC226*$CG$82*9.80665/1000</f>
        <v>0</v>
      </c>
      <c r="CF226" s="54" t="s">
        <v>396</v>
      </c>
      <c r="CG226" s="54">
        <v>0.79</v>
      </c>
      <c r="CH226" s="54">
        <f>$CG226</f>
        <v>0.79</v>
      </c>
      <c r="CI226" s="54">
        <f t="shared" si="117"/>
        <v>0.79</v>
      </c>
      <c r="CJ226" s="54">
        <f t="shared" si="117"/>
        <v>0.79</v>
      </c>
      <c r="CK226" s="54">
        <f t="shared" si="117"/>
        <v>0.79</v>
      </c>
      <c r="CL226" s="54">
        <f t="shared" si="117"/>
        <v>0.79</v>
      </c>
      <c r="CM226" s="54">
        <f t="shared" si="117"/>
        <v>0.79</v>
      </c>
      <c r="CN226" s="54">
        <f t="shared" si="117"/>
        <v>0.79</v>
      </c>
      <c r="CO226" s="54">
        <f t="shared" si="117"/>
        <v>0.79</v>
      </c>
      <c r="CP226" s="54">
        <f t="shared" si="117"/>
        <v>0.79</v>
      </c>
      <c r="CQ226" s="54">
        <f t="shared" si="117"/>
        <v>0.79</v>
      </c>
      <c r="CR226" s="54">
        <f t="shared" si="117"/>
        <v>0.79</v>
      </c>
      <c r="CS226" s="54">
        <f t="shared" si="117"/>
        <v>0.79</v>
      </c>
      <c r="CT226" s="54">
        <f t="shared" si="117"/>
        <v>0.79</v>
      </c>
      <c r="CU226" s="54">
        <f t="shared" si="117"/>
        <v>0.79</v>
      </c>
      <c r="CV226" s="54">
        <f t="shared" si="117"/>
        <v>0.79</v>
      </c>
      <c r="CX226" s="358" t="s">
        <v>404</v>
      </c>
      <c r="CY226" s="54">
        <f t="shared" ref="CY226:DN226" si="118">CG$79</f>
        <v>126.88500000000001</v>
      </c>
      <c r="CZ226" s="54">
        <f t="shared" si="118"/>
        <v>109.185</v>
      </c>
      <c r="DA226" s="54">
        <f t="shared" si="118"/>
        <v>94.381</v>
      </c>
      <c r="DB226" s="54">
        <f t="shared" si="118"/>
        <v>82.445999999999998</v>
      </c>
      <c r="DC226" s="54">
        <f t="shared" si="118"/>
        <v>73.918000000000006</v>
      </c>
      <c r="DD226" s="54">
        <f t="shared" si="118"/>
        <v>63.152999999999999</v>
      </c>
      <c r="DE226" s="54">
        <f t="shared" si="118"/>
        <v>56.482999999999997</v>
      </c>
      <c r="DF226" s="54">
        <f t="shared" si="118"/>
        <v>51.133000000000003</v>
      </c>
      <c r="DG226" s="54">
        <f t="shared" si="118"/>
        <v>48.246000000000002</v>
      </c>
      <c r="DH226" s="54">
        <f t="shared" si="118"/>
        <v>43.709000000000003</v>
      </c>
      <c r="DI226" s="54">
        <f t="shared" si="118"/>
        <v>40.774000000000001</v>
      </c>
      <c r="DJ226" s="54">
        <f t="shared" si="118"/>
        <v>38.68</v>
      </c>
      <c r="DK226" s="54">
        <f t="shared" si="118"/>
        <v>34.463000000000001</v>
      </c>
      <c r="DL226" s="54">
        <f t="shared" si="118"/>
        <v>33.161000000000001</v>
      </c>
      <c r="DM226" s="54">
        <f t="shared" si="118"/>
        <v>30.765000000000001</v>
      </c>
      <c r="DN226" s="54">
        <f t="shared" si="118"/>
        <v>29.283999999999999</v>
      </c>
    </row>
    <row r="227" spans="1:118" ht="13.5" x14ac:dyDescent="0.15">
      <c r="A227" s="54"/>
      <c r="B227" s="54"/>
      <c r="C227" s="54"/>
      <c r="D227" s="5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54"/>
      <c r="AE227" s="54"/>
      <c r="AF227" s="54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B227" s="64" t="s">
        <v>380</v>
      </c>
      <c r="CC227" s="345">
        <f>-BN88</f>
        <v>0</v>
      </c>
      <c r="CD227" s="346" t="s">
        <v>381</v>
      </c>
      <c r="CE227" s="66">
        <f>CC227*$CG$82*9.80665/1000</f>
        <v>0</v>
      </c>
      <c r="CF227" s="54" t="s">
        <v>382</v>
      </c>
      <c r="CG227" s="341">
        <f>CE225</f>
        <v>-101</v>
      </c>
      <c r="CH227" s="54">
        <f>$CG227</f>
        <v>-101</v>
      </c>
      <c r="CI227" s="54">
        <f t="shared" si="117"/>
        <v>-101</v>
      </c>
      <c r="CJ227" s="54">
        <f t="shared" si="117"/>
        <v>-101</v>
      </c>
      <c r="CK227" s="54">
        <f t="shared" si="117"/>
        <v>-101</v>
      </c>
      <c r="CL227" s="54">
        <f t="shared" si="117"/>
        <v>-101</v>
      </c>
      <c r="CM227" s="54">
        <f t="shared" si="117"/>
        <v>-101</v>
      </c>
      <c r="CN227" s="54">
        <f t="shared" si="117"/>
        <v>-101</v>
      </c>
      <c r="CO227" s="54">
        <f t="shared" si="117"/>
        <v>-101</v>
      </c>
      <c r="CP227" s="54">
        <f t="shared" si="117"/>
        <v>-101</v>
      </c>
      <c r="CQ227" s="54">
        <f t="shared" si="117"/>
        <v>-101</v>
      </c>
      <c r="CR227" s="54">
        <f t="shared" si="117"/>
        <v>-101</v>
      </c>
      <c r="CS227" s="54">
        <f t="shared" si="117"/>
        <v>-101</v>
      </c>
      <c r="CT227" s="54">
        <f t="shared" si="117"/>
        <v>-101</v>
      </c>
      <c r="CU227" s="54">
        <f t="shared" si="117"/>
        <v>-101</v>
      </c>
      <c r="CV227" s="54">
        <f t="shared" si="117"/>
        <v>-101</v>
      </c>
      <c r="CX227" s="54" t="s">
        <v>418</v>
      </c>
      <c r="CY227" s="54">
        <f t="shared" ref="CY227:DN227" si="119">CG$80</f>
        <v>0.55779999999999996</v>
      </c>
      <c r="CZ227" s="54">
        <f t="shared" si="119"/>
        <v>0.65139999999999998</v>
      </c>
      <c r="DA227" s="54">
        <f t="shared" si="119"/>
        <v>0.72219999999999995</v>
      </c>
      <c r="DB227" s="54">
        <f t="shared" si="119"/>
        <v>0.78249999999999997</v>
      </c>
      <c r="DC227" s="54">
        <f t="shared" si="119"/>
        <v>0.81259999999999999</v>
      </c>
      <c r="DD227" s="54">
        <f t="shared" si="119"/>
        <v>0.84340000000000004</v>
      </c>
      <c r="DE227" s="54">
        <f t="shared" si="119"/>
        <v>0.86929999999999996</v>
      </c>
      <c r="DF227" s="54">
        <f t="shared" si="119"/>
        <v>0.89100000000000001</v>
      </c>
      <c r="DG227" s="54">
        <f t="shared" si="119"/>
        <v>0.90920000000000001</v>
      </c>
      <c r="DH227" s="54">
        <f t="shared" si="119"/>
        <v>0.92220000000000002</v>
      </c>
      <c r="DI227" s="54">
        <f t="shared" si="119"/>
        <v>0.93189999999999995</v>
      </c>
      <c r="DJ227" s="54">
        <f t="shared" si="119"/>
        <v>0.94030000000000002</v>
      </c>
      <c r="DK227" s="54">
        <f t="shared" si="119"/>
        <v>0.94769999999999999</v>
      </c>
      <c r="DL227" s="54">
        <f t="shared" si="119"/>
        <v>0.95440000000000003</v>
      </c>
      <c r="DM227" s="54">
        <f t="shared" si="119"/>
        <v>0.96020000000000005</v>
      </c>
      <c r="DN227" s="54">
        <f t="shared" si="119"/>
        <v>0.96530000000000005</v>
      </c>
    </row>
    <row r="228" spans="1:118" ht="14.25" thickBot="1" x14ac:dyDescent="0.2">
      <c r="A228" s="54"/>
      <c r="B228" s="54"/>
      <c r="C228" s="54"/>
      <c r="D228" s="5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B228" s="64" t="s">
        <v>384</v>
      </c>
      <c r="CC228" s="345">
        <v>0</v>
      </c>
      <c r="CD228" s="66" t="s">
        <v>65</v>
      </c>
      <c r="CE228" s="66">
        <f>IF(CC225=0,IF(CC208&gt;0,CC228+CE211,CC228),(CC228-((CC227-CC226)/CC225)))</f>
        <v>0</v>
      </c>
      <c r="CF228" s="54" t="s">
        <v>385</v>
      </c>
      <c r="CG228" s="341">
        <f>ABS(CE228)</f>
        <v>0</v>
      </c>
      <c r="CH228" s="54">
        <f>$CG228</f>
        <v>0</v>
      </c>
      <c r="CI228" s="54">
        <f t="shared" si="117"/>
        <v>0</v>
      </c>
      <c r="CJ228" s="54">
        <f t="shared" si="117"/>
        <v>0</v>
      </c>
      <c r="CK228" s="54">
        <f t="shared" si="117"/>
        <v>0</v>
      </c>
      <c r="CL228" s="54">
        <f t="shared" si="117"/>
        <v>0</v>
      </c>
      <c r="CM228" s="54">
        <f t="shared" si="117"/>
        <v>0</v>
      </c>
      <c r="CN228" s="54">
        <f t="shared" si="117"/>
        <v>0</v>
      </c>
      <c r="CO228" s="54">
        <f t="shared" si="117"/>
        <v>0</v>
      </c>
      <c r="CP228" s="54">
        <f t="shared" si="117"/>
        <v>0</v>
      </c>
      <c r="CQ228" s="54">
        <f t="shared" si="117"/>
        <v>0</v>
      </c>
      <c r="CR228" s="54">
        <f t="shared" si="117"/>
        <v>0</v>
      </c>
      <c r="CS228" s="54">
        <f t="shared" si="117"/>
        <v>0</v>
      </c>
      <c r="CT228" s="54">
        <f t="shared" si="117"/>
        <v>0</v>
      </c>
      <c r="CU228" s="54">
        <f t="shared" si="117"/>
        <v>0</v>
      </c>
      <c r="CV228" s="54">
        <f t="shared" si="117"/>
        <v>0</v>
      </c>
      <c r="CX228" s="54" t="s">
        <v>407</v>
      </c>
      <c r="CY228" s="54">
        <f>100-$CG$83</f>
        <v>94.33</v>
      </c>
      <c r="CZ228" s="54">
        <f t="shared" ref="CZ228:DN228" si="120">100-$CG$83</f>
        <v>94.33</v>
      </c>
      <c r="DA228" s="54">
        <f t="shared" si="120"/>
        <v>94.33</v>
      </c>
      <c r="DB228" s="54">
        <f t="shared" si="120"/>
        <v>94.33</v>
      </c>
      <c r="DC228" s="54">
        <f t="shared" si="120"/>
        <v>94.33</v>
      </c>
      <c r="DD228" s="54">
        <f t="shared" si="120"/>
        <v>94.33</v>
      </c>
      <c r="DE228" s="54">
        <f t="shared" si="120"/>
        <v>94.33</v>
      </c>
      <c r="DF228" s="54">
        <f t="shared" si="120"/>
        <v>94.33</v>
      </c>
      <c r="DG228" s="54">
        <f t="shared" si="120"/>
        <v>94.33</v>
      </c>
      <c r="DH228" s="54">
        <f t="shared" si="120"/>
        <v>94.33</v>
      </c>
      <c r="DI228" s="54">
        <f t="shared" si="120"/>
        <v>94.33</v>
      </c>
      <c r="DJ228" s="54">
        <f t="shared" si="120"/>
        <v>94.33</v>
      </c>
      <c r="DK228" s="54">
        <f t="shared" si="120"/>
        <v>94.33</v>
      </c>
      <c r="DL228" s="54">
        <f t="shared" si="120"/>
        <v>94.33</v>
      </c>
      <c r="DM228" s="54">
        <f t="shared" si="120"/>
        <v>94.33</v>
      </c>
      <c r="DN228" s="54">
        <f t="shared" si="120"/>
        <v>94.33</v>
      </c>
    </row>
    <row r="229" spans="1:118" ht="14.25" thickBot="1" x14ac:dyDescent="0.2">
      <c r="A229" s="54"/>
      <c r="B229" s="54"/>
      <c r="C229" s="54"/>
      <c r="D229" s="54"/>
      <c r="E229" s="5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54"/>
      <c r="AE229" s="54"/>
      <c r="AF229" s="54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B229" s="359"/>
      <c r="CC229" s="360"/>
      <c r="CF229" s="54" t="s">
        <v>397</v>
      </c>
      <c r="CG229" s="347">
        <f>LN(2)/CG$78</f>
        <v>0.13862943611198905</v>
      </c>
      <c r="CH229" s="347">
        <f t="shared" ref="CH229:CV229" si="121">LN(2)/CH$78</f>
        <v>8.6643397569993161E-2</v>
      </c>
      <c r="CI229" s="347">
        <f t="shared" si="121"/>
        <v>5.5451774444795626E-2</v>
      </c>
      <c r="CJ229" s="347">
        <f t="shared" si="121"/>
        <v>3.7467415165402446E-2</v>
      </c>
      <c r="CK229" s="347">
        <f t="shared" si="121"/>
        <v>2.5672117798516494E-2</v>
      </c>
      <c r="CL229" s="347">
        <f t="shared" si="121"/>
        <v>1.8097837612531208E-2</v>
      </c>
      <c r="CM229" s="347">
        <f t="shared" si="121"/>
        <v>1.2765141446776157E-2</v>
      </c>
      <c r="CN229" s="347">
        <f t="shared" si="121"/>
        <v>9.001911435843446E-3</v>
      </c>
      <c r="CO229" s="347">
        <f t="shared" si="121"/>
        <v>6.3591484455040852E-3</v>
      </c>
      <c r="CP229" s="347">
        <f t="shared" si="121"/>
        <v>4.7475834284927756E-3</v>
      </c>
      <c r="CQ229" s="347">
        <f t="shared" si="121"/>
        <v>3.7066694147590657E-3</v>
      </c>
      <c r="CR229" s="347">
        <f t="shared" si="121"/>
        <v>2.9001974082006081E-3</v>
      </c>
      <c r="CS229" s="347">
        <f t="shared" si="121"/>
        <v>2.272613706753919E-3</v>
      </c>
      <c r="CT229" s="347">
        <f t="shared" si="121"/>
        <v>1.7773004629742187E-3</v>
      </c>
      <c r="CU229" s="347">
        <f t="shared" si="121"/>
        <v>1.3918618083533039E-3</v>
      </c>
      <c r="CV229" s="347">
        <f t="shared" si="121"/>
        <v>1.0915703630865281E-3</v>
      </c>
      <c r="CX229" s="54" t="s">
        <v>426</v>
      </c>
      <c r="CY229" s="361">
        <f>CE227</f>
        <v>0</v>
      </c>
      <c r="CZ229" s="54">
        <f>$CY229</f>
        <v>0</v>
      </c>
      <c r="DA229" s="54">
        <f t="shared" ref="DA229:DN229" si="122">$CY229</f>
        <v>0</v>
      </c>
      <c r="DB229" s="54">
        <f t="shared" si="122"/>
        <v>0</v>
      </c>
      <c r="DC229" s="54">
        <f t="shared" si="122"/>
        <v>0</v>
      </c>
      <c r="DD229" s="54">
        <f t="shared" si="122"/>
        <v>0</v>
      </c>
      <c r="DE229" s="54">
        <f t="shared" si="122"/>
        <v>0</v>
      </c>
      <c r="DF229" s="54">
        <f t="shared" si="122"/>
        <v>0</v>
      </c>
      <c r="DG229" s="54">
        <f t="shared" si="122"/>
        <v>0</v>
      </c>
      <c r="DH229" s="54">
        <f t="shared" si="122"/>
        <v>0</v>
      </c>
      <c r="DI229" s="54">
        <f t="shared" si="122"/>
        <v>0</v>
      </c>
      <c r="DJ229" s="54">
        <f t="shared" si="122"/>
        <v>0</v>
      </c>
      <c r="DK229" s="54">
        <f t="shared" si="122"/>
        <v>0</v>
      </c>
      <c r="DL229" s="54">
        <f t="shared" si="122"/>
        <v>0</v>
      </c>
      <c r="DM229" s="54">
        <f t="shared" si="122"/>
        <v>0</v>
      </c>
      <c r="DN229" s="54">
        <f t="shared" si="122"/>
        <v>0</v>
      </c>
    </row>
    <row r="231" spans="1:118" ht="13.5" x14ac:dyDescent="0.15">
      <c r="A231" s="54"/>
      <c r="B231" s="54"/>
      <c r="C231" s="54"/>
      <c r="D231" s="54"/>
      <c r="E231" s="54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  <c r="AA231" s="54"/>
      <c r="AB231" s="54"/>
      <c r="AC231" s="54"/>
      <c r="AD231" s="54"/>
      <c r="AE231" s="54"/>
      <c r="AF231" s="54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G231" s="348">
        <f>(CG224+CG225)*CG226</f>
        <v>79</v>
      </c>
      <c r="CH231" s="348">
        <f t="shared" ref="CH231:CV231" si="123">(CH224+CH225)*CH226</f>
        <v>79</v>
      </c>
      <c r="CI231" s="348">
        <f t="shared" si="123"/>
        <v>79</v>
      </c>
      <c r="CJ231" s="348">
        <f t="shared" si="123"/>
        <v>79</v>
      </c>
      <c r="CK231" s="348">
        <f t="shared" si="123"/>
        <v>79</v>
      </c>
      <c r="CL231" s="348">
        <f t="shared" si="123"/>
        <v>79</v>
      </c>
      <c r="CM231" s="348">
        <f t="shared" si="123"/>
        <v>79</v>
      </c>
      <c r="CN231" s="348">
        <f t="shared" si="123"/>
        <v>79</v>
      </c>
      <c r="CO231" s="348">
        <f t="shared" si="123"/>
        <v>79</v>
      </c>
      <c r="CP231" s="348">
        <f t="shared" si="123"/>
        <v>79</v>
      </c>
      <c r="CQ231" s="348">
        <f t="shared" si="123"/>
        <v>79</v>
      </c>
      <c r="CR231" s="348">
        <f t="shared" si="123"/>
        <v>79</v>
      </c>
      <c r="CS231" s="348">
        <f t="shared" si="123"/>
        <v>79</v>
      </c>
      <c r="CT231" s="348">
        <f t="shared" si="123"/>
        <v>79</v>
      </c>
      <c r="CU231" s="348">
        <f t="shared" si="123"/>
        <v>79</v>
      </c>
      <c r="CV231" s="348">
        <f t="shared" si="123"/>
        <v>79</v>
      </c>
    </row>
    <row r="232" spans="1:118" ht="13.5" x14ac:dyDescent="0.15">
      <c r="A232" s="54"/>
      <c r="B232" s="54"/>
      <c r="C232" s="54"/>
      <c r="D232" s="54"/>
      <c r="E232" s="5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54"/>
      <c r="AE232" s="54"/>
      <c r="AF232" s="54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G232" s="348">
        <f>CG227*CG226*(CG228-1/CG229)</f>
        <v>575.56318656265205</v>
      </c>
      <c r="CH232" s="348">
        <f t="shared" ref="CH232:CV232" si="124">CH227*CH226*(CH228-1/CH229)</f>
        <v>920.90109850024317</v>
      </c>
      <c r="CI232" s="348">
        <f t="shared" si="124"/>
        <v>1438.9079664066298</v>
      </c>
      <c r="CJ232" s="348">
        <f t="shared" si="124"/>
        <v>2129.5837902818125</v>
      </c>
      <c r="CK232" s="348">
        <f t="shared" si="124"/>
        <v>3108.0412074383207</v>
      </c>
      <c r="CL232" s="348">
        <f t="shared" si="124"/>
        <v>4408.8140090699144</v>
      </c>
      <c r="CM232" s="348">
        <f t="shared" si="124"/>
        <v>6250.6162060704</v>
      </c>
      <c r="CN232" s="348">
        <f t="shared" si="124"/>
        <v>8863.6730730648396</v>
      </c>
      <c r="CO232" s="348">
        <f t="shared" si="124"/>
        <v>12547.277467065815</v>
      </c>
      <c r="CP232" s="348">
        <f t="shared" si="124"/>
        <v>16806.445047629441</v>
      </c>
      <c r="CQ232" s="348">
        <f t="shared" si="124"/>
        <v>21526.063177443186</v>
      </c>
      <c r="CR232" s="348">
        <f t="shared" si="124"/>
        <v>27511.920317694763</v>
      </c>
      <c r="CS232" s="348">
        <f t="shared" si="124"/>
        <v>35109.354380321776</v>
      </c>
      <c r="CT232" s="348">
        <f t="shared" si="124"/>
        <v>44893.928551886856</v>
      </c>
      <c r="CU232" s="348">
        <f t="shared" si="124"/>
        <v>57326.093381640138</v>
      </c>
      <c r="CV232" s="348">
        <f t="shared" si="124"/>
        <v>73096.524693456799</v>
      </c>
    </row>
    <row r="233" spans="1:118" ht="13.5" x14ac:dyDescent="0.15">
      <c r="A233" s="54"/>
      <c r="B233" s="54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  <c r="AA233" s="54"/>
      <c r="AB233" s="54"/>
      <c r="AC233" s="54"/>
      <c r="AD233" s="54"/>
      <c r="AE233" s="54"/>
      <c r="AF233" s="54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G233" s="348" t="e">
        <f>((CG224+CG225)*CG226-CG223-CG227*CG226/CG229)*EXP(-CG229*CG228)</f>
        <v>#VALUE!</v>
      </c>
      <c r="CH233" s="348" t="e">
        <f t="shared" ref="CH233:CV233" si="125">((CH224+CH225)*CH226-CH223-CH227*CH226/CH229)*EXP(-CH229*CH228)</f>
        <v>#VALUE!</v>
      </c>
      <c r="CI233" s="348" t="e">
        <f t="shared" si="125"/>
        <v>#VALUE!</v>
      </c>
      <c r="CJ233" s="348" t="e">
        <f t="shared" si="125"/>
        <v>#VALUE!</v>
      </c>
      <c r="CK233" s="348" t="e">
        <f t="shared" si="125"/>
        <v>#VALUE!</v>
      </c>
      <c r="CL233" s="348" t="e">
        <f t="shared" si="125"/>
        <v>#VALUE!</v>
      </c>
      <c r="CM233" s="348" t="e">
        <f t="shared" si="125"/>
        <v>#VALUE!</v>
      </c>
      <c r="CN233" s="348" t="e">
        <f t="shared" si="125"/>
        <v>#VALUE!</v>
      </c>
      <c r="CO233" s="348" t="e">
        <f t="shared" si="125"/>
        <v>#VALUE!</v>
      </c>
      <c r="CP233" s="348" t="e">
        <f t="shared" si="125"/>
        <v>#VALUE!</v>
      </c>
      <c r="CQ233" s="348" t="e">
        <f t="shared" si="125"/>
        <v>#VALUE!</v>
      </c>
      <c r="CR233" s="348" t="e">
        <f t="shared" si="125"/>
        <v>#VALUE!</v>
      </c>
      <c r="CS233" s="348" t="e">
        <f t="shared" si="125"/>
        <v>#VALUE!</v>
      </c>
      <c r="CT233" s="348" t="e">
        <f t="shared" si="125"/>
        <v>#VALUE!</v>
      </c>
      <c r="CU233" s="348" t="e">
        <f t="shared" si="125"/>
        <v>#VALUE!</v>
      </c>
      <c r="CV233" s="348" t="e">
        <f t="shared" si="125"/>
        <v>#VALUE!</v>
      </c>
    </row>
    <row r="234" spans="1:118" ht="13.5" x14ac:dyDescent="0.15">
      <c r="A234" s="54"/>
      <c r="B234" s="54"/>
      <c r="C234" s="54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G234" s="349" t="e">
        <f>CG231+CG232-CG233</f>
        <v>#VALUE!</v>
      </c>
      <c r="CH234" s="349" t="e">
        <f t="shared" ref="CH234:CV234" si="126">CH231+CH232-CH233</f>
        <v>#VALUE!</v>
      </c>
      <c r="CI234" s="349" t="e">
        <f t="shared" si="126"/>
        <v>#VALUE!</v>
      </c>
      <c r="CJ234" s="349" t="e">
        <f t="shared" si="126"/>
        <v>#VALUE!</v>
      </c>
      <c r="CK234" s="349" t="e">
        <f t="shared" si="126"/>
        <v>#VALUE!</v>
      </c>
      <c r="CL234" s="349" t="e">
        <f t="shared" si="126"/>
        <v>#VALUE!</v>
      </c>
      <c r="CM234" s="349" t="e">
        <f t="shared" si="126"/>
        <v>#VALUE!</v>
      </c>
      <c r="CN234" s="349" t="e">
        <f t="shared" si="126"/>
        <v>#VALUE!</v>
      </c>
      <c r="CO234" s="349" t="e">
        <f t="shared" si="126"/>
        <v>#VALUE!</v>
      </c>
      <c r="CP234" s="349" t="e">
        <f t="shared" si="126"/>
        <v>#VALUE!</v>
      </c>
      <c r="CQ234" s="349" t="e">
        <f t="shared" si="126"/>
        <v>#VALUE!</v>
      </c>
      <c r="CR234" s="349" t="e">
        <f t="shared" si="126"/>
        <v>#VALUE!</v>
      </c>
      <c r="CS234" s="349" t="e">
        <f t="shared" si="126"/>
        <v>#VALUE!</v>
      </c>
      <c r="CT234" s="349" t="e">
        <f t="shared" si="126"/>
        <v>#VALUE!</v>
      </c>
      <c r="CU234" s="349" t="e">
        <f t="shared" si="126"/>
        <v>#VALUE!</v>
      </c>
      <c r="CV234" s="349" t="e">
        <f t="shared" si="126"/>
        <v>#VALUE!</v>
      </c>
    </row>
    <row r="235" spans="1:118" ht="13.5" x14ac:dyDescent="0.15">
      <c r="A235" s="54"/>
      <c r="B235" s="54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54"/>
      <c r="AE235" s="54"/>
      <c r="AF235" s="54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G235" s="350" t="s">
        <v>390</v>
      </c>
      <c r="CH235" s="351" t="s">
        <v>333</v>
      </c>
      <c r="CI235" s="351" t="s">
        <v>334</v>
      </c>
      <c r="CJ235" s="351" t="s">
        <v>335</v>
      </c>
      <c r="CK235" s="351" t="s">
        <v>336</v>
      </c>
      <c r="CL235" s="351" t="s">
        <v>337</v>
      </c>
      <c r="CM235" s="351" t="s">
        <v>338</v>
      </c>
      <c r="CN235" s="351" t="s">
        <v>339</v>
      </c>
      <c r="CO235" s="351" t="s">
        <v>340</v>
      </c>
      <c r="CP235" s="351" t="s">
        <v>341</v>
      </c>
      <c r="CQ235" s="351" t="s">
        <v>342</v>
      </c>
      <c r="CR235" s="351" t="s">
        <v>343</v>
      </c>
      <c r="CS235" s="351" t="s">
        <v>344</v>
      </c>
      <c r="CT235" s="351" t="s">
        <v>345</v>
      </c>
      <c r="CU235" s="351" t="s">
        <v>346</v>
      </c>
      <c r="CV235" s="351" t="s">
        <v>347</v>
      </c>
      <c r="CY235" s="54" t="s">
        <v>390</v>
      </c>
      <c r="CZ235" s="54" t="s">
        <v>333</v>
      </c>
      <c r="DA235" s="54" t="s">
        <v>334</v>
      </c>
      <c r="DB235" s="54" t="s">
        <v>335</v>
      </c>
      <c r="DC235" s="54" t="s">
        <v>336</v>
      </c>
      <c r="DD235" s="54" t="s">
        <v>337</v>
      </c>
      <c r="DE235" s="54" t="s">
        <v>338</v>
      </c>
      <c r="DF235" s="54" t="s">
        <v>339</v>
      </c>
      <c r="DG235" s="54" t="s">
        <v>340</v>
      </c>
      <c r="DH235" s="54" t="s">
        <v>341</v>
      </c>
      <c r="DI235" s="54" t="s">
        <v>342</v>
      </c>
      <c r="DJ235" s="54" t="s">
        <v>343</v>
      </c>
      <c r="DK235" s="54" t="s">
        <v>344</v>
      </c>
      <c r="DL235" s="54" t="s">
        <v>345</v>
      </c>
      <c r="DM235" s="54" t="s">
        <v>346</v>
      </c>
      <c r="DN235" s="54" t="s">
        <v>347</v>
      </c>
    </row>
    <row r="236" spans="1:118" ht="13.5" x14ac:dyDescent="0.15">
      <c r="A236" s="54"/>
      <c r="B236" s="54"/>
      <c r="C236" s="54"/>
      <c r="D236" s="54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F236" s="54" t="s">
        <v>391</v>
      </c>
      <c r="CG236" s="352" t="e">
        <f>ROUND((CG224+CG225)*CG226+CG227*CG226*(CG228-1/CG229)-((CG224+CG225)*CG226-CG223-CG227*CG226/CG229)*EXP(-CG229*CG228),5)</f>
        <v>#VALUE!</v>
      </c>
      <c r="CH236" s="352" t="e">
        <f t="shared" ref="CH236:CV236" si="127">ROUND((CH224+CH225)*CH226+CH227*CH226*(CH228-1/CH229)-((CH224+CH225)*CH226-CH223-CH227*CH226/CH229)*EXP(-CH229*CH228),5)</f>
        <v>#VALUE!</v>
      </c>
      <c r="CI236" s="352" t="e">
        <f t="shared" si="127"/>
        <v>#VALUE!</v>
      </c>
      <c r="CJ236" s="352" t="e">
        <f t="shared" si="127"/>
        <v>#VALUE!</v>
      </c>
      <c r="CK236" s="352" t="e">
        <f t="shared" si="127"/>
        <v>#VALUE!</v>
      </c>
      <c r="CL236" s="352" t="e">
        <f t="shared" si="127"/>
        <v>#VALUE!</v>
      </c>
      <c r="CM236" s="352" t="e">
        <f t="shared" si="127"/>
        <v>#VALUE!</v>
      </c>
      <c r="CN236" s="352" t="e">
        <f t="shared" si="127"/>
        <v>#VALUE!</v>
      </c>
      <c r="CO236" s="352" t="e">
        <f t="shared" si="127"/>
        <v>#VALUE!</v>
      </c>
      <c r="CP236" s="352" t="e">
        <f t="shared" si="127"/>
        <v>#VALUE!</v>
      </c>
      <c r="CQ236" s="352" t="e">
        <f t="shared" si="127"/>
        <v>#VALUE!</v>
      </c>
      <c r="CR236" s="352" t="e">
        <f t="shared" si="127"/>
        <v>#VALUE!</v>
      </c>
      <c r="CS236" s="352" t="e">
        <f t="shared" si="127"/>
        <v>#VALUE!</v>
      </c>
      <c r="CT236" s="352" t="e">
        <f t="shared" si="127"/>
        <v>#VALUE!</v>
      </c>
      <c r="CU236" s="352" t="e">
        <f t="shared" si="127"/>
        <v>#VALUE!</v>
      </c>
      <c r="CV236" s="352" t="e">
        <f t="shared" si="127"/>
        <v>#VALUE!</v>
      </c>
      <c r="CX236" s="54" t="s">
        <v>412</v>
      </c>
      <c r="CY236" s="362">
        <f>(CY228+CY229)/CY227+CY226</f>
        <v>295.99579239870923</v>
      </c>
      <c r="CZ236" s="362">
        <f t="shared" ref="CZ236:DN236" si="128">(CZ228+CZ229)/CZ227+CZ226</f>
        <v>253.99617592876882</v>
      </c>
      <c r="DA236" s="362">
        <f t="shared" si="128"/>
        <v>224.99578814732763</v>
      </c>
      <c r="DB236" s="362">
        <f t="shared" si="128"/>
        <v>202.99552076677315</v>
      </c>
      <c r="DC236" s="362">
        <f t="shared" si="128"/>
        <v>190.00217425547623</v>
      </c>
      <c r="DD236" s="362">
        <f t="shared" si="128"/>
        <v>174.99791344557741</v>
      </c>
      <c r="DE236" s="362">
        <f t="shared" si="128"/>
        <v>164.99559634188427</v>
      </c>
      <c r="DF236" s="362">
        <f t="shared" si="128"/>
        <v>157.00280920314253</v>
      </c>
      <c r="DG236" s="362">
        <f t="shared" si="128"/>
        <v>151.99654993400793</v>
      </c>
      <c r="DH236" s="362">
        <f t="shared" si="128"/>
        <v>145.99700693992628</v>
      </c>
      <c r="DI236" s="362">
        <f t="shared" si="128"/>
        <v>141.99730722180493</v>
      </c>
      <c r="DJ236" s="362">
        <f t="shared" si="128"/>
        <v>138.99904711262363</v>
      </c>
      <c r="DK236" s="362">
        <f t="shared" si="128"/>
        <v>133.99871805423658</v>
      </c>
      <c r="DL236" s="362">
        <f t="shared" si="128"/>
        <v>131.99796563285832</v>
      </c>
      <c r="DM236" s="362">
        <f t="shared" si="128"/>
        <v>129.00495001041449</v>
      </c>
      <c r="DN236" s="362">
        <f t="shared" si="128"/>
        <v>127.00491577747849</v>
      </c>
    </row>
    <row r="237" spans="1:118" ht="13.5" x14ac:dyDescent="0.15">
      <c r="A237" s="54"/>
      <c r="B237" s="54"/>
      <c r="C237" s="54"/>
      <c r="D237" s="54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  <c r="AA237" s="54"/>
      <c r="AB237" s="54"/>
      <c r="AC237" s="54"/>
      <c r="AD237" s="54"/>
      <c r="AE237" s="54"/>
      <c r="AF237" s="54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319" t="str">
        <f>IF(CB237="","",CC237)</f>
        <v/>
      </c>
      <c r="CB237" s="363" t="str">
        <f>IF(COUNTIF(CY237:DN237,"×")=0,"","浮上できません")</f>
        <v/>
      </c>
      <c r="CC237" s="316">
        <v>12</v>
      </c>
      <c r="CG237" s="369"/>
      <c r="CH237" s="369"/>
      <c r="CI237" s="369"/>
      <c r="CJ237" s="369"/>
      <c r="CK237" s="369"/>
      <c r="CL237" s="369"/>
      <c r="CM237" s="369"/>
      <c r="CN237" s="369"/>
      <c r="CO237" s="369"/>
      <c r="CP237" s="369"/>
      <c r="CQ237" s="369"/>
      <c r="CR237" s="369"/>
      <c r="CS237" s="369"/>
      <c r="CT237" s="369"/>
      <c r="CU237" s="369"/>
      <c r="CV237" s="369"/>
      <c r="CY237" s="364" t="e">
        <f t="shared" ref="CY237:DN237" si="129">IF(CY236-CG236&gt;0,"","×")</f>
        <v>#VALUE!</v>
      </c>
      <c r="CZ237" s="364" t="e">
        <f t="shared" si="129"/>
        <v>#VALUE!</v>
      </c>
      <c r="DA237" s="364" t="e">
        <f t="shared" si="129"/>
        <v>#VALUE!</v>
      </c>
      <c r="DB237" s="364" t="e">
        <f t="shared" si="129"/>
        <v>#VALUE!</v>
      </c>
      <c r="DC237" s="364" t="e">
        <f t="shared" si="129"/>
        <v>#VALUE!</v>
      </c>
      <c r="DD237" s="364" t="e">
        <f t="shared" si="129"/>
        <v>#VALUE!</v>
      </c>
      <c r="DE237" s="364" t="e">
        <f t="shared" si="129"/>
        <v>#VALUE!</v>
      </c>
      <c r="DF237" s="364" t="e">
        <f t="shared" si="129"/>
        <v>#VALUE!</v>
      </c>
      <c r="DG237" s="364" t="e">
        <f t="shared" si="129"/>
        <v>#VALUE!</v>
      </c>
      <c r="DH237" s="364" t="e">
        <f t="shared" si="129"/>
        <v>#VALUE!</v>
      </c>
      <c r="DI237" s="364" t="e">
        <f t="shared" si="129"/>
        <v>#VALUE!</v>
      </c>
      <c r="DJ237" s="364" t="e">
        <f t="shared" si="129"/>
        <v>#VALUE!</v>
      </c>
      <c r="DK237" s="364" t="e">
        <f t="shared" si="129"/>
        <v>#VALUE!</v>
      </c>
      <c r="DL237" s="364" t="e">
        <f t="shared" si="129"/>
        <v>#VALUE!</v>
      </c>
      <c r="DM237" s="364" t="e">
        <f t="shared" si="129"/>
        <v>#VALUE!</v>
      </c>
      <c r="DN237" s="364" t="e">
        <f t="shared" si="129"/>
        <v>#VALUE!</v>
      </c>
    </row>
    <row r="238" spans="1:118" ht="13.5" x14ac:dyDescent="0.15">
      <c r="A238" s="54"/>
      <c r="B238" s="54"/>
      <c r="C238" s="54"/>
      <c r="D238" s="54"/>
      <c r="E238" s="5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  <c r="AA238" s="54"/>
      <c r="AB238" s="54"/>
      <c r="AC238" s="54"/>
      <c r="AD238" s="54"/>
      <c r="AE238" s="54"/>
      <c r="AF238" s="54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F238" s="339" t="s">
        <v>429</v>
      </c>
      <c r="CG238" s="339" t="s">
        <v>430</v>
      </c>
      <c r="CH238" s="339"/>
      <c r="CI238" s="339"/>
      <c r="CJ238" s="339"/>
      <c r="CK238" s="339"/>
      <c r="CL238" s="339"/>
      <c r="CM238" s="339"/>
      <c r="CN238" s="339"/>
      <c r="CO238" s="339"/>
      <c r="CP238" s="339"/>
      <c r="CQ238" s="338"/>
      <c r="CR238" s="338"/>
      <c r="CS238" s="338"/>
      <c r="CT238" s="338"/>
      <c r="CU238" s="338"/>
      <c r="CV238" s="338"/>
      <c r="CW238" s="338"/>
    </row>
    <row r="240" spans="1:118" ht="13.5" x14ac:dyDescent="0.15">
      <c r="A240" s="54"/>
      <c r="B240" s="54"/>
      <c r="C240" s="54"/>
      <c r="D240" s="5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  <c r="AA240" s="54"/>
      <c r="AB240" s="54"/>
      <c r="AC240" s="54"/>
      <c r="AD240" s="54"/>
      <c r="AE240" s="54"/>
      <c r="AF240" s="54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F240" s="340" t="s">
        <v>401</v>
      </c>
      <c r="CG240" s="353" t="e">
        <f t="shared" ref="CG240:CV240" si="130">CG236</f>
        <v>#VALUE!</v>
      </c>
      <c r="CH240" s="353" t="e">
        <f t="shared" si="130"/>
        <v>#VALUE!</v>
      </c>
      <c r="CI240" s="353" t="e">
        <f t="shared" si="130"/>
        <v>#VALUE!</v>
      </c>
      <c r="CJ240" s="353" t="e">
        <f t="shared" si="130"/>
        <v>#VALUE!</v>
      </c>
      <c r="CK240" s="353" t="e">
        <f t="shared" si="130"/>
        <v>#VALUE!</v>
      </c>
      <c r="CL240" s="353" t="e">
        <f t="shared" si="130"/>
        <v>#VALUE!</v>
      </c>
      <c r="CM240" s="353" t="e">
        <f t="shared" si="130"/>
        <v>#VALUE!</v>
      </c>
      <c r="CN240" s="353" t="e">
        <f t="shared" si="130"/>
        <v>#VALUE!</v>
      </c>
      <c r="CO240" s="353" t="e">
        <f t="shared" si="130"/>
        <v>#VALUE!</v>
      </c>
      <c r="CP240" s="353" t="e">
        <f t="shared" si="130"/>
        <v>#VALUE!</v>
      </c>
      <c r="CQ240" s="353" t="e">
        <f t="shared" si="130"/>
        <v>#VALUE!</v>
      </c>
      <c r="CR240" s="353" t="e">
        <f t="shared" si="130"/>
        <v>#VALUE!</v>
      </c>
      <c r="CS240" s="353" t="e">
        <f t="shared" si="130"/>
        <v>#VALUE!</v>
      </c>
      <c r="CT240" s="353" t="e">
        <f t="shared" si="130"/>
        <v>#VALUE!</v>
      </c>
      <c r="CU240" s="353" t="e">
        <f t="shared" si="130"/>
        <v>#VALUE!</v>
      </c>
      <c r="CV240" s="353" t="e">
        <f t="shared" si="130"/>
        <v>#VALUE!</v>
      </c>
    </row>
    <row r="241" spans="1:118" ht="13.5" x14ac:dyDescent="0.15">
      <c r="A241" s="54"/>
      <c r="B241" s="54"/>
      <c r="C241" s="54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F241" s="54" t="s">
        <v>395</v>
      </c>
      <c r="CG241" s="54">
        <v>100</v>
      </c>
      <c r="CH241" s="54">
        <f>$CG241</f>
        <v>100</v>
      </c>
      <c r="CI241" s="54">
        <f t="shared" ref="CI241:CV245" si="131">$CG241</f>
        <v>100</v>
      </c>
      <c r="CJ241" s="54">
        <f t="shared" si="131"/>
        <v>100</v>
      </c>
      <c r="CK241" s="54">
        <f t="shared" si="131"/>
        <v>100</v>
      </c>
      <c r="CL241" s="54">
        <f t="shared" si="131"/>
        <v>100</v>
      </c>
      <c r="CM241" s="54">
        <f t="shared" si="131"/>
        <v>100</v>
      </c>
      <c r="CN241" s="54">
        <f t="shared" si="131"/>
        <v>100</v>
      </c>
      <c r="CO241" s="54">
        <f t="shared" si="131"/>
        <v>100</v>
      </c>
      <c r="CP241" s="54">
        <f t="shared" si="131"/>
        <v>100</v>
      </c>
      <c r="CQ241" s="54">
        <f t="shared" si="131"/>
        <v>100</v>
      </c>
      <c r="CR241" s="54">
        <f t="shared" si="131"/>
        <v>100</v>
      </c>
      <c r="CS241" s="54">
        <f t="shared" si="131"/>
        <v>100</v>
      </c>
      <c r="CT241" s="54">
        <f t="shared" si="131"/>
        <v>100</v>
      </c>
      <c r="CU241" s="54">
        <f t="shared" si="131"/>
        <v>100</v>
      </c>
      <c r="CV241" s="54">
        <f t="shared" si="131"/>
        <v>100</v>
      </c>
      <c r="CX241" s="339" t="s">
        <v>402</v>
      </c>
      <c r="CY241" s="339"/>
      <c r="CZ241" s="339"/>
      <c r="DA241" s="339"/>
      <c r="DB241" s="339"/>
      <c r="DC241" s="339"/>
      <c r="DD241" s="339"/>
      <c r="DE241" s="339"/>
      <c r="DF241" s="339"/>
      <c r="DG241" s="339"/>
      <c r="DH241" s="339"/>
      <c r="DI241" s="339"/>
      <c r="DJ241" s="339"/>
      <c r="DK241" s="339"/>
      <c r="DL241" s="339"/>
      <c r="DM241" s="339"/>
      <c r="DN241" s="339"/>
    </row>
    <row r="242" spans="1:118" ht="13.5" x14ac:dyDescent="0.15">
      <c r="A242" s="54"/>
      <c r="B242" s="54"/>
      <c r="C242" s="54"/>
      <c r="D242" s="54"/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  <c r="AA242" s="54"/>
      <c r="AB242" s="54"/>
      <c r="AC242" s="54"/>
      <c r="AD242" s="54"/>
      <c r="AE242" s="54"/>
      <c r="AF242" s="54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B242" s="64" t="s">
        <v>372</v>
      </c>
      <c r="CC242" s="345">
        <v>0</v>
      </c>
      <c r="CD242" s="66" t="s">
        <v>373</v>
      </c>
      <c r="CE242" s="66">
        <f>ROUND(CC242*$CG$82*9.80665/1000,0)</f>
        <v>0</v>
      </c>
      <c r="CF242" s="54" t="s">
        <v>374</v>
      </c>
      <c r="CG242" s="341">
        <f>CE243</f>
        <v>0</v>
      </c>
      <c r="CH242" s="54">
        <f>$CG242</f>
        <v>0</v>
      </c>
      <c r="CI242" s="54">
        <f t="shared" si="131"/>
        <v>0</v>
      </c>
      <c r="CJ242" s="54">
        <f t="shared" si="131"/>
        <v>0</v>
      </c>
      <c r="CK242" s="54">
        <f t="shared" si="131"/>
        <v>0</v>
      </c>
      <c r="CL242" s="54">
        <f t="shared" si="131"/>
        <v>0</v>
      </c>
      <c r="CM242" s="54">
        <f t="shared" si="131"/>
        <v>0</v>
      </c>
      <c r="CN242" s="54">
        <f t="shared" si="131"/>
        <v>0</v>
      </c>
      <c r="CO242" s="54">
        <f t="shared" si="131"/>
        <v>0</v>
      </c>
      <c r="CP242" s="54">
        <f t="shared" si="131"/>
        <v>0</v>
      </c>
      <c r="CQ242" s="54">
        <f t="shared" si="131"/>
        <v>0</v>
      </c>
      <c r="CR242" s="54">
        <f t="shared" si="131"/>
        <v>0</v>
      </c>
      <c r="CS242" s="54">
        <f t="shared" si="131"/>
        <v>0</v>
      </c>
      <c r="CT242" s="54">
        <f t="shared" si="131"/>
        <v>0</v>
      </c>
      <c r="CU242" s="54">
        <f t="shared" si="131"/>
        <v>0</v>
      </c>
      <c r="CV242" s="54">
        <f t="shared" si="131"/>
        <v>0</v>
      </c>
    </row>
    <row r="243" spans="1:118" ht="13.5" x14ac:dyDescent="0.15">
      <c r="A243" s="54"/>
      <c r="B243" s="54"/>
      <c r="C243" s="54"/>
      <c r="D243" s="54"/>
      <c r="E243" s="54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  <c r="AA243" s="54"/>
      <c r="AB243" s="54"/>
      <c r="AC243" s="54"/>
      <c r="AD243" s="54"/>
      <c r="AE243" s="54"/>
      <c r="AF243" s="54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B243" s="354" t="s">
        <v>376</v>
      </c>
      <c r="CC243" s="355">
        <f>CC227</f>
        <v>0</v>
      </c>
      <c r="CD243" s="346" t="s">
        <v>381</v>
      </c>
      <c r="CE243" s="66">
        <f>CC243*$CG$82*9.80665/1000</f>
        <v>0</v>
      </c>
      <c r="CF243" s="54" t="s">
        <v>396</v>
      </c>
      <c r="CG243" s="54">
        <v>0.79</v>
      </c>
      <c r="CH243" s="54">
        <f>$CG243</f>
        <v>0.79</v>
      </c>
      <c r="CI243" s="54">
        <f t="shared" si="131"/>
        <v>0.79</v>
      </c>
      <c r="CJ243" s="54">
        <f t="shared" si="131"/>
        <v>0.79</v>
      </c>
      <c r="CK243" s="54">
        <f t="shared" si="131"/>
        <v>0.79</v>
      </c>
      <c r="CL243" s="54">
        <f t="shared" si="131"/>
        <v>0.79</v>
      </c>
      <c r="CM243" s="54">
        <f t="shared" si="131"/>
        <v>0.79</v>
      </c>
      <c r="CN243" s="54">
        <f t="shared" si="131"/>
        <v>0.79</v>
      </c>
      <c r="CO243" s="54">
        <f t="shared" si="131"/>
        <v>0.79</v>
      </c>
      <c r="CP243" s="54">
        <f t="shared" si="131"/>
        <v>0.79</v>
      </c>
      <c r="CQ243" s="54">
        <f t="shared" si="131"/>
        <v>0.79</v>
      </c>
      <c r="CR243" s="54">
        <f t="shared" si="131"/>
        <v>0.79</v>
      </c>
      <c r="CS243" s="54">
        <f t="shared" si="131"/>
        <v>0.79</v>
      </c>
      <c r="CT243" s="54">
        <f t="shared" si="131"/>
        <v>0.79</v>
      </c>
      <c r="CU243" s="54">
        <f t="shared" si="131"/>
        <v>0.79</v>
      </c>
      <c r="CV243" s="54">
        <f t="shared" si="131"/>
        <v>0.79</v>
      </c>
      <c r="CX243" s="358" t="s">
        <v>404</v>
      </c>
      <c r="CY243" s="54">
        <f t="shared" ref="CY243:DN243" si="132">CG$79</f>
        <v>126.88500000000001</v>
      </c>
      <c r="CZ243" s="54">
        <f t="shared" si="132"/>
        <v>109.185</v>
      </c>
      <c r="DA243" s="54">
        <f t="shared" si="132"/>
        <v>94.381</v>
      </c>
      <c r="DB243" s="54">
        <f t="shared" si="132"/>
        <v>82.445999999999998</v>
      </c>
      <c r="DC243" s="54">
        <f t="shared" si="132"/>
        <v>73.918000000000006</v>
      </c>
      <c r="DD243" s="54">
        <f t="shared" si="132"/>
        <v>63.152999999999999</v>
      </c>
      <c r="DE243" s="54">
        <f t="shared" si="132"/>
        <v>56.482999999999997</v>
      </c>
      <c r="DF243" s="54">
        <f t="shared" si="132"/>
        <v>51.133000000000003</v>
      </c>
      <c r="DG243" s="54">
        <f t="shared" si="132"/>
        <v>48.246000000000002</v>
      </c>
      <c r="DH243" s="54">
        <f t="shared" si="132"/>
        <v>43.709000000000003</v>
      </c>
      <c r="DI243" s="54">
        <f t="shared" si="132"/>
        <v>40.774000000000001</v>
      </c>
      <c r="DJ243" s="54">
        <f t="shared" si="132"/>
        <v>38.68</v>
      </c>
      <c r="DK243" s="54">
        <f t="shared" si="132"/>
        <v>34.463000000000001</v>
      </c>
      <c r="DL243" s="54">
        <f t="shared" si="132"/>
        <v>33.161000000000001</v>
      </c>
      <c r="DM243" s="54">
        <f t="shared" si="132"/>
        <v>30.765000000000001</v>
      </c>
      <c r="DN243" s="54">
        <f t="shared" si="132"/>
        <v>29.283999999999999</v>
      </c>
    </row>
    <row r="244" spans="1:118" ht="13.5" x14ac:dyDescent="0.15">
      <c r="A244" s="54"/>
      <c r="B244" s="54"/>
      <c r="C244" s="54"/>
      <c r="D244" s="54"/>
      <c r="E244" s="5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  <c r="AA244" s="54"/>
      <c r="AB244" s="54"/>
      <c r="AC244" s="54"/>
      <c r="AD244" s="54"/>
      <c r="AE244" s="54"/>
      <c r="AF244" s="54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B244" s="64" t="s">
        <v>380</v>
      </c>
      <c r="CC244" s="356">
        <f>-BN89</f>
        <v>0</v>
      </c>
      <c r="CD244" s="346" t="s">
        <v>381</v>
      </c>
      <c r="CE244" s="66">
        <f>CC244*$CG$82*9.80665/1000</f>
        <v>0</v>
      </c>
      <c r="CF244" s="54" t="s">
        <v>382</v>
      </c>
      <c r="CG244" s="341">
        <f>CE242</f>
        <v>0</v>
      </c>
      <c r="CH244" s="54">
        <f>$CG244</f>
        <v>0</v>
      </c>
      <c r="CI244" s="54">
        <f t="shared" si="131"/>
        <v>0</v>
      </c>
      <c r="CJ244" s="54">
        <f t="shared" si="131"/>
        <v>0</v>
      </c>
      <c r="CK244" s="54">
        <f t="shared" si="131"/>
        <v>0</v>
      </c>
      <c r="CL244" s="54">
        <f t="shared" si="131"/>
        <v>0</v>
      </c>
      <c r="CM244" s="54">
        <f t="shared" si="131"/>
        <v>0</v>
      </c>
      <c r="CN244" s="54">
        <f t="shared" si="131"/>
        <v>0</v>
      </c>
      <c r="CO244" s="54">
        <f t="shared" si="131"/>
        <v>0</v>
      </c>
      <c r="CP244" s="54">
        <f t="shared" si="131"/>
        <v>0</v>
      </c>
      <c r="CQ244" s="54">
        <f t="shared" si="131"/>
        <v>0</v>
      </c>
      <c r="CR244" s="54">
        <f t="shared" si="131"/>
        <v>0</v>
      </c>
      <c r="CS244" s="54">
        <f t="shared" si="131"/>
        <v>0</v>
      </c>
      <c r="CT244" s="54">
        <f t="shared" si="131"/>
        <v>0</v>
      </c>
      <c r="CU244" s="54">
        <f t="shared" si="131"/>
        <v>0</v>
      </c>
      <c r="CV244" s="54">
        <f t="shared" si="131"/>
        <v>0</v>
      </c>
      <c r="CX244" s="54" t="s">
        <v>418</v>
      </c>
      <c r="CY244" s="54">
        <f t="shared" ref="CY244:DN244" si="133">CG$80</f>
        <v>0.55779999999999996</v>
      </c>
      <c r="CZ244" s="54">
        <f t="shared" si="133"/>
        <v>0.65139999999999998</v>
      </c>
      <c r="DA244" s="54">
        <f t="shared" si="133"/>
        <v>0.72219999999999995</v>
      </c>
      <c r="DB244" s="54">
        <f t="shared" si="133"/>
        <v>0.78249999999999997</v>
      </c>
      <c r="DC244" s="54">
        <f t="shared" si="133"/>
        <v>0.81259999999999999</v>
      </c>
      <c r="DD244" s="54">
        <f t="shared" si="133"/>
        <v>0.84340000000000004</v>
      </c>
      <c r="DE244" s="54">
        <f t="shared" si="133"/>
        <v>0.86929999999999996</v>
      </c>
      <c r="DF244" s="54">
        <f t="shared" si="133"/>
        <v>0.89100000000000001</v>
      </c>
      <c r="DG244" s="54">
        <f t="shared" si="133"/>
        <v>0.90920000000000001</v>
      </c>
      <c r="DH244" s="54">
        <f t="shared" si="133"/>
        <v>0.92220000000000002</v>
      </c>
      <c r="DI244" s="54">
        <f t="shared" si="133"/>
        <v>0.93189999999999995</v>
      </c>
      <c r="DJ244" s="54">
        <f t="shared" si="133"/>
        <v>0.94030000000000002</v>
      </c>
      <c r="DK244" s="54">
        <f t="shared" si="133"/>
        <v>0.94769999999999999</v>
      </c>
      <c r="DL244" s="54">
        <f t="shared" si="133"/>
        <v>0.95440000000000003</v>
      </c>
      <c r="DM244" s="54">
        <f t="shared" si="133"/>
        <v>0.96020000000000005</v>
      </c>
      <c r="DN244" s="54">
        <f t="shared" si="133"/>
        <v>0.96530000000000005</v>
      </c>
    </row>
    <row r="245" spans="1:118" ht="14.25" thickBot="1" x14ac:dyDescent="0.2">
      <c r="A245" s="54"/>
      <c r="B245" s="54"/>
      <c r="C245" s="54"/>
      <c r="D245" s="54"/>
      <c r="E245" s="54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  <c r="AA245" s="54"/>
      <c r="AB245" s="54"/>
      <c r="AC245" s="54"/>
      <c r="AD245" s="54"/>
      <c r="AE245" s="54"/>
      <c r="AF245" s="54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B245" s="64" t="s">
        <v>384</v>
      </c>
      <c r="CC245" s="345" t="e">
        <f>(BM89-BM88)/0.000694444444444444</f>
        <v>#VALUE!</v>
      </c>
      <c r="CD245" s="66" t="s">
        <v>65</v>
      </c>
      <c r="CE245" s="66" t="e">
        <f>IF(CC242=0,IF(CC225&gt;0,CC245+CE228,CC245),(CC245-((CC244-CC243)/CC242)))</f>
        <v>#VALUE!</v>
      </c>
      <c r="CF245" s="54" t="s">
        <v>406</v>
      </c>
      <c r="CG245" s="341" t="e">
        <f>ABS(CE245)</f>
        <v>#VALUE!</v>
      </c>
      <c r="CH245" s="54" t="e">
        <f>$CG245</f>
        <v>#VALUE!</v>
      </c>
      <c r="CI245" s="54" t="e">
        <f t="shared" si="131"/>
        <v>#VALUE!</v>
      </c>
      <c r="CJ245" s="54" t="e">
        <f t="shared" si="131"/>
        <v>#VALUE!</v>
      </c>
      <c r="CK245" s="54" t="e">
        <f t="shared" si="131"/>
        <v>#VALUE!</v>
      </c>
      <c r="CL245" s="54" t="e">
        <f t="shared" si="131"/>
        <v>#VALUE!</v>
      </c>
      <c r="CM245" s="54" t="e">
        <f t="shared" si="131"/>
        <v>#VALUE!</v>
      </c>
      <c r="CN245" s="54" t="e">
        <f t="shared" si="131"/>
        <v>#VALUE!</v>
      </c>
      <c r="CO245" s="54" t="e">
        <f t="shared" si="131"/>
        <v>#VALUE!</v>
      </c>
      <c r="CP245" s="54" t="e">
        <f t="shared" si="131"/>
        <v>#VALUE!</v>
      </c>
      <c r="CQ245" s="54" t="e">
        <f t="shared" si="131"/>
        <v>#VALUE!</v>
      </c>
      <c r="CR245" s="54" t="e">
        <f t="shared" si="131"/>
        <v>#VALUE!</v>
      </c>
      <c r="CS245" s="54" t="e">
        <f t="shared" si="131"/>
        <v>#VALUE!</v>
      </c>
      <c r="CT245" s="54" t="e">
        <f t="shared" si="131"/>
        <v>#VALUE!</v>
      </c>
      <c r="CU245" s="54" t="e">
        <f t="shared" si="131"/>
        <v>#VALUE!</v>
      </c>
      <c r="CV245" s="54" t="e">
        <f t="shared" si="131"/>
        <v>#VALUE!</v>
      </c>
      <c r="CX245" s="54" t="s">
        <v>407</v>
      </c>
      <c r="CY245" s="54">
        <f>100-$CG$83</f>
        <v>94.33</v>
      </c>
      <c r="CZ245" s="54">
        <f t="shared" ref="CZ245:DN245" si="134">100-$CG$83</f>
        <v>94.33</v>
      </c>
      <c r="DA245" s="54">
        <f t="shared" si="134"/>
        <v>94.33</v>
      </c>
      <c r="DB245" s="54">
        <f t="shared" si="134"/>
        <v>94.33</v>
      </c>
      <c r="DC245" s="54">
        <f t="shared" si="134"/>
        <v>94.33</v>
      </c>
      <c r="DD245" s="54">
        <f t="shared" si="134"/>
        <v>94.33</v>
      </c>
      <c r="DE245" s="54">
        <f t="shared" si="134"/>
        <v>94.33</v>
      </c>
      <c r="DF245" s="54">
        <f t="shared" si="134"/>
        <v>94.33</v>
      </c>
      <c r="DG245" s="54">
        <f t="shared" si="134"/>
        <v>94.33</v>
      </c>
      <c r="DH245" s="54">
        <f t="shared" si="134"/>
        <v>94.33</v>
      </c>
      <c r="DI245" s="54">
        <f t="shared" si="134"/>
        <v>94.33</v>
      </c>
      <c r="DJ245" s="54">
        <f t="shared" si="134"/>
        <v>94.33</v>
      </c>
      <c r="DK245" s="54">
        <f t="shared" si="134"/>
        <v>94.33</v>
      </c>
      <c r="DL245" s="54">
        <f t="shared" si="134"/>
        <v>94.33</v>
      </c>
      <c r="DM245" s="54">
        <f t="shared" si="134"/>
        <v>94.33</v>
      </c>
      <c r="DN245" s="54">
        <f t="shared" si="134"/>
        <v>94.33</v>
      </c>
    </row>
    <row r="246" spans="1:118" ht="14.25" thickBot="1" x14ac:dyDescent="0.2">
      <c r="A246" s="54"/>
      <c r="B246" s="54"/>
      <c r="C246" s="54"/>
      <c r="D246" s="54"/>
      <c r="E246" s="54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  <c r="AD246" s="54"/>
      <c r="AE246" s="54"/>
      <c r="AF246" s="54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B246" s="359"/>
      <c r="CC246" s="360"/>
      <c r="CF246" s="54" t="s">
        <v>408</v>
      </c>
      <c r="CG246" s="347">
        <f>LN(2)/CG$78</f>
        <v>0.13862943611198905</v>
      </c>
      <c r="CH246" s="347">
        <f t="shared" ref="CH246:CV246" si="135">LN(2)/CH$78</f>
        <v>8.6643397569993161E-2</v>
      </c>
      <c r="CI246" s="347">
        <f t="shared" si="135"/>
        <v>5.5451774444795626E-2</v>
      </c>
      <c r="CJ246" s="347">
        <f t="shared" si="135"/>
        <v>3.7467415165402446E-2</v>
      </c>
      <c r="CK246" s="347">
        <f t="shared" si="135"/>
        <v>2.5672117798516494E-2</v>
      </c>
      <c r="CL246" s="347">
        <f t="shared" si="135"/>
        <v>1.8097837612531208E-2</v>
      </c>
      <c r="CM246" s="347">
        <f t="shared" si="135"/>
        <v>1.2765141446776157E-2</v>
      </c>
      <c r="CN246" s="347">
        <f t="shared" si="135"/>
        <v>9.001911435843446E-3</v>
      </c>
      <c r="CO246" s="347">
        <f t="shared" si="135"/>
        <v>6.3591484455040852E-3</v>
      </c>
      <c r="CP246" s="347">
        <f t="shared" si="135"/>
        <v>4.7475834284927756E-3</v>
      </c>
      <c r="CQ246" s="347">
        <f t="shared" si="135"/>
        <v>3.7066694147590657E-3</v>
      </c>
      <c r="CR246" s="347">
        <f t="shared" si="135"/>
        <v>2.9001974082006081E-3</v>
      </c>
      <c r="CS246" s="347">
        <f t="shared" si="135"/>
        <v>2.272613706753919E-3</v>
      </c>
      <c r="CT246" s="347">
        <f t="shared" si="135"/>
        <v>1.7773004629742187E-3</v>
      </c>
      <c r="CU246" s="347">
        <f t="shared" si="135"/>
        <v>1.3918618083533039E-3</v>
      </c>
      <c r="CV246" s="347">
        <f t="shared" si="135"/>
        <v>1.0915703630865281E-3</v>
      </c>
      <c r="CX246" s="54" t="s">
        <v>409</v>
      </c>
      <c r="CY246" s="361">
        <f>CE244</f>
        <v>0</v>
      </c>
      <c r="CZ246" s="54">
        <f>$CY246</f>
        <v>0</v>
      </c>
      <c r="DA246" s="54">
        <f t="shared" ref="DA246:DN246" si="136">$CY246</f>
        <v>0</v>
      </c>
      <c r="DB246" s="54">
        <f t="shared" si="136"/>
        <v>0</v>
      </c>
      <c r="DC246" s="54">
        <f t="shared" si="136"/>
        <v>0</v>
      </c>
      <c r="DD246" s="54">
        <f t="shared" si="136"/>
        <v>0</v>
      </c>
      <c r="DE246" s="54">
        <f t="shared" si="136"/>
        <v>0</v>
      </c>
      <c r="DF246" s="54">
        <f t="shared" si="136"/>
        <v>0</v>
      </c>
      <c r="DG246" s="54">
        <f t="shared" si="136"/>
        <v>0</v>
      </c>
      <c r="DH246" s="54">
        <f t="shared" si="136"/>
        <v>0</v>
      </c>
      <c r="DI246" s="54">
        <f t="shared" si="136"/>
        <v>0</v>
      </c>
      <c r="DJ246" s="54">
        <f t="shared" si="136"/>
        <v>0</v>
      </c>
      <c r="DK246" s="54">
        <f t="shared" si="136"/>
        <v>0</v>
      </c>
      <c r="DL246" s="54">
        <f t="shared" si="136"/>
        <v>0</v>
      </c>
      <c r="DM246" s="54">
        <f t="shared" si="136"/>
        <v>0</v>
      </c>
      <c r="DN246" s="54">
        <f t="shared" si="136"/>
        <v>0</v>
      </c>
    </row>
    <row r="248" spans="1:118" ht="13.5" x14ac:dyDescent="0.15">
      <c r="A248" s="54"/>
      <c r="B248" s="54"/>
      <c r="C248" s="54"/>
      <c r="D248" s="54"/>
      <c r="E248" s="54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  <c r="AA248" s="54"/>
      <c r="AB248" s="54"/>
      <c r="AC248" s="54"/>
      <c r="AD248" s="54"/>
      <c r="AE248" s="54"/>
      <c r="AF248" s="54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G248" s="348">
        <f>(CG241+CG242)*CG243</f>
        <v>79</v>
      </c>
      <c r="CH248" s="348">
        <f t="shared" ref="CH248:CV248" si="137">(CH241+CH242)*CH243</f>
        <v>79</v>
      </c>
      <c r="CI248" s="348">
        <f t="shared" si="137"/>
        <v>79</v>
      </c>
      <c r="CJ248" s="348">
        <f t="shared" si="137"/>
        <v>79</v>
      </c>
      <c r="CK248" s="348">
        <f t="shared" si="137"/>
        <v>79</v>
      </c>
      <c r="CL248" s="348">
        <f t="shared" si="137"/>
        <v>79</v>
      </c>
      <c r="CM248" s="348">
        <f t="shared" si="137"/>
        <v>79</v>
      </c>
      <c r="CN248" s="348">
        <f t="shared" si="137"/>
        <v>79</v>
      </c>
      <c r="CO248" s="348">
        <f t="shared" si="137"/>
        <v>79</v>
      </c>
      <c r="CP248" s="348">
        <f t="shared" si="137"/>
        <v>79</v>
      </c>
      <c r="CQ248" s="348">
        <f t="shared" si="137"/>
        <v>79</v>
      </c>
      <c r="CR248" s="348">
        <f t="shared" si="137"/>
        <v>79</v>
      </c>
      <c r="CS248" s="348">
        <f t="shared" si="137"/>
        <v>79</v>
      </c>
      <c r="CT248" s="348">
        <f t="shared" si="137"/>
        <v>79</v>
      </c>
      <c r="CU248" s="348">
        <f t="shared" si="137"/>
        <v>79</v>
      </c>
      <c r="CV248" s="348">
        <f t="shared" si="137"/>
        <v>79</v>
      </c>
    </row>
    <row r="249" spans="1:118" ht="13.5" x14ac:dyDescent="0.15">
      <c r="A249" s="54"/>
      <c r="B249" s="54"/>
      <c r="C249" s="54"/>
      <c r="D249" s="54"/>
      <c r="E249" s="54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54"/>
      <c r="AE249" s="54"/>
      <c r="AF249" s="54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G249" s="348" t="e">
        <f>CG244*CG243*(CG245-1/CG246)</f>
        <v>#VALUE!</v>
      </c>
      <c r="CH249" s="348" t="e">
        <f t="shared" ref="CH249:CV249" si="138">CH244*CH243*(CH245-1/CH246)</f>
        <v>#VALUE!</v>
      </c>
      <c r="CI249" s="348" t="e">
        <f t="shared" si="138"/>
        <v>#VALUE!</v>
      </c>
      <c r="CJ249" s="348" t="e">
        <f t="shared" si="138"/>
        <v>#VALUE!</v>
      </c>
      <c r="CK249" s="348" t="e">
        <f t="shared" si="138"/>
        <v>#VALUE!</v>
      </c>
      <c r="CL249" s="348" t="e">
        <f t="shared" si="138"/>
        <v>#VALUE!</v>
      </c>
      <c r="CM249" s="348" t="e">
        <f t="shared" si="138"/>
        <v>#VALUE!</v>
      </c>
      <c r="CN249" s="348" t="e">
        <f t="shared" si="138"/>
        <v>#VALUE!</v>
      </c>
      <c r="CO249" s="348" t="e">
        <f t="shared" si="138"/>
        <v>#VALUE!</v>
      </c>
      <c r="CP249" s="348" t="e">
        <f t="shared" si="138"/>
        <v>#VALUE!</v>
      </c>
      <c r="CQ249" s="348" t="e">
        <f t="shared" si="138"/>
        <v>#VALUE!</v>
      </c>
      <c r="CR249" s="348" t="e">
        <f t="shared" si="138"/>
        <v>#VALUE!</v>
      </c>
      <c r="CS249" s="348" t="e">
        <f t="shared" si="138"/>
        <v>#VALUE!</v>
      </c>
      <c r="CT249" s="348" t="e">
        <f t="shared" si="138"/>
        <v>#VALUE!</v>
      </c>
      <c r="CU249" s="348" t="e">
        <f t="shared" si="138"/>
        <v>#VALUE!</v>
      </c>
      <c r="CV249" s="348" t="e">
        <f t="shared" si="138"/>
        <v>#VALUE!</v>
      </c>
    </row>
    <row r="250" spans="1:118" ht="13.5" x14ac:dyDescent="0.15">
      <c r="A250" s="54"/>
      <c r="B250" s="54"/>
      <c r="C250" s="54"/>
      <c r="D250" s="54"/>
      <c r="E250" s="54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s="54"/>
      <c r="AE250" s="54"/>
      <c r="AF250" s="54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G250" s="348" t="e">
        <f>((CG241+CG242)*CG243-CG240-CG244*CG243/CG246)*EXP(-CG246*CG245)</f>
        <v>#VALUE!</v>
      </c>
      <c r="CH250" s="348" t="e">
        <f t="shared" ref="CH250:CV250" si="139">((CH241+CH242)*CH243-CH240-CH244*CH243/CH246)*EXP(-CH246*CH245)</f>
        <v>#VALUE!</v>
      </c>
      <c r="CI250" s="348" t="e">
        <f t="shared" si="139"/>
        <v>#VALUE!</v>
      </c>
      <c r="CJ250" s="348" t="e">
        <f t="shared" si="139"/>
        <v>#VALUE!</v>
      </c>
      <c r="CK250" s="348" t="e">
        <f t="shared" si="139"/>
        <v>#VALUE!</v>
      </c>
      <c r="CL250" s="348" t="e">
        <f t="shared" si="139"/>
        <v>#VALUE!</v>
      </c>
      <c r="CM250" s="348" t="e">
        <f t="shared" si="139"/>
        <v>#VALUE!</v>
      </c>
      <c r="CN250" s="348" t="e">
        <f t="shared" si="139"/>
        <v>#VALUE!</v>
      </c>
      <c r="CO250" s="348" t="e">
        <f t="shared" si="139"/>
        <v>#VALUE!</v>
      </c>
      <c r="CP250" s="348" t="e">
        <f t="shared" si="139"/>
        <v>#VALUE!</v>
      </c>
      <c r="CQ250" s="348" t="e">
        <f t="shared" si="139"/>
        <v>#VALUE!</v>
      </c>
      <c r="CR250" s="348" t="e">
        <f t="shared" si="139"/>
        <v>#VALUE!</v>
      </c>
      <c r="CS250" s="348" t="e">
        <f t="shared" si="139"/>
        <v>#VALUE!</v>
      </c>
      <c r="CT250" s="348" t="e">
        <f t="shared" si="139"/>
        <v>#VALUE!</v>
      </c>
      <c r="CU250" s="348" t="e">
        <f t="shared" si="139"/>
        <v>#VALUE!</v>
      </c>
      <c r="CV250" s="348" t="e">
        <f t="shared" si="139"/>
        <v>#VALUE!</v>
      </c>
    </row>
    <row r="251" spans="1:118" ht="13.5" x14ac:dyDescent="0.15">
      <c r="A251" s="54"/>
      <c r="B251" s="54"/>
      <c r="C251" s="54"/>
      <c r="D251" s="54"/>
      <c r="E251" s="54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s="54"/>
      <c r="AE251" s="54"/>
      <c r="AF251" s="54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G251" s="349" t="e">
        <f>CG248+CG249-CG250</f>
        <v>#VALUE!</v>
      </c>
      <c r="CH251" s="349" t="e">
        <f t="shared" ref="CH251:CV251" si="140">CH248+CH249-CH250</f>
        <v>#VALUE!</v>
      </c>
      <c r="CI251" s="349" t="e">
        <f t="shared" si="140"/>
        <v>#VALUE!</v>
      </c>
      <c r="CJ251" s="349" t="e">
        <f t="shared" si="140"/>
        <v>#VALUE!</v>
      </c>
      <c r="CK251" s="349" t="e">
        <f t="shared" si="140"/>
        <v>#VALUE!</v>
      </c>
      <c r="CL251" s="349" t="e">
        <f t="shared" si="140"/>
        <v>#VALUE!</v>
      </c>
      <c r="CM251" s="349" t="e">
        <f t="shared" si="140"/>
        <v>#VALUE!</v>
      </c>
      <c r="CN251" s="349" t="e">
        <f t="shared" si="140"/>
        <v>#VALUE!</v>
      </c>
      <c r="CO251" s="349" t="e">
        <f t="shared" si="140"/>
        <v>#VALUE!</v>
      </c>
      <c r="CP251" s="349" t="e">
        <f t="shared" si="140"/>
        <v>#VALUE!</v>
      </c>
      <c r="CQ251" s="349" t="e">
        <f t="shared" si="140"/>
        <v>#VALUE!</v>
      </c>
      <c r="CR251" s="349" t="e">
        <f t="shared" si="140"/>
        <v>#VALUE!</v>
      </c>
      <c r="CS251" s="349" t="e">
        <f t="shared" si="140"/>
        <v>#VALUE!</v>
      </c>
      <c r="CT251" s="349" t="e">
        <f t="shared" si="140"/>
        <v>#VALUE!</v>
      </c>
      <c r="CU251" s="349" t="e">
        <f t="shared" si="140"/>
        <v>#VALUE!</v>
      </c>
      <c r="CV251" s="349" t="e">
        <f t="shared" si="140"/>
        <v>#VALUE!</v>
      </c>
    </row>
    <row r="252" spans="1:118" ht="13.5" x14ac:dyDescent="0.15">
      <c r="A252" s="54"/>
      <c r="B252" s="54"/>
      <c r="C252" s="54"/>
      <c r="D252" s="54"/>
      <c r="E252" s="54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  <c r="AD252" s="54"/>
      <c r="AE252" s="54"/>
      <c r="AF252" s="54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G252" s="350" t="s">
        <v>390</v>
      </c>
      <c r="CH252" s="351" t="s">
        <v>333</v>
      </c>
      <c r="CI252" s="351" t="s">
        <v>334</v>
      </c>
      <c r="CJ252" s="351" t="s">
        <v>335</v>
      </c>
      <c r="CK252" s="351" t="s">
        <v>336</v>
      </c>
      <c r="CL252" s="351" t="s">
        <v>337</v>
      </c>
      <c r="CM252" s="351" t="s">
        <v>338</v>
      </c>
      <c r="CN252" s="351" t="s">
        <v>339</v>
      </c>
      <c r="CO252" s="351" t="s">
        <v>340</v>
      </c>
      <c r="CP252" s="351" t="s">
        <v>341</v>
      </c>
      <c r="CQ252" s="351" t="s">
        <v>342</v>
      </c>
      <c r="CR252" s="351" t="s">
        <v>343</v>
      </c>
      <c r="CS252" s="351" t="s">
        <v>344</v>
      </c>
      <c r="CT252" s="351" t="s">
        <v>345</v>
      </c>
      <c r="CU252" s="351" t="s">
        <v>346</v>
      </c>
      <c r="CV252" s="351" t="s">
        <v>347</v>
      </c>
      <c r="CY252" s="54" t="s">
        <v>390</v>
      </c>
      <c r="CZ252" s="54" t="s">
        <v>333</v>
      </c>
      <c r="DA252" s="54" t="s">
        <v>334</v>
      </c>
      <c r="DB252" s="54" t="s">
        <v>335</v>
      </c>
      <c r="DC252" s="54" t="s">
        <v>336</v>
      </c>
      <c r="DD252" s="54" t="s">
        <v>337</v>
      </c>
      <c r="DE252" s="54" t="s">
        <v>338</v>
      </c>
      <c r="DF252" s="54" t="s">
        <v>339</v>
      </c>
      <c r="DG252" s="54" t="s">
        <v>340</v>
      </c>
      <c r="DH252" s="54" t="s">
        <v>341</v>
      </c>
      <c r="DI252" s="54" t="s">
        <v>342</v>
      </c>
      <c r="DJ252" s="54" t="s">
        <v>343</v>
      </c>
      <c r="DK252" s="54" t="s">
        <v>344</v>
      </c>
      <c r="DL252" s="54" t="s">
        <v>345</v>
      </c>
      <c r="DM252" s="54" t="s">
        <v>346</v>
      </c>
      <c r="DN252" s="54" t="s">
        <v>347</v>
      </c>
    </row>
    <row r="253" spans="1:118" ht="13.5" x14ac:dyDescent="0.15">
      <c r="A253" s="54"/>
      <c r="B253" s="54"/>
      <c r="C253" s="54"/>
      <c r="D253" s="54"/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F253" s="54" t="s">
        <v>391</v>
      </c>
      <c r="CG253" s="352" t="e">
        <f>ROUND((CG241+CG242)*CG243+CG244*CG243*(CG245-1/CG246)-((CG241+CG242)*CG243-CG240-CG244*CG243/CG246)*EXP(-CG246*CG245),5)</f>
        <v>#VALUE!</v>
      </c>
      <c r="CH253" s="352" t="e">
        <f t="shared" ref="CH253:CV253" si="141">ROUND((CH241+CH242)*CH243+CH244*CH243*(CH245-1/CH246)-((CH241+CH242)*CH243-CH240-CH244*CH243/CH246)*EXP(-CH246*CH245),5)</f>
        <v>#VALUE!</v>
      </c>
      <c r="CI253" s="352" t="e">
        <f t="shared" si="141"/>
        <v>#VALUE!</v>
      </c>
      <c r="CJ253" s="352" t="e">
        <f t="shared" si="141"/>
        <v>#VALUE!</v>
      </c>
      <c r="CK253" s="352" t="e">
        <f t="shared" si="141"/>
        <v>#VALUE!</v>
      </c>
      <c r="CL253" s="352" t="e">
        <f t="shared" si="141"/>
        <v>#VALUE!</v>
      </c>
      <c r="CM253" s="352" t="e">
        <f t="shared" si="141"/>
        <v>#VALUE!</v>
      </c>
      <c r="CN253" s="352" t="e">
        <f t="shared" si="141"/>
        <v>#VALUE!</v>
      </c>
      <c r="CO253" s="352" t="e">
        <f t="shared" si="141"/>
        <v>#VALUE!</v>
      </c>
      <c r="CP253" s="352" t="e">
        <f t="shared" si="141"/>
        <v>#VALUE!</v>
      </c>
      <c r="CQ253" s="352" t="e">
        <f t="shared" si="141"/>
        <v>#VALUE!</v>
      </c>
      <c r="CR253" s="352" t="e">
        <f t="shared" si="141"/>
        <v>#VALUE!</v>
      </c>
      <c r="CS253" s="352" t="e">
        <f t="shared" si="141"/>
        <v>#VALUE!</v>
      </c>
      <c r="CT253" s="352" t="e">
        <f t="shared" si="141"/>
        <v>#VALUE!</v>
      </c>
      <c r="CU253" s="352" t="e">
        <f t="shared" si="141"/>
        <v>#VALUE!</v>
      </c>
      <c r="CV253" s="352" t="e">
        <f t="shared" si="141"/>
        <v>#VALUE!</v>
      </c>
      <c r="CX253" s="54" t="s">
        <v>412</v>
      </c>
      <c r="CY253" s="362">
        <f>(CY245+CY246)/CY244+CY243</f>
        <v>295.99579239870923</v>
      </c>
      <c r="CZ253" s="362">
        <f t="shared" ref="CZ253:DN253" si="142">(CZ245+CZ246)/CZ244+CZ243</f>
        <v>253.99617592876882</v>
      </c>
      <c r="DA253" s="362">
        <f t="shared" si="142"/>
        <v>224.99578814732763</v>
      </c>
      <c r="DB253" s="362">
        <f t="shared" si="142"/>
        <v>202.99552076677315</v>
      </c>
      <c r="DC253" s="362">
        <f t="shared" si="142"/>
        <v>190.00217425547623</v>
      </c>
      <c r="DD253" s="362">
        <f t="shared" si="142"/>
        <v>174.99791344557741</v>
      </c>
      <c r="DE253" s="362">
        <f t="shared" si="142"/>
        <v>164.99559634188427</v>
      </c>
      <c r="DF253" s="362">
        <f t="shared" si="142"/>
        <v>157.00280920314253</v>
      </c>
      <c r="DG253" s="362">
        <f t="shared" si="142"/>
        <v>151.99654993400793</v>
      </c>
      <c r="DH253" s="362">
        <f t="shared" si="142"/>
        <v>145.99700693992628</v>
      </c>
      <c r="DI253" s="362">
        <f t="shared" si="142"/>
        <v>141.99730722180493</v>
      </c>
      <c r="DJ253" s="362">
        <f t="shared" si="142"/>
        <v>138.99904711262363</v>
      </c>
      <c r="DK253" s="362">
        <f t="shared" si="142"/>
        <v>133.99871805423658</v>
      </c>
      <c r="DL253" s="362">
        <f t="shared" si="142"/>
        <v>131.99796563285832</v>
      </c>
      <c r="DM253" s="362">
        <f t="shared" si="142"/>
        <v>129.00495001041449</v>
      </c>
      <c r="DN253" s="362">
        <f t="shared" si="142"/>
        <v>127.00491577747849</v>
      </c>
    </row>
    <row r="254" spans="1:118" ht="13.5" x14ac:dyDescent="0.15">
      <c r="A254" s="54"/>
      <c r="B254" s="54"/>
      <c r="C254" s="54"/>
      <c r="D254" s="54"/>
      <c r="E254" s="54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  <c r="AD254" s="54"/>
      <c r="AE254" s="54"/>
      <c r="AF254" s="54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319" t="str">
        <f>IF(CB254="","",CC254)</f>
        <v/>
      </c>
      <c r="CB254" s="363" t="str">
        <f>IF(COUNTIF(CY254:DN254,"×")=0,"","浮上できません")</f>
        <v/>
      </c>
      <c r="CC254" s="316">
        <v>9</v>
      </c>
      <c r="CG254" s="369"/>
      <c r="CH254" s="369"/>
      <c r="CI254" s="369"/>
      <c r="CJ254" s="369"/>
      <c r="CK254" s="369"/>
      <c r="CL254" s="369"/>
      <c r="CM254" s="369"/>
      <c r="CN254" s="369"/>
      <c r="CO254" s="369"/>
      <c r="CP254" s="369"/>
      <c r="CQ254" s="369"/>
      <c r="CR254" s="369"/>
      <c r="CS254" s="369"/>
      <c r="CT254" s="369"/>
      <c r="CU254" s="369"/>
      <c r="CV254" s="369"/>
      <c r="CY254" s="364" t="e">
        <f t="shared" ref="CY254:DN254" si="143">IF(CY253-CG253&gt;0,"","×")</f>
        <v>#VALUE!</v>
      </c>
      <c r="CZ254" s="364" t="e">
        <f t="shared" si="143"/>
        <v>#VALUE!</v>
      </c>
      <c r="DA254" s="364" t="e">
        <f t="shared" si="143"/>
        <v>#VALUE!</v>
      </c>
      <c r="DB254" s="364" t="e">
        <f t="shared" si="143"/>
        <v>#VALUE!</v>
      </c>
      <c r="DC254" s="364" t="e">
        <f t="shared" si="143"/>
        <v>#VALUE!</v>
      </c>
      <c r="DD254" s="364" t="e">
        <f t="shared" si="143"/>
        <v>#VALUE!</v>
      </c>
      <c r="DE254" s="364" t="e">
        <f t="shared" si="143"/>
        <v>#VALUE!</v>
      </c>
      <c r="DF254" s="364" t="e">
        <f t="shared" si="143"/>
        <v>#VALUE!</v>
      </c>
      <c r="DG254" s="364" t="e">
        <f t="shared" si="143"/>
        <v>#VALUE!</v>
      </c>
      <c r="DH254" s="364" t="e">
        <f t="shared" si="143"/>
        <v>#VALUE!</v>
      </c>
      <c r="DI254" s="364" t="e">
        <f t="shared" si="143"/>
        <v>#VALUE!</v>
      </c>
      <c r="DJ254" s="364" t="e">
        <f t="shared" si="143"/>
        <v>#VALUE!</v>
      </c>
      <c r="DK254" s="364" t="e">
        <f t="shared" si="143"/>
        <v>#VALUE!</v>
      </c>
      <c r="DL254" s="364" t="e">
        <f t="shared" si="143"/>
        <v>#VALUE!</v>
      </c>
      <c r="DM254" s="364" t="e">
        <f t="shared" si="143"/>
        <v>#VALUE!</v>
      </c>
      <c r="DN254" s="364" t="e">
        <f t="shared" si="143"/>
        <v>#VALUE!</v>
      </c>
    </row>
    <row r="255" spans="1:118" ht="13.5" x14ac:dyDescent="0.15">
      <c r="A255" s="54"/>
      <c r="B255" s="54"/>
      <c r="C255" s="54"/>
      <c r="D255" s="54"/>
      <c r="E255" s="54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  <c r="AF255" s="54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F255" s="338" t="s">
        <v>431</v>
      </c>
      <c r="CG255" s="338" t="s">
        <v>432</v>
      </c>
      <c r="CH255" s="338"/>
      <c r="CI255" s="338"/>
      <c r="CJ255" s="338"/>
      <c r="CK255" s="338"/>
      <c r="CL255" s="338"/>
      <c r="CM255" s="338"/>
      <c r="CN255" s="338"/>
      <c r="CO255" s="338"/>
      <c r="CP255" s="338"/>
      <c r="CQ255" s="338"/>
      <c r="CR255" s="338"/>
      <c r="CS255" s="338"/>
      <c r="CT255" s="338"/>
      <c r="CU255" s="338"/>
      <c r="CV255" s="338"/>
      <c r="CW255" s="338"/>
    </row>
    <row r="257" spans="1:118" ht="16.5" customHeight="1" x14ac:dyDescent="0.15">
      <c r="A257" s="54"/>
      <c r="B257" s="54"/>
      <c r="C257" s="54"/>
      <c r="D257" s="54"/>
      <c r="E257" s="54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54"/>
      <c r="AE257" s="54"/>
      <c r="AF257" s="54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F257" s="340" t="s">
        <v>401</v>
      </c>
      <c r="CG257" s="353" t="e">
        <f>CG253</f>
        <v>#VALUE!</v>
      </c>
      <c r="CH257" s="353" t="e">
        <f t="shared" ref="CH257:CV257" si="144">CH253</f>
        <v>#VALUE!</v>
      </c>
      <c r="CI257" s="353" t="e">
        <f t="shared" si="144"/>
        <v>#VALUE!</v>
      </c>
      <c r="CJ257" s="353" t="e">
        <f t="shared" si="144"/>
        <v>#VALUE!</v>
      </c>
      <c r="CK257" s="353" t="e">
        <f t="shared" si="144"/>
        <v>#VALUE!</v>
      </c>
      <c r="CL257" s="353" t="e">
        <f t="shared" si="144"/>
        <v>#VALUE!</v>
      </c>
      <c r="CM257" s="353" t="e">
        <f t="shared" si="144"/>
        <v>#VALUE!</v>
      </c>
      <c r="CN257" s="353" t="e">
        <f t="shared" si="144"/>
        <v>#VALUE!</v>
      </c>
      <c r="CO257" s="353" t="e">
        <f t="shared" si="144"/>
        <v>#VALUE!</v>
      </c>
      <c r="CP257" s="353" t="e">
        <f t="shared" si="144"/>
        <v>#VALUE!</v>
      </c>
      <c r="CQ257" s="353" t="e">
        <f t="shared" si="144"/>
        <v>#VALUE!</v>
      </c>
      <c r="CR257" s="353" t="e">
        <f t="shared" si="144"/>
        <v>#VALUE!</v>
      </c>
      <c r="CS257" s="353" t="e">
        <f t="shared" si="144"/>
        <v>#VALUE!</v>
      </c>
      <c r="CT257" s="353" t="e">
        <f t="shared" si="144"/>
        <v>#VALUE!</v>
      </c>
      <c r="CU257" s="353" t="e">
        <f t="shared" si="144"/>
        <v>#VALUE!</v>
      </c>
      <c r="CV257" s="353" t="e">
        <f t="shared" si="144"/>
        <v>#VALUE!</v>
      </c>
    </row>
    <row r="258" spans="1:118" ht="13.5" x14ac:dyDescent="0.15">
      <c r="A258" s="54"/>
      <c r="B258" s="54"/>
      <c r="C258" s="54"/>
      <c r="D258" s="54"/>
      <c r="E258" s="54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  <c r="AA258" s="54"/>
      <c r="AB258" s="54"/>
      <c r="AC258" s="54"/>
      <c r="AD258" s="54"/>
      <c r="AE258" s="54"/>
      <c r="AF258" s="54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F258" s="54" t="s">
        <v>395</v>
      </c>
      <c r="CG258" s="54">
        <v>100</v>
      </c>
      <c r="CH258" s="54">
        <f>$CG258</f>
        <v>100</v>
      </c>
      <c r="CI258" s="54">
        <f t="shared" ref="CI258:CV262" si="145">$CG258</f>
        <v>100</v>
      </c>
      <c r="CJ258" s="54">
        <f t="shared" si="145"/>
        <v>100</v>
      </c>
      <c r="CK258" s="54">
        <f t="shared" si="145"/>
        <v>100</v>
      </c>
      <c r="CL258" s="54">
        <f t="shared" si="145"/>
        <v>100</v>
      </c>
      <c r="CM258" s="54">
        <f t="shared" si="145"/>
        <v>100</v>
      </c>
      <c r="CN258" s="54">
        <f t="shared" si="145"/>
        <v>100</v>
      </c>
      <c r="CO258" s="54">
        <f t="shared" si="145"/>
        <v>100</v>
      </c>
      <c r="CP258" s="54">
        <f t="shared" si="145"/>
        <v>100</v>
      </c>
      <c r="CQ258" s="54">
        <f t="shared" si="145"/>
        <v>100</v>
      </c>
      <c r="CR258" s="54">
        <f t="shared" si="145"/>
        <v>100</v>
      </c>
      <c r="CS258" s="54">
        <f t="shared" si="145"/>
        <v>100</v>
      </c>
      <c r="CT258" s="54">
        <f t="shared" si="145"/>
        <v>100</v>
      </c>
      <c r="CU258" s="54">
        <f t="shared" si="145"/>
        <v>100</v>
      </c>
      <c r="CV258" s="54">
        <f t="shared" si="145"/>
        <v>100</v>
      </c>
      <c r="CX258" s="339" t="s">
        <v>402</v>
      </c>
      <c r="CY258" s="339"/>
      <c r="CZ258" s="339"/>
      <c r="DA258" s="339"/>
      <c r="DB258" s="339"/>
      <c r="DC258" s="339"/>
      <c r="DD258" s="339"/>
      <c r="DE258" s="339"/>
      <c r="DF258" s="339"/>
      <c r="DG258" s="339"/>
      <c r="DH258" s="339"/>
      <c r="DI258" s="339"/>
      <c r="DJ258" s="339"/>
      <c r="DK258" s="339"/>
      <c r="DL258" s="339"/>
      <c r="DM258" s="339"/>
      <c r="DN258" s="339"/>
    </row>
    <row r="259" spans="1:118" ht="13.5" x14ac:dyDescent="0.15">
      <c r="A259" s="54"/>
      <c r="B259" s="54"/>
      <c r="C259" s="54"/>
      <c r="D259" s="54"/>
      <c r="E259" s="54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  <c r="AA259" s="54"/>
      <c r="AB259" s="54"/>
      <c r="AC259" s="54"/>
      <c r="AD259" s="54"/>
      <c r="AE259" s="54"/>
      <c r="AF259" s="54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B259" s="64" t="s">
        <v>372</v>
      </c>
      <c r="CC259" s="345">
        <v>-10</v>
      </c>
      <c r="CD259" s="66" t="s">
        <v>373</v>
      </c>
      <c r="CE259" s="66">
        <f>ROUND(CC259*$CG$82*9.80665/1000,0)</f>
        <v>-101</v>
      </c>
      <c r="CF259" s="54" t="s">
        <v>374</v>
      </c>
      <c r="CG259" s="341">
        <f>CE260</f>
        <v>0</v>
      </c>
      <c r="CH259" s="54">
        <f>$CG259</f>
        <v>0</v>
      </c>
      <c r="CI259" s="54">
        <f t="shared" si="145"/>
        <v>0</v>
      </c>
      <c r="CJ259" s="54">
        <f t="shared" si="145"/>
        <v>0</v>
      </c>
      <c r="CK259" s="54">
        <f t="shared" si="145"/>
        <v>0</v>
      </c>
      <c r="CL259" s="54">
        <f t="shared" si="145"/>
        <v>0</v>
      </c>
      <c r="CM259" s="54">
        <f t="shared" si="145"/>
        <v>0</v>
      </c>
      <c r="CN259" s="54">
        <f t="shared" si="145"/>
        <v>0</v>
      </c>
      <c r="CO259" s="54">
        <f t="shared" si="145"/>
        <v>0</v>
      </c>
      <c r="CP259" s="54">
        <f t="shared" si="145"/>
        <v>0</v>
      </c>
      <c r="CQ259" s="54">
        <f t="shared" si="145"/>
        <v>0</v>
      </c>
      <c r="CR259" s="54">
        <f t="shared" si="145"/>
        <v>0</v>
      </c>
      <c r="CS259" s="54">
        <f t="shared" si="145"/>
        <v>0</v>
      </c>
      <c r="CT259" s="54">
        <f t="shared" si="145"/>
        <v>0</v>
      </c>
      <c r="CU259" s="54">
        <f t="shared" si="145"/>
        <v>0</v>
      </c>
      <c r="CV259" s="54">
        <f t="shared" si="145"/>
        <v>0</v>
      </c>
    </row>
    <row r="260" spans="1:118" ht="13.5" x14ac:dyDescent="0.15">
      <c r="A260" s="54"/>
      <c r="B260" s="54"/>
      <c r="C260" s="54"/>
      <c r="D260" s="54"/>
      <c r="E260" s="54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54"/>
      <c r="AE260" s="54"/>
      <c r="AF260" s="54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B260" s="354" t="s">
        <v>376</v>
      </c>
      <c r="CC260" s="355">
        <f>CC244</f>
        <v>0</v>
      </c>
      <c r="CD260" s="346" t="s">
        <v>381</v>
      </c>
      <c r="CE260" s="66">
        <f>CC260*$CG$82*9.80665/1000</f>
        <v>0</v>
      </c>
      <c r="CF260" s="54" t="s">
        <v>396</v>
      </c>
      <c r="CG260" s="54">
        <v>0.79</v>
      </c>
      <c r="CH260" s="54">
        <f>$CG260</f>
        <v>0.79</v>
      </c>
      <c r="CI260" s="54">
        <f t="shared" si="145"/>
        <v>0.79</v>
      </c>
      <c r="CJ260" s="54">
        <f t="shared" si="145"/>
        <v>0.79</v>
      </c>
      <c r="CK260" s="54">
        <f t="shared" si="145"/>
        <v>0.79</v>
      </c>
      <c r="CL260" s="54">
        <f t="shared" si="145"/>
        <v>0.79</v>
      </c>
      <c r="CM260" s="54">
        <f t="shared" si="145"/>
        <v>0.79</v>
      </c>
      <c r="CN260" s="54">
        <f t="shared" si="145"/>
        <v>0.79</v>
      </c>
      <c r="CO260" s="54">
        <f t="shared" si="145"/>
        <v>0.79</v>
      </c>
      <c r="CP260" s="54">
        <f t="shared" si="145"/>
        <v>0.79</v>
      </c>
      <c r="CQ260" s="54">
        <f t="shared" si="145"/>
        <v>0.79</v>
      </c>
      <c r="CR260" s="54">
        <f t="shared" si="145"/>
        <v>0.79</v>
      </c>
      <c r="CS260" s="54">
        <f t="shared" si="145"/>
        <v>0.79</v>
      </c>
      <c r="CT260" s="54">
        <f t="shared" si="145"/>
        <v>0.79</v>
      </c>
      <c r="CU260" s="54">
        <f t="shared" si="145"/>
        <v>0.79</v>
      </c>
      <c r="CV260" s="54">
        <f t="shared" si="145"/>
        <v>0.79</v>
      </c>
      <c r="CX260" s="358" t="s">
        <v>404</v>
      </c>
      <c r="CY260" s="54">
        <f t="shared" ref="CY260:DN260" si="146">CG$79</f>
        <v>126.88500000000001</v>
      </c>
      <c r="CZ260" s="54">
        <f t="shared" si="146"/>
        <v>109.185</v>
      </c>
      <c r="DA260" s="54">
        <f t="shared" si="146"/>
        <v>94.381</v>
      </c>
      <c r="DB260" s="54">
        <f t="shared" si="146"/>
        <v>82.445999999999998</v>
      </c>
      <c r="DC260" s="54">
        <f t="shared" si="146"/>
        <v>73.918000000000006</v>
      </c>
      <c r="DD260" s="54">
        <f t="shared" si="146"/>
        <v>63.152999999999999</v>
      </c>
      <c r="DE260" s="54">
        <f t="shared" si="146"/>
        <v>56.482999999999997</v>
      </c>
      <c r="DF260" s="54">
        <f t="shared" si="146"/>
        <v>51.133000000000003</v>
      </c>
      <c r="DG260" s="54">
        <f t="shared" si="146"/>
        <v>48.246000000000002</v>
      </c>
      <c r="DH260" s="54">
        <f t="shared" si="146"/>
        <v>43.709000000000003</v>
      </c>
      <c r="DI260" s="54">
        <f t="shared" si="146"/>
        <v>40.774000000000001</v>
      </c>
      <c r="DJ260" s="54">
        <f t="shared" si="146"/>
        <v>38.68</v>
      </c>
      <c r="DK260" s="54">
        <f t="shared" si="146"/>
        <v>34.463000000000001</v>
      </c>
      <c r="DL260" s="54">
        <f t="shared" si="146"/>
        <v>33.161000000000001</v>
      </c>
      <c r="DM260" s="54">
        <f t="shared" si="146"/>
        <v>30.765000000000001</v>
      </c>
      <c r="DN260" s="54">
        <f t="shared" si="146"/>
        <v>29.283999999999999</v>
      </c>
    </row>
    <row r="261" spans="1:118" ht="13.5" x14ac:dyDescent="0.15">
      <c r="A261" s="54"/>
      <c r="B261" s="54"/>
      <c r="C261" s="54"/>
      <c r="D261" s="54"/>
      <c r="E261" s="54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  <c r="AA261" s="54"/>
      <c r="AB261" s="54"/>
      <c r="AC261" s="54"/>
      <c r="AD261" s="54"/>
      <c r="AE261" s="54"/>
      <c r="AF261" s="54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B261" s="64" t="s">
        <v>380</v>
      </c>
      <c r="CC261" s="345">
        <f>-BN90</f>
        <v>0</v>
      </c>
      <c r="CD261" s="346" t="s">
        <v>381</v>
      </c>
      <c r="CE261" s="66">
        <f>CC261*$CG$82*9.80665/1000</f>
        <v>0</v>
      </c>
      <c r="CF261" s="54" t="s">
        <v>382</v>
      </c>
      <c r="CG261" s="341">
        <f>CE259</f>
        <v>-101</v>
      </c>
      <c r="CH261" s="54">
        <f>$CG261</f>
        <v>-101</v>
      </c>
      <c r="CI261" s="54">
        <f t="shared" si="145"/>
        <v>-101</v>
      </c>
      <c r="CJ261" s="54">
        <f t="shared" si="145"/>
        <v>-101</v>
      </c>
      <c r="CK261" s="54">
        <f t="shared" si="145"/>
        <v>-101</v>
      </c>
      <c r="CL261" s="54">
        <f t="shared" si="145"/>
        <v>-101</v>
      </c>
      <c r="CM261" s="54">
        <f t="shared" si="145"/>
        <v>-101</v>
      </c>
      <c r="CN261" s="54">
        <f t="shared" si="145"/>
        <v>-101</v>
      </c>
      <c r="CO261" s="54">
        <f t="shared" si="145"/>
        <v>-101</v>
      </c>
      <c r="CP261" s="54">
        <f t="shared" si="145"/>
        <v>-101</v>
      </c>
      <c r="CQ261" s="54">
        <f t="shared" si="145"/>
        <v>-101</v>
      </c>
      <c r="CR261" s="54">
        <f t="shared" si="145"/>
        <v>-101</v>
      </c>
      <c r="CS261" s="54">
        <f t="shared" si="145"/>
        <v>-101</v>
      </c>
      <c r="CT261" s="54">
        <f t="shared" si="145"/>
        <v>-101</v>
      </c>
      <c r="CU261" s="54">
        <f t="shared" si="145"/>
        <v>-101</v>
      </c>
      <c r="CV261" s="54">
        <f t="shared" si="145"/>
        <v>-101</v>
      </c>
      <c r="CX261" s="54" t="s">
        <v>418</v>
      </c>
      <c r="CY261" s="54">
        <f t="shared" ref="CY261:DN261" si="147">CG$80</f>
        <v>0.55779999999999996</v>
      </c>
      <c r="CZ261" s="54">
        <f t="shared" si="147"/>
        <v>0.65139999999999998</v>
      </c>
      <c r="DA261" s="54">
        <f t="shared" si="147"/>
        <v>0.72219999999999995</v>
      </c>
      <c r="DB261" s="54">
        <f t="shared" si="147"/>
        <v>0.78249999999999997</v>
      </c>
      <c r="DC261" s="54">
        <f t="shared" si="147"/>
        <v>0.81259999999999999</v>
      </c>
      <c r="DD261" s="54">
        <f t="shared" si="147"/>
        <v>0.84340000000000004</v>
      </c>
      <c r="DE261" s="54">
        <f t="shared" si="147"/>
        <v>0.86929999999999996</v>
      </c>
      <c r="DF261" s="54">
        <f t="shared" si="147"/>
        <v>0.89100000000000001</v>
      </c>
      <c r="DG261" s="54">
        <f t="shared" si="147"/>
        <v>0.90920000000000001</v>
      </c>
      <c r="DH261" s="54">
        <f t="shared" si="147"/>
        <v>0.92220000000000002</v>
      </c>
      <c r="DI261" s="54">
        <f t="shared" si="147"/>
        <v>0.93189999999999995</v>
      </c>
      <c r="DJ261" s="54">
        <f t="shared" si="147"/>
        <v>0.94030000000000002</v>
      </c>
      <c r="DK261" s="54">
        <f t="shared" si="147"/>
        <v>0.94769999999999999</v>
      </c>
      <c r="DL261" s="54">
        <f t="shared" si="147"/>
        <v>0.95440000000000003</v>
      </c>
      <c r="DM261" s="54">
        <f t="shared" si="147"/>
        <v>0.96020000000000005</v>
      </c>
      <c r="DN261" s="54">
        <f t="shared" si="147"/>
        <v>0.96530000000000005</v>
      </c>
    </row>
    <row r="262" spans="1:118" ht="14.25" thickBot="1" x14ac:dyDescent="0.2">
      <c r="A262" s="54"/>
      <c r="B262" s="54"/>
      <c r="C262" s="54"/>
      <c r="D262" s="54"/>
      <c r="E262" s="54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  <c r="AA262" s="54"/>
      <c r="AB262" s="54"/>
      <c r="AC262" s="54"/>
      <c r="AD262" s="54"/>
      <c r="AE262" s="54"/>
      <c r="AF262" s="54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B262" s="64" t="s">
        <v>384</v>
      </c>
      <c r="CC262" s="345">
        <v>0</v>
      </c>
      <c r="CD262" s="66" t="s">
        <v>65</v>
      </c>
      <c r="CE262" s="66">
        <f>IF(CC259=0,IF(CC242&gt;0,CC262+CE245,CC262),(CC262-((CC261-CC260)/CC259)))</f>
        <v>0</v>
      </c>
      <c r="CF262" s="54" t="s">
        <v>385</v>
      </c>
      <c r="CG262" s="341">
        <f>ABS(CE262)</f>
        <v>0</v>
      </c>
      <c r="CH262" s="54">
        <f>$CG262</f>
        <v>0</v>
      </c>
      <c r="CI262" s="54">
        <f t="shared" si="145"/>
        <v>0</v>
      </c>
      <c r="CJ262" s="54">
        <f t="shared" si="145"/>
        <v>0</v>
      </c>
      <c r="CK262" s="54">
        <f t="shared" si="145"/>
        <v>0</v>
      </c>
      <c r="CL262" s="54">
        <f t="shared" si="145"/>
        <v>0</v>
      </c>
      <c r="CM262" s="54">
        <f t="shared" si="145"/>
        <v>0</v>
      </c>
      <c r="CN262" s="54">
        <f t="shared" si="145"/>
        <v>0</v>
      </c>
      <c r="CO262" s="54">
        <f t="shared" si="145"/>
        <v>0</v>
      </c>
      <c r="CP262" s="54">
        <f t="shared" si="145"/>
        <v>0</v>
      </c>
      <c r="CQ262" s="54">
        <f t="shared" si="145"/>
        <v>0</v>
      </c>
      <c r="CR262" s="54">
        <f t="shared" si="145"/>
        <v>0</v>
      </c>
      <c r="CS262" s="54">
        <f t="shared" si="145"/>
        <v>0</v>
      </c>
      <c r="CT262" s="54">
        <f t="shared" si="145"/>
        <v>0</v>
      </c>
      <c r="CU262" s="54">
        <f t="shared" si="145"/>
        <v>0</v>
      </c>
      <c r="CV262" s="54">
        <f t="shared" si="145"/>
        <v>0</v>
      </c>
      <c r="CX262" s="54" t="s">
        <v>407</v>
      </c>
      <c r="CY262" s="54">
        <f>100-$CG$83</f>
        <v>94.33</v>
      </c>
      <c r="CZ262" s="54">
        <f t="shared" ref="CZ262:DN262" si="148">100-$CG$83</f>
        <v>94.33</v>
      </c>
      <c r="DA262" s="54">
        <f t="shared" si="148"/>
        <v>94.33</v>
      </c>
      <c r="DB262" s="54">
        <f t="shared" si="148"/>
        <v>94.33</v>
      </c>
      <c r="DC262" s="54">
        <f t="shared" si="148"/>
        <v>94.33</v>
      </c>
      <c r="DD262" s="54">
        <f t="shared" si="148"/>
        <v>94.33</v>
      </c>
      <c r="DE262" s="54">
        <f t="shared" si="148"/>
        <v>94.33</v>
      </c>
      <c r="DF262" s="54">
        <f t="shared" si="148"/>
        <v>94.33</v>
      </c>
      <c r="DG262" s="54">
        <f t="shared" si="148"/>
        <v>94.33</v>
      </c>
      <c r="DH262" s="54">
        <f t="shared" si="148"/>
        <v>94.33</v>
      </c>
      <c r="DI262" s="54">
        <f t="shared" si="148"/>
        <v>94.33</v>
      </c>
      <c r="DJ262" s="54">
        <f t="shared" si="148"/>
        <v>94.33</v>
      </c>
      <c r="DK262" s="54">
        <f t="shared" si="148"/>
        <v>94.33</v>
      </c>
      <c r="DL262" s="54">
        <f t="shared" si="148"/>
        <v>94.33</v>
      </c>
      <c r="DM262" s="54">
        <f t="shared" si="148"/>
        <v>94.33</v>
      </c>
      <c r="DN262" s="54">
        <f t="shared" si="148"/>
        <v>94.33</v>
      </c>
    </row>
    <row r="263" spans="1:118" ht="14.25" thickBot="1" x14ac:dyDescent="0.2">
      <c r="A263" s="54"/>
      <c r="B263" s="54"/>
      <c r="C263" s="54"/>
      <c r="D263" s="54"/>
      <c r="E263" s="54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54"/>
      <c r="AE263" s="54"/>
      <c r="AF263" s="54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B263" s="359"/>
      <c r="CC263" s="360"/>
      <c r="CF263" s="54" t="s">
        <v>408</v>
      </c>
      <c r="CG263" s="347">
        <f>LN(2)/CG$78</f>
        <v>0.13862943611198905</v>
      </c>
      <c r="CH263" s="347">
        <f t="shared" ref="CH263:CV263" si="149">LN(2)/CH$78</f>
        <v>8.6643397569993161E-2</v>
      </c>
      <c r="CI263" s="347">
        <f t="shared" si="149"/>
        <v>5.5451774444795626E-2</v>
      </c>
      <c r="CJ263" s="347">
        <f t="shared" si="149"/>
        <v>3.7467415165402446E-2</v>
      </c>
      <c r="CK263" s="347">
        <f t="shared" si="149"/>
        <v>2.5672117798516494E-2</v>
      </c>
      <c r="CL263" s="347">
        <f t="shared" si="149"/>
        <v>1.8097837612531208E-2</v>
      </c>
      <c r="CM263" s="347">
        <f t="shared" si="149"/>
        <v>1.2765141446776157E-2</v>
      </c>
      <c r="CN263" s="347">
        <f t="shared" si="149"/>
        <v>9.001911435843446E-3</v>
      </c>
      <c r="CO263" s="347">
        <f t="shared" si="149"/>
        <v>6.3591484455040852E-3</v>
      </c>
      <c r="CP263" s="347">
        <f t="shared" si="149"/>
        <v>4.7475834284927756E-3</v>
      </c>
      <c r="CQ263" s="347">
        <f t="shared" si="149"/>
        <v>3.7066694147590657E-3</v>
      </c>
      <c r="CR263" s="347">
        <f t="shared" si="149"/>
        <v>2.9001974082006081E-3</v>
      </c>
      <c r="CS263" s="347">
        <f t="shared" si="149"/>
        <v>2.272613706753919E-3</v>
      </c>
      <c r="CT263" s="347">
        <f t="shared" si="149"/>
        <v>1.7773004629742187E-3</v>
      </c>
      <c r="CU263" s="347">
        <f t="shared" si="149"/>
        <v>1.3918618083533039E-3</v>
      </c>
      <c r="CV263" s="347">
        <f t="shared" si="149"/>
        <v>1.0915703630865281E-3</v>
      </c>
      <c r="CX263" s="54" t="s">
        <v>409</v>
      </c>
      <c r="CY263" s="361">
        <f>CE261</f>
        <v>0</v>
      </c>
      <c r="CZ263" s="54">
        <f>$CY263</f>
        <v>0</v>
      </c>
      <c r="DA263" s="54">
        <f t="shared" ref="DA263:DN263" si="150">$CY263</f>
        <v>0</v>
      </c>
      <c r="DB263" s="54">
        <f t="shared" si="150"/>
        <v>0</v>
      </c>
      <c r="DC263" s="54">
        <f t="shared" si="150"/>
        <v>0</v>
      </c>
      <c r="DD263" s="54">
        <f t="shared" si="150"/>
        <v>0</v>
      </c>
      <c r="DE263" s="54">
        <f t="shared" si="150"/>
        <v>0</v>
      </c>
      <c r="DF263" s="54">
        <f t="shared" si="150"/>
        <v>0</v>
      </c>
      <c r="DG263" s="54">
        <f t="shared" si="150"/>
        <v>0</v>
      </c>
      <c r="DH263" s="54">
        <f t="shared" si="150"/>
        <v>0</v>
      </c>
      <c r="DI263" s="54">
        <f t="shared" si="150"/>
        <v>0</v>
      </c>
      <c r="DJ263" s="54">
        <f t="shared" si="150"/>
        <v>0</v>
      </c>
      <c r="DK263" s="54">
        <f t="shared" si="150"/>
        <v>0</v>
      </c>
      <c r="DL263" s="54">
        <f t="shared" si="150"/>
        <v>0</v>
      </c>
      <c r="DM263" s="54">
        <f t="shared" si="150"/>
        <v>0</v>
      </c>
      <c r="DN263" s="54">
        <f t="shared" si="150"/>
        <v>0</v>
      </c>
    </row>
    <row r="265" spans="1:118" ht="13.5" x14ac:dyDescent="0.15">
      <c r="A265" s="54"/>
      <c r="B265" s="54"/>
      <c r="C265" s="54"/>
      <c r="D265" s="54"/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  <c r="AD265" s="54"/>
      <c r="AE265" s="54"/>
      <c r="AF265" s="54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G265" s="348">
        <f>(CG258+CG259)*CG260</f>
        <v>79</v>
      </c>
      <c r="CH265" s="348">
        <f t="shared" ref="CH265:CV265" si="151">(CH258+CH259)*CH260</f>
        <v>79</v>
      </c>
      <c r="CI265" s="348">
        <f t="shared" si="151"/>
        <v>79</v>
      </c>
      <c r="CJ265" s="348">
        <f t="shared" si="151"/>
        <v>79</v>
      </c>
      <c r="CK265" s="348">
        <f t="shared" si="151"/>
        <v>79</v>
      </c>
      <c r="CL265" s="348">
        <f t="shared" si="151"/>
        <v>79</v>
      </c>
      <c r="CM265" s="348">
        <f t="shared" si="151"/>
        <v>79</v>
      </c>
      <c r="CN265" s="348">
        <f t="shared" si="151"/>
        <v>79</v>
      </c>
      <c r="CO265" s="348">
        <f t="shared" si="151"/>
        <v>79</v>
      </c>
      <c r="CP265" s="348">
        <f t="shared" si="151"/>
        <v>79</v>
      </c>
      <c r="CQ265" s="348">
        <f t="shared" si="151"/>
        <v>79</v>
      </c>
      <c r="CR265" s="348">
        <f t="shared" si="151"/>
        <v>79</v>
      </c>
      <c r="CS265" s="348">
        <f t="shared" si="151"/>
        <v>79</v>
      </c>
      <c r="CT265" s="348">
        <f t="shared" si="151"/>
        <v>79</v>
      </c>
      <c r="CU265" s="348">
        <f t="shared" si="151"/>
        <v>79</v>
      </c>
      <c r="CV265" s="348">
        <f t="shared" si="151"/>
        <v>79</v>
      </c>
    </row>
    <row r="266" spans="1:118" ht="13.5" x14ac:dyDescent="0.15">
      <c r="A266" s="54"/>
      <c r="B266" s="54"/>
      <c r="C266" s="54"/>
      <c r="D266" s="54"/>
      <c r="E266" s="54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  <c r="AA266" s="54"/>
      <c r="AB266" s="54"/>
      <c r="AC266" s="54"/>
      <c r="AD266" s="54"/>
      <c r="AE266" s="54"/>
      <c r="AF266" s="54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G266" s="348">
        <f>CG261*CG260*(CG262-1/CG263)</f>
        <v>575.56318656265205</v>
      </c>
      <c r="CH266" s="348">
        <f t="shared" ref="CH266:CV266" si="152">CH261*CH260*(CH262-1/CH263)</f>
        <v>920.90109850024317</v>
      </c>
      <c r="CI266" s="348">
        <f t="shared" si="152"/>
        <v>1438.9079664066298</v>
      </c>
      <c r="CJ266" s="348">
        <f t="shared" si="152"/>
        <v>2129.5837902818125</v>
      </c>
      <c r="CK266" s="348">
        <f t="shared" si="152"/>
        <v>3108.0412074383207</v>
      </c>
      <c r="CL266" s="348">
        <f t="shared" si="152"/>
        <v>4408.8140090699144</v>
      </c>
      <c r="CM266" s="348">
        <f t="shared" si="152"/>
        <v>6250.6162060704</v>
      </c>
      <c r="CN266" s="348">
        <f t="shared" si="152"/>
        <v>8863.6730730648396</v>
      </c>
      <c r="CO266" s="348">
        <f t="shared" si="152"/>
        <v>12547.277467065815</v>
      </c>
      <c r="CP266" s="348">
        <f t="shared" si="152"/>
        <v>16806.445047629441</v>
      </c>
      <c r="CQ266" s="348">
        <f t="shared" si="152"/>
        <v>21526.063177443186</v>
      </c>
      <c r="CR266" s="348">
        <f t="shared" si="152"/>
        <v>27511.920317694763</v>
      </c>
      <c r="CS266" s="348">
        <f t="shared" si="152"/>
        <v>35109.354380321776</v>
      </c>
      <c r="CT266" s="348">
        <f t="shared" si="152"/>
        <v>44893.928551886856</v>
      </c>
      <c r="CU266" s="348">
        <f t="shared" si="152"/>
        <v>57326.093381640138</v>
      </c>
      <c r="CV266" s="348">
        <f t="shared" si="152"/>
        <v>73096.524693456799</v>
      </c>
    </row>
    <row r="267" spans="1:118" ht="13.5" x14ac:dyDescent="0.15">
      <c r="A267" s="54"/>
      <c r="B267" s="54"/>
      <c r="C267" s="54"/>
      <c r="D267" s="54"/>
      <c r="E267" s="54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G267" s="348" t="e">
        <f>((CG258+CG259)*CG260-CG257-CG261*CG260/CG263)*EXP(-CG263*CG262)</f>
        <v>#VALUE!</v>
      </c>
      <c r="CH267" s="348" t="e">
        <f t="shared" ref="CH267:CV267" si="153">((CH258+CH259)*CH260-CH257-CH261*CH260/CH263)*EXP(-CH263*CH262)</f>
        <v>#VALUE!</v>
      </c>
      <c r="CI267" s="348" t="e">
        <f t="shared" si="153"/>
        <v>#VALUE!</v>
      </c>
      <c r="CJ267" s="348" t="e">
        <f t="shared" si="153"/>
        <v>#VALUE!</v>
      </c>
      <c r="CK267" s="348" t="e">
        <f t="shared" si="153"/>
        <v>#VALUE!</v>
      </c>
      <c r="CL267" s="348" t="e">
        <f t="shared" si="153"/>
        <v>#VALUE!</v>
      </c>
      <c r="CM267" s="348" t="e">
        <f t="shared" si="153"/>
        <v>#VALUE!</v>
      </c>
      <c r="CN267" s="348" t="e">
        <f t="shared" si="153"/>
        <v>#VALUE!</v>
      </c>
      <c r="CO267" s="348" t="e">
        <f t="shared" si="153"/>
        <v>#VALUE!</v>
      </c>
      <c r="CP267" s="348" t="e">
        <f t="shared" si="153"/>
        <v>#VALUE!</v>
      </c>
      <c r="CQ267" s="348" t="e">
        <f t="shared" si="153"/>
        <v>#VALUE!</v>
      </c>
      <c r="CR267" s="348" t="e">
        <f t="shared" si="153"/>
        <v>#VALUE!</v>
      </c>
      <c r="CS267" s="348" t="e">
        <f t="shared" si="153"/>
        <v>#VALUE!</v>
      </c>
      <c r="CT267" s="348" t="e">
        <f t="shared" si="153"/>
        <v>#VALUE!</v>
      </c>
      <c r="CU267" s="348" t="e">
        <f t="shared" si="153"/>
        <v>#VALUE!</v>
      </c>
      <c r="CV267" s="348" t="e">
        <f t="shared" si="153"/>
        <v>#VALUE!</v>
      </c>
    </row>
    <row r="268" spans="1:118" ht="13.5" x14ac:dyDescent="0.15">
      <c r="A268" s="54"/>
      <c r="B268" s="54"/>
      <c r="C268" s="54"/>
      <c r="D268" s="54"/>
      <c r="E268" s="54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  <c r="AA268" s="54"/>
      <c r="AB268" s="54"/>
      <c r="AC268" s="54"/>
      <c r="AD268" s="54"/>
      <c r="AE268" s="54"/>
      <c r="AF268" s="54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G268" s="349" t="e">
        <f>CG265+CG266-CG267</f>
        <v>#VALUE!</v>
      </c>
      <c r="CH268" s="349" t="e">
        <f t="shared" ref="CH268:CV268" si="154">CH265+CH266-CH267</f>
        <v>#VALUE!</v>
      </c>
      <c r="CI268" s="349" t="e">
        <f t="shared" si="154"/>
        <v>#VALUE!</v>
      </c>
      <c r="CJ268" s="349" t="e">
        <f t="shared" si="154"/>
        <v>#VALUE!</v>
      </c>
      <c r="CK268" s="349" t="e">
        <f t="shared" si="154"/>
        <v>#VALUE!</v>
      </c>
      <c r="CL268" s="349" t="e">
        <f t="shared" si="154"/>
        <v>#VALUE!</v>
      </c>
      <c r="CM268" s="349" t="e">
        <f t="shared" si="154"/>
        <v>#VALUE!</v>
      </c>
      <c r="CN268" s="349" t="e">
        <f t="shared" si="154"/>
        <v>#VALUE!</v>
      </c>
      <c r="CO268" s="349" t="e">
        <f t="shared" si="154"/>
        <v>#VALUE!</v>
      </c>
      <c r="CP268" s="349" t="e">
        <f t="shared" si="154"/>
        <v>#VALUE!</v>
      </c>
      <c r="CQ268" s="349" t="e">
        <f t="shared" si="154"/>
        <v>#VALUE!</v>
      </c>
      <c r="CR268" s="349" t="e">
        <f t="shared" si="154"/>
        <v>#VALUE!</v>
      </c>
      <c r="CS268" s="349" t="e">
        <f t="shared" si="154"/>
        <v>#VALUE!</v>
      </c>
      <c r="CT268" s="349" t="e">
        <f t="shared" si="154"/>
        <v>#VALUE!</v>
      </c>
      <c r="CU268" s="349" t="e">
        <f t="shared" si="154"/>
        <v>#VALUE!</v>
      </c>
      <c r="CV268" s="349" t="e">
        <f t="shared" si="154"/>
        <v>#VALUE!</v>
      </c>
    </row>
    <row r="269" spans="1:118" ht="13.5" x14ac:dyDescent="0.15">
      <c r="A269" s="54"/>
      <c r="B269" s="54"/>
      <c r="C269" s="54"/>
      <c r="D269" s="54"/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  <c r="AA269" s="54"/>
      <c r="AB269" s="54"/>
      <c r="AC269" s="54"/>
      <c r="AD269" s="54"/>
      <c r="AE269" s="54"/>
      <c r="AF269" s="54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G269" s="350" t="s">
        <v>390</v>
      </c>
      <c r="CH269" s="351" t="s">
        <v>333</v>
      </c>
      <c r="CI269" s="351" t="s">
        <v>334</v>
      </c>
      <c r="CJ269" s="351" t="s">
        <v>335</v>
      </c>
      <c r="CK269" s="351" t="s">
        <v>336</v>
      </c>
      <c r="CL269" s="351" t="s">
        <v>337</v>
      </c>
      <c r="CM269" s="351" t="s">
        <v>338</v>
      </c>
      <c r="CN269" s="351" t="s">
        <v>339</v>
      </c>
      <c r="CO269" s="351" t="s">
        <v>340</v>
      </c>
      <c r="CP269" s="351" t="s">
        <v>341</v>
      </c>
      <c r="CQ269" s="351" t="s">
        <v>342</v>
      </c>
      <c r="CR269" s="351" t="s">
        <v>343</v>
      </c>
      <c r="CS269" s="351" t="s">
        <v>344</v>
      </c>
      <c r="CT269" s="351" t="s">
        <v>345</v>
      </c>
      <c r="CU269" s="351" t="s">
        <v>346</v>
      </c>
      <c r="CV269" s="351" t="s">
        <v>347</v>
      </c>
      <c r="CY269" s="54" t="s">
        <v>390</v>
      </c>
      <c r="CZ269" s="54" t="s">
        <v>333</v>
      </c>
      <c r="DA269" s="54" t="s">
        <v>334</v>
      </c>
      <c r="DB269" s="54" t="s">
        <v>335</v>
      </c>
      <c r="DC269" s="54" t="s">
        <v>336</v>
      </c>
      <c r="DD269" s="54" t="s">
        <v>337</v>
      </c>
      <c r="DE269" s="54" t="s">
        <v>338</v>
      </c>
      <c r="DF269" s="54" t="s">
        <v>339</v>
      </c>
      <c r="DG269" s="54" t="s">
        <v>340</v>
      </c>
      <c r="DH269" s="54" t="s">
        <v>341</v>
      </c>
      <c r="DI269" s="54" t="s">
        <v>342</v>
      </c>
      <c r="DJ269" s="54" t="s">
        <v>343</v>
      </c>
      <c r="DK269" s="54" t="s">
        <v>344</v>
      </c>
      <c r="DL269" s="54" t="s">
        <v>345</v>
      </c>
      <c r="DM269" s="54" t="s">
        <v>346</v>
      </c>
      <c r="DN269" s="54" t="s">
        <v>347</v>
      </c>
    </row>
    <row r="270" spans="1:118" ht="13.5" x14ac:dyDescent="0.15">
      <c r="A270" s="54"/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F270" s="54" t="s">
        <v>391</v>
      </c>
      <c r="CG270" s="352" t="e">
        <f>ROUND((CG258+CG259)*CG260+CG261*CG260*(CG262-1/CG263)-((CG258+CG259)*CG260-CG257-CG261*CG260/CG263)*EXP(-CG263*CG262),5)</f>
        <v>#VALUE!</v>
      </c>
      <c r="CH270" s="352" t="e">
        <f t="shared" ref="CH270:CV270" si="155">ROUND((CH258+CH259)*CH260+CH261*CH260*(CH262-1/CH263)-((CH258+CH259)*CH260-CH257-CH261*CH260/CH263)*EXP(-CH263*CH262),5)</f>
        <v>#VALUE!</v>
      </c>
      <c r="CI270" s="352" t="e">
        <f t="shared" si="155"/>
        <v>#VALUE!</v>
      </c>
      <c r="CJ270" s="352" t="e">
        <f t="shared" si="155"/>
        <v>#VALUE!</v>
      </c>
      <c r="CK270" s="352" t="e">
        <f t="shared" si="155"/>
        <v>#VALUE!</v>
      </c>
      <c r="CL270" s="352" t="e">
        <f t="shared" si="155"/>
        <v>#VALUE!</v>
      </c>
      <c r="CM270" s="352" t="e">
        <f t="shared" si="155"/>
        <v>#VALUE!</v>
      </c>
      <c r="CN270" s="352" t="e">
        <f t="shared" si="155"/>
        <v>#VALUE!</v>
      </c>
      <c r="CO270" s="352" t="e">
        <f t="shared" si="155"/>
        <v>#VALUE!</v>
      </c>
      <c r="CP270" s="352" t="e">
        <f t="shared" si="155"/>
        <v>#VALUE!</v>
      </c>
      <c r="CQ270" s="352" t="e">
        <f t="shared" si="155"/>
        <v>#VALUE!</v>
      </c>
      <c r="CR270" s="352" t="e">
        <f t="shared" si="155"/>
        <v>#VALUE!</v>
      </c>
      <c r="CS270" s="352" t="e">
        <f t="shared" si="155"/>
        <v>#VALUE!</v>
      </c>
      <c r="CT270" s="352" t="e">
        <f t="shared" si="155"/>
        <v>#VALUE!</v>
      </c>
      <c r="CU270" s="352" t="e">
        <f t="shared" si="155"/>
        <v>#VALUE!</v>
      </c>
      <c r="CV270" s="352" t="e">
        <f t="shared" si="155"/>
        <v>#VALUE!</v>
      </c>
      <c r="CX270" s="54" t="s">
        <v>412</v>
      </c>
      <c r="CY270" s="362">
        <f>(CY262+CY263)/CY261+CY260</f>
        <v>295.99579239870923</v>
      </c>
      <c r="CZ270" s="362">
        <f t="shared" ref="CZ270:DN270" si="156">(CZ262+CZ263)/CZ261+CZ260</f>
        <v>253.99617592876882</v>
      </c>
      <c r="DA270" s="362">
        <f t="shared" si="156"/>
        <v>224.99578814732763</v>
      </c>
      <c r="DB270" s="362">
        <f t="shared" si="156"/>
        <v>202.99552076677315</v>
      </c>
      <c r="DC270" s="362">
        <f t="shared" si="156"/>
        <v>190.00217425547623</v>
      </c>
      <c r="DD270" s="362">
        <f t="shared" si="156"/>
        <v>174.99791344557741</v>
      </c>
      <c r="DE270" s="362">
        <f t="shared" si="156"/>
        <v>164.99559634188427</v>
      </c>
      <c r="DF270" s="362">
        <f t="shared" si="156"/>
        <v>157.00280920314253</v>
      </c>
      <c r="DG270" s="362">
        <f t="shared" si="156"/>
        <v>151.99654993400793</v>
      </c>
      <c r="DH270" s="362">
        <f t="shared" si="156"/>
        <v>145.99700693992628</v>
      </c>
      <c r="DI270" s="362">
        <f t="shared" si="156"/>
        <v>141.99730722180493</v>
      </c>
      <c r="DJ270" s="362">
        <f t="shared" si="156"/>
        <v>138.99904711262363</v>
      </c>
      <c r="DK270" s="362">
        <f t="shared" si="156"/>
        <v>133.99871805423658</v>
      </c>
      <c r="DL270" s="362">
        <f t="shared" si="156"/>
        <v>131.99796563285832</v>
      </c>
      <c r="DM270" s="362">
        <f t="shared" si="156"/>
        <v>129.00495001041449</v>
      </c>
      <c r="DN270" s="362">
        <f t="shared" si="156"/>
        <v>127.00491577747849</v>
      </c>
    </row>
    <row r="271" spans="1:118" ht="13.5" x14ac:dyDescent="0.15">
      <c r="A271" s="54"/>
      <c r="B271" s="54"/>
      <c r="C271" s="54"/>
      <c r="D271" s="54"/>
      <c r="E271" s="54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54"/>
      <c r="AE271" s="54"/>
      <c r="AF271" s="54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319" t="str">
        <f>IF(CB271="","",CC271)</f>
        <v/>
      </c>
      <c r="CB271" s="363" t="str">
        <f>IF(COUNTIF(CY271:DN271,"×")=0,"","浮上できません")</f>
        <v/>
      </c>
      <c r="CC271" s="316">
        <v>9</v>
      </c>
      <c r="CG271" s="369"/>
      <c r="CH271" s="369"/>
      <c r="CI271" s="369"/>
      <c r="CJ271" s="369"/>
      <c r="CK271" s="369"/>
      <c r="CL271" s="369"/>
      <c r="CM271" s="369"/>
      <c r="CN271" s="369"/>
      <c r="CO271" s="369"/>
      <c r="CP271" s="369"/>
      <c r="CQ271" s="369"/>
      <c r="CR271" s="369"/>
      <c r="CS271" s="369"/>
      <c r="CT271" s="369"/>
      <c r="CU271" s="369"/>
      <c r="CV271" s="369"/>
      <c r="CY271" s="364" t="e">
        <f t="shared" ref="CY271:DN271" si="157">IF(CY270-CG270&gt;0,"","×")</f>
        <v>#VALUE!</v>
      </c>
      <c r="CZ271" s="364" t="e">
        <f t="shared" si="157"/>
        <v>#VALUE!</v>
      </c>
      <c r="DA271" s="364" t="e">
        <f t="shared" si="157"/>
        <v>#VALUE!</v>
      </c>
      <c r="DB271" s="364" t="e">
        <f t="shared" si="157"/>
        <v>#VALUE!</v>
      </c>
      <c r="DC271" s="364" t="e">
        <f t="shared" si="157"/>
        <v>#VALUE!</v>
      </c>
      <c r="DD271" s="364" t="e">
        <f t="shared" si="157"/>
        <v>#VALUE!</v>
      </c>
      <c r="DE271" s="364" t="e">
        <f t="shared" si="157"/>
        <v>#VALUE!</v>
      </c>
      <c r="DF271" s="364" t="e">
        <f t="shared" si="157"/>
        <v>#VALUE!</v>
      </c>
      <c r="DG271" s="364" t="e">
        <f t="shared" si="157"/>
        <v>#VALUE!</v>
      </c>
      <c r="DH271" s="364" t="e">
        <f t="shared" si="157"/>
        <v>#VALUE!</v>
      </c>
      <c r="DI271" s="364" t="e">
        <f t="shared" si="157"/>
        <v>#VALUE!</v>
      </c>
      <c r="DJ271" s="364" t="e">
        <f t="shared" si="157"/>
        <v>#VALUE!</v>
      </c>
      <c r="DK271" s="364" t="e">
        <f t="shared" si="157"/>
        <v>#VALUE!</v>
      </c>
      <c r="DL271" s="364" t="e">
        <f t="shared" si="157"/>
        <v>#VALUE!</v>
      </c>
      <c r="DM271" s="364" t="e">
        <f t="shared" si="157"/>
        <v>#VALUE!</v>
      </c>
      <c r="DN271" s="364" t="e">
        <f t="shared" si="157"/>
        <v>#VALUE!</v>
      </c>
    </row>
    <row r="272" spans="1:118" ht="13.5" x14ac:dyDescent="0.15">
      <c r="A272" s="54"/>
      <c r="B272" s="54"/>
      <c r="C272" s="54"/>
      <c r="D272" s="54"/>
      <c r="E272" s="54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  <c r="AA272" s="54"/>
      <c r="AB272" s="54"/>
      <c r="AC272" s="54"/>
      <c r="AD272" s="54"/>
      <c r="AE272" s="54"/>
      <c r="AF272" s="54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F272" s="339" t="s">
        <v>433</v>
      </c>
      <c r="CG272" s="339" t="s">
        <v>434</v>
      </c>
      <c r="CH272" s="339"/>
      <c r="CI272" s="339"/>
      <c r="CJ272" s="339"/>
      <c r="CK272" s="339"/>
      <c r="CL272" s="339"/>
      <c r="CM272" s="339"/>
      <c r="CN272" s="339"/>
      <c r="CO272" s="339"/>
      <c r="CP272" s="339"/>
      <c r="CQ272" s="338"/>
      <c r="CR272" s="338"/>
      <c r="CS272" s="338"/>
      <c r="CT272" s="338"/>
      <c r="CU272" s="338"/>
      <c r="CV272" s="338"/>
      <c r="CW272" s="338"/>
    </row>
    <row r="274" spans="1:118" ht="13.5" x14ac:dyDescent="0.15">
      <c r="A274" s="54"/>
      <c r="B274" s="54"/>
      <c r="C274" s="54"/>
      <c r="D274" s="54"/>
      <c r="E274" s="54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  <c r="AA274" s="54"/>
      <c r="AB274" s="54"/>
      <c r="AC274" s="54"/>
      <c r="AD274" s="54"/>
      <c r="AE274" s="54"/>
      <c r="AF274" s="54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F274" s="340" t="s">
        <v>394</v>
      </c>
      <c r="CG274" s="353" t="e">
        <f>CG270</f>
        <v>#VALUE!</v>
      </c>
      <c r="CH274" s="353" t="e">
        <f t="shared" ref="CH274:CV274" si="158">CH270</f>
        <v>#VALUE!</v>
      </c>
      <c r="CI274" s="353" t="e">
        <f t="shared" si="158"/>
        <v>#VALUE!</v>
      </c>
      <c r="CJ274" s="353" t="e">
        <f t="shared" si="158"/>
        <v>#VALUE!</v>
      </c>
      <c r="CK274" s="353" t="e">
        <f t="shared" si="158"/>
        <v>#VALUE!</v>
      </c>
      <c r="CL274" s="353" t="e">
        <f t="shared" si="158"/>
        <v>#VALUE!</v>
      </c>
      <c r="CM274" s="353" t="e">
        <f t="shared" si="158"/>
        <v>#VALUE!</v>
      </c>
      <c r="CN274" s="353" t="e">
        <f t="shared" si="158"/>
        <v>#VALUE!</v>
      </c>
      <c r="CO274" s="353" t="e">
        <f t="shared" si="158"/>
        <v>#VALUE!</v>
      </c>
      <c r="CP274" s="353" t="e">
        <f t="shared" si="158"/>
        <v>#VALUE!</v>
      </c>
      <c r="CQ274" s="353" t="e">
        <f t="shared" si="158"/>
        <v>#VALUE!</v>
      </c>
      <c r="CR274" s="353" t="e">
        <f t="shared" si="158"/>
        <v>#VALUE!</v>
      </c>
      <c r="CS274" s="353" t="e">
        <f t="shared" si="158"/>
        <v>#VALUE!</v>
      </c>
      <c r="CT274" s="353" t="e">
        <f t="shared" si="158"/>
        <v>#VALUE!</v>
      </c>
      <c r="CU274" s="353" t="e">
        <f t="shared" si="158"/>
        <v>#VALUE!</v>
      </c>
      <c r="CV274" s="353" t="e">
        <f t="shared" si="158"/>
        <v>#VALUE!</v>
      </c>
    </row>
    <row r="275" spans="1:118" ht="13.5" x14ac:dyDescent="0.15">
      <c r="A275" s="54"/>
      <c r="B275" s="54"/>
      <c r="C275" s="54"/>
      <c r="D275" s="5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F275" s="54" t="s">
        <v>395</v>
      </c>
      <c r="CG275" s="54">
        <v>100</v>
      </c>
      <c r="CH275" s="54">
        <f>$CG275</f>
        <v>100</v>
      </c>
      <c r="CI275" s="54">
        <f t="shared" ref="CI275:CV279" si="159">$CG275</f>
        <v>100</v>
      </c>
      <c r="CJ275" s="54">
        <f t="shared" si="159"/>
        <v>100</v>
      </c>
      <c r="CK275" s="54">
        <f t="shared" si="159"/>
        <v>100</v>
      </c>
      <c r="CL275" s="54">
        <f t="shared" si="159"/>
        <v>100</v>
      </c>
      <c r="CM275" s="54">
        <f t="shared" si="159"/>
        <v>100</v>
      </c>
      <c r="CN275" s="54">
        <f t="shared" si="159"/>
        <v>100</v>
      </c>
      <c r="CO275" s="54">
        <f t="shared" si="159"/>
        <v>100</v>
      </c>
      <c r="CP275" s="54">
        <f t="shared" si="159"/>
        <v>100</v>
      </c>
      <c r="CQ275" s="54">
        <f t="shared" si="159"/>
        <v>100</v>
      </c>
      <c r="CR275" s="54">
        <f t="shared" si="159"/>
        <v>100</v>
      </c>
      <c r="CS275" s="54">
        <f t="shared" si="159"/>
        <v>100</v>
      </c>
      <c r="CT275" s="54">
        <f t="shared" si="159"/>
        <v>100</v>
      </c>
      <c r="CU275" s="54">
        <f t="shared" si="159"/>
        <v>100</v>
      </c>
      <c r="CV275" s="54">
        <f t="shared" si="159"/>
        <v>100</v>
      </c>
      <c r="CX275" s="339" t="s">
        <v>402</v>
      </c>
      <c r="CY275" s="339"/>
      <c r="CZ275" s="339"/>
      <c r="DA275" s="339"/>
      <c r="DB275" s="339"/>
      <c r="DC275" s="339"/>
      <c r="DD275" s="339"/>
      <c r="DE275" s="339"/>
      <c r="DF275" s="339"/>
      <c r="DG275" s="339"/>
      <c r="DH275" s="339"/>
      <c r="DI275" s="339"/>
      <c r="DJ275" s="339"/>
      <c r="DK275" s="339"/>
      <c r="DL275" s="339"/>
      <c r="DM275" s="339"/>
      <c r="DN275" s="339"/>
    </row>
    <row r="276" spans="1:118" ht="13.5" x14ac:dyDescent="0.15">
      <c r="A276" s="54"/>
      <c r="B276" s="54"/>
      <c r="C276" s="54"/>
      <c r="D276" s="54"/>
      <c r="E276" s="54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  <c r="AA276" s="54"/>
      <c r="AB276" s="54"/>
      <c r="AC276" s="54"/>
      <c r="AD276" s="54"/>
      <c r="AE276" s="54"/>
      <c r="AF276" s="54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B276" s="64" t="s">
        <v>372</v>
      </c>
      <c r="CC276" s="345">
        <v>0</v>
      </c>
      <c r="CD276" s="66" t="s">
        <v>373</v>
      </c>
      <c r="CE276" s="66">
        <f>ROUND(CC276*$CG$82*9.80665/1000,0)</f>
        <v>0</v>
      </c>
      <c r="CF276" s="54" t="s">
        <v>374</v>
      </c>
      <c r="CG276" s="341">
        <f>CE277</f>
        <v>0</v>
      </c>
      <c r="CH276" s="54">
        <f>$CG276</f>
        <v>0</v>
      </c>
      <c r="CI276" s="54">
        <f t="shared" si="159"/>
        <v>0</v>
      </c>
      <c r="CJ276" s="54">
        <f t="shared" si="159"/>
        <v>0</v>
      </c>
      <c r="CK276" s="54">
        <f t="shared" si="159"/>
        <v>0</v>
      </c>
      <c r="CL276" s="54">
        <f t="shared" si="159"/>
        <v>0</v>
      </c>
      <c r="CM276" s="54">
        <f t="shared" si="159"/>
        <v>0</v>
      </c>
      <c r="CN276" s="54">
        <f t="shared" si="159"/>
        <v>0</v>
      </c>
      <c r="CO276" s="54">
        <f t="shared" si="159"/>
        <v>0</v>
      </c>
      <c r="CP276" s="54">
        <f t="shared" si="159"/>
        <v>0</v>
      </c>
      <c r="CQ276" s="54">
        <f t="shared" si="159"/>
        <v>0</v>
      </c>
      <c r="CR276" s="54">
        <f t="shared" si="159"/>
        <v>0</v>
      </c>
      <c r="CS276" s="54">
        <f t="shared" si="159"/>
        <v>0</v>
      </c>
      <c r="CT276" s="54">
        <f t="shared" si="159"/>
        <v>0</v>
      </c>
      <c r="CU276" s="54">
        <f t="shared" si="159"/>
        <v>0</v>
      </c>
      <c r="CV276" s="54">
        <f t="shared" si="159"/>
        <v>0</v>
      </c>
    </row>
    <row r="277" spans="1:118" ht="13.5" x14ac:dyDescent="0.15">
      <c r="A277" s="54"/>
      <c r="B277" s="54"/>
      <c r="C277" s="54"/>
      <c r="D277" s="54"/>
      <c r="E277" s="5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  <c r="AA277" s="54"/>
      <c r="AB277" s="54"/>
      <c r="AC277" s="54"/>
      <c r="AD277" s="54"/>
      <c r="AE277" s="54"/>
      <c r="AF277" s="54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B277" s="354" t="s">
        <v>376</v>
      </c>
      <c r="CC277" s="355">
        <f>CC261</f>
        <v>0</v>
      </c>
      <c r="CD277" s="346" t="s">
        <v>381</v>
      </c>
      <c r="CE277" s="66">
        <f>CC277*$CG$82*9.80665/1000</f>
        <v>0</v>
      </c>
      <c r="CF277" s="54" t="s">
        <v>396</v>
      </c>
      <c r="CG277" s="54">
        <v>0.79</v>
      </c>
      <c r="CH277" s="54">
        <f>$CG277</f>
        <v>0.79</v>
      </c>
      <c r="CI277" s="54">
        <f t="shared" si="159"/>
        <v>0.79</v>
      </c>
      <c r="CJ277" s="54">
        <f t="shared" si="159"/>
        <v>0.79</v>
      </c>
      <c r="CK277" s="54">
        <f t="shared" si="159"/>
        <v>0.79</v>
      </c>
      <c r="CL277" s="54">
        <f t="shared" si="159"/>
        <v>0.79</v>
      </c>
      <c r="CM277" s="54">
        <f t="shared" si="159"/>
        <v>0.79</v>
      </c>
      <c r="CN277" s="54">
        <f t="shared" si="159"/>
        <v>0.79</v>
      </c>
      <c r="CO277" s="54">
        <f t="shared" si="159"/>
        <v>0.79</v>
      </c>
      <c r="CP277" s="54">
        <f t="shared" si="159"/>
        <v>0.79</v>
      </c>
      <c r="CQ277" s="54">
        <f t="shared" si="159"/>
        <v>0.79</v>
      </c>
      <c r="CR277" s="54">
        <f t="shared" si="159"/>
        <v>0.79</v>
      </c>
      <c r="CS277" s="54">
        <f t="shared" si="159"/>
        <v>0.79</v>
      </c>
      <c r="CT277" s="54">
        <f t="shared" si="159"/>
        <v>0.79</v>
      </c>
      <c r="CU277" s="54">
        <f t="shared" si="159"/>
        <v>0.79</v>
      </c>
      <c r="CV277" s="54">
        <f t="shared" si="159"/>
        <v>0.79</v>
      </c>
      <c r="CX277" s="358" t="s">
        <v>404</v>
      </c>
      <c r="CY277" s="54">
        <f t="shared" ref="CY277:DN277" si="160">CG$79</f>
        <v>126.88500000000001</v>
      </c>
      <c r="CZ277" s="54">
        <f t="shared" si="160"/>
        <v>109.185</v>
      </c>
      <c r="DA277" s="54">
        <f t="shared" si="160"/>
        <v>94.381</v>
      </c>
      <c r="DB277" s="54">
        <f t="shared" si="160"/>
        <v>82.445999999999998</v>
      </c>
      <c r="DC277" s="54">
        <f t="shared" si="160"/>
        <v>73.918000000000006</v>
      </c>
      <c r="DD277" s="54">
        <f t="shared" si="160"/>
        <v>63.152999999999999</v>
      </c>
      <c r="DE277" s="54">
        <f t="shared" si="160"/>
        <v>56.482999999999997</v>
      </c>
      <c r="DF277" s="54">
        <f t="shared" si="160"/>
        <v>51.133000000000003</v>
      </c>
      <c r="DG277" s="54">
        <f t="shared" si="160"/>
        <v>48.246000000000002</v>
      </c>
      <c r="DH277" s="54">
        <f t="shared" si="160"/>
        <v>43.709000000000003</v>
      </c>
      <c r="DI277" s="54">
        <f t="shared" si="160"/>
        <v>40.774000000000001</v>
      </c>
      <c r="DJ277" s="54">
        <f t="shared" si="160"/>
        <v>38.68</v>
      </c>
      <c r="DK277" s="54">
        <f t="shared" si="160"/>
        <v>34.463000000000001</v>
      </c>
      <c r="DL277" s="54">
        <f t="shared" si="160"/>
        <v>33.161000000000001</v>
      </c>
      <c r="DM277" s="54">
        <f t="shared" si="160"/>
        <v>30.765000000000001</v>
      </c>
      <c r="DN277" s="54">
        <f t="shared" si="160"/>
        <v>29.283999999999999</v>
      </c>
    </row>
    <row r="278" spans="1:118" ht="13.5" x14ac:dyDescent="0.15">
      <c r="A278" s="54"/>
      <c r="B278" s="54"/>
      <c r="C278" s="54"/>
      <c r="D278" s="54"/>
      <c r="E278" s="54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  <c r="AA278" s="54"/>
      <c r="AB278" s="54"/>
      <c r="AC278" s="54"/>
      <c r="AD278" s="54"/>
      <c r="AE278" s="54"/>
      <c r="AF278" s="54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B278" s="64" t="s">
        <v>380</v>
      </c>
      <c r="CC278" s="345">
        <f>-BN91</f>
        <v>0</v>
      </c>
      <c r="CD278" s="346" t="s">
        <v>381</v>
      </c>
      <c r="CE278" s="66">
        <f>CC278*$CG$82*9.80665/1000</f>
        <v>0</v>
      </c>
      <c r="CF278" s="54" t="s">
        <v>382</v>
      </c>
      <c r="CG278" s="341">
        <f>CE276</f>
        <v>0</v>
      </c>
      <c r="CH278" s="54">
        <f>$CG278</f>
        <v>0</v>
      </c>
      <c r="CI278" s="54">
        <f t="shared" si="159"/>
        <v>0</v>
      </c>
      <c r="CJ278" s="54">
        <f t="shared" si="159"/>
        <v>0</v>
      </c>
      <c r="CK278" s="54">
        <f t="shared" si="159"/>
        <v>0</v>
      </c>
      <c r="CL278" s="54">
        <f t="shared" si="159"/>
        <v>0</v>
      </c>
      <c r="CM278" s="54">
        <f t="shared" si="159"/>
        <v>0</v>
      </c>
      <c r="CN278" s="54">
        <f t="shared" si="159"/>
        <v>0</v>
      </c>
      <c r="CO278" s="54">
        <f t="shared" si="159"/>
        <v>0</v>
      </c>
      <c r="CP278" s="54">
        <f t="shared" si="159"/>
        <v>0</v>
      </c>
      <c r="CQ278" s="54">
        <f t="shared" si="159"/>
        <v>0</v>
      </c>
      <c r="CR278" s="54">
        <f t="shared" si="159"/>
        <v>0</v>
      </c>
      <c r="CS278" s="54">
        <f t="shared" si="159"/>
        <v>0</v>
      </c>
      <c r="CT278" s="54">
        <f t="shared" si="159"/>
        <v>0</v>
      </c>
      <c r="CU278" s="54">
        <f t="shared" si="159"/>
        <v>0</v>
      </c>
      <c r="CV278" s="54">
        <f t="shared" si="159"/>
        <v>0</v>
      </c>
      <c r="CX278" s="54" t="s">
        <v>418</v>
      </c>
      <c r="CY278" s="54">
        <f t="shared" ref="CY278:DN278" si="161">CG$80</f>
        <v>0.55779999999999996</v>
      </c>
      <c r="CZ278" s="54">
        <f t="shared" si="161"/>
        <v>0.65139999999999998</v>
      </c>
      <c r="DA278" s="54">
        <f t="shared" si="161"/>
        <v>0.72219999999999995</v>
      </c>
      <c r="DB278" s="54">
        <f t="shared" si="161"/>
        <v>0.78249999999999997</v>
      </c>
      <c r="DC278" s="54">
        <f t="shared" si="161"/>
        <v>0.81259999999999999</v>
      </c>
      <c r="DD278" s="54">
        <f t="shared" si="161"/>
        <v>0.84340000000000004</v>
      </c>
      <c r="DE278" s="54">
        <f t="shared" si="161"/>
        <v>0.86929999999999996</v>
      </c>
      <c r="DF278" s="54">
        <f t="shared" si="161"/>
        <v>0.89100000000000001</v>
      </c>
      <c r="DG278" s="54">
        <f t="shared" si="161"/>
        <v>0.90920000000000001</v>
      </c>
      <c r="DH278" s="54">
        <f t="shared" si="161"/>
        <v>0.92220000000000002</v>
      </c>
      <c r="DI278" s="54">
        <f t="shared" si="161"/>
        <v>0.93189999999999995</v>
      </c>
      <c r="DJ278" s="54">
        <f t="shared" si="161"/>
        <v>0.94030000000000002</v>
      </c>
      <c r="DK278" s="54">
        <f t="shared" si="161"/>
        <v>0.94769999999999999</v>
      </c>
      <c r="DL278" s="54">
        <f t="shared" si="161"/>
        <v>0.95440000000000003</v>
      </c>
      <c r="DM278" s="54">
        <f t="shared" si="161"/>
        <v>0.96020000000000005</v>
      </c>
      <c r="DN278" s="54">
        <f t="shared" si="161"/>
        <v>0.96530000000000005</v>
      </c>
    </row>
    <row r="279" spans="1:118" ht="14.25" thickBot="1" x14ac:dyDescent="0.2">
      <c r="A279" s="54"/>
      <c r="B279" s="54"/>
      <c r="C279" s="54"/>
      <c r="D279" s="54"/>
      <c r="E279" s="54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  <c r="AA279" s="54"/>
      <c r="AB279" s="54"/>
      <c r="AC279" s="54"/>
      <c r="AD279" s="54"/>
      <c r="AE279" s="54"/>
      <c r="AF279" s="54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B279" s="64" t="s">
        <v>384</v>
      </c>
      <c r="CC279" s="345" t="e">
        <f>(BM91-BM90)/0.000694444444444444</f>
        <v>#VALUE!</v>
      </c>
      <c r="CD279" s="66" t="s">
        <v>65</v>
      </c>
      <c r="CE279" s="66" t="e">
        <f>IF(CC276=0,IF(CC259&gt;0,CC279+CE262,CC279),(CC279-((CC278-CC277)/CC276)))</f>
        <v>#VALUE!</v>
      </c>
      <c r="CF279" s="54" t="s">
        <v>406</v>
      </c>
      <c r="CG279" s="341" t="e">
        <f>ABS(CE279)</f>
        <v>#VALUE!</v>
      </c>
      <c r="CH279" s="54" t="e">
        <f>$CG279</f>
        <v>#VALUE!</v>
      </c>
      <c r="CI279" s="54" t="e">
        <f t="shared" si="159"/>
        <v>#VALUE!</v>
      </c>
      <c r="CJ279" s="54" t="e">
        <f t="shared" si="159"/>
        <v>#VALUE!</v>
      </c>
      <c r="CK279" s="54" t="e">
        <f t="shared" si="159"/>
        <v>#VALUE!</v>
      </c>
      <c r="CL279" s="54" t="e">
        <f t="shared" si="159"/>
        <v>#VALUE!</v>
      </c>
      <c r="CM279" s="54" t="e">
        <f t="shared" si="159"/>
        <v>#VALUE!</v>
      </c>
      <c r="CN279" s="54" t="e">
        <f t="shared" si="159"/>
        <v>#VALUE!</v>
      </c>
      <c r="CO279" s="54" t="e">
        <f t="shared" si="159"/>
        <v>#VALUE!</v>
      </c>
      <c r="CP279" s="54" t="e">
        <f t="shared" si="159"/>
        <v>#VALUE!</v>
      </c>
      <c r="CQ279" s="54" t="e">
        <f t="shared" si="159"/>
        <v>#VALUE!</v>
      </c>
      <c r="CR279" s="54" t="e">
        <f t="shared" si="159"/>
        <v>#VALUE!</v>
      </c>
      <c r="CS279" s="54" t="e">
        <f t="shared" si="159"/>
        <v>#VALUE!</v>
      </c>
      <c r="CT279" s="54" t="e">
        <f t="shared" si="159"/>
        <v>#VALUE!</v>
      </c>
      <c r="CU279" s="54" t="e">
        <f t="shared" si="159"/>
        <v>#VALUE!</v>
      </c>
      <c r="CV279" s="54" t="e">
        <f t="shared" si="159"/>
        <v>#VALUE!</v>
      </c>
      <c r="CX279" s="54" t="s">
        <v>407</v>
      </c>
      <c r="CY279" s="54">
        <f>100-$CG$83</f>
        <v>94.33</v>
      </c>
      <c r="CZ279" s="54">
        <f t="shared" ref="CZ279:DN279" si="162">100-$CG$83</f>
        <v>94.33</v>
      </c>
      <c r="DA279" s="54">
        <f t="shared" si="162"/>
        <v>94.33</v>
      </c>
      <c r="DB279" s="54">
        <f t="shared" si="162"/>
        <v>94.33</v>
      </c>
      <c r="DC279" s="54">
        <f t="shared" si="162"/>
        <v>94.33</v>
      </c>
      <c r="DD279" s="54">
        <f t="shared" si="162"/>
        <v>94.33</v>
      </c>
      <c r="DE279" s="54">
        <f t="shared" si="162"/>
        <v>94.33</v>
      </c>
      <c r="DF279" s="54">
        <f t="shared" si="162"/>
        <v>94.33</v>
      </c>
      <c r="DG279" s="54">
        <f t="shared" si="162"/>
        <v>94.33</v>
      </c>
      <c r="DH279" s="54">
        <f t="shared" si="162"/>
        <v>94.33</v>
      </c>
      <c r="DI279" s="54">
        <f t="shared" si="162"/>
        <v>94.33</v>
      </c>
      <c r="DJ279" s="54">
        <f t="shared" si="162"/>
        <v>94.33</v>
      </c>
      <c r="DK279" s="54">
        <f t="shared" si="162"/>
        <v>94.33</v>
      </c>
      <c r="DL279" s="54">
        <f t="shared" si="162"/>
        <v>94.33</v>
      </c>
      <c r="DM279" s="54">
        <f t="shared" si="162"/>
        <v>94.33</v>
      </c>
      <c r="DN279" s="54">
        <f t="shared" si="162"/>
        <v>94.33</v>
      </c>
    </row>
    <row r="280" spans="1:118" ht="14.25" thickBot="1" x14ac:dyDescent="0.2">
      <c r="A280" s="54"/>
      <c r="B280" s="54"/>
      <c r="C280" s="54"/>
      <c r="D280" s="54"/>
      <c r="E280" s="5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  <c r="AA280" s="54"/>
      <c r="AB280" s="54"/>
      <c r="AC280" s="54"/>
      <c r="AD280" s="54"/>
      <c r="AE280" s="54"/>
      <c r="AF280" s="54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B280" s="359"/>
      <c r="CC280" s="360"/>
      <c r="CF280" s="54" t="s">
        <v>408</v>
      </c>
      <c r="CG280" s="347">
        <f>LN(2)/CG$78</f>
        <v>0.13862943611198905</v>
      </c>
      <c r="CH280" s="347">
        <f t="shared" ref="CH280:CV280" si="163">LN(2)/CH$78</f>
        <v>8.6643397569993161E-2</v>
      </c>
      <c r="CI280" s="347">
        <f t="shared" si="163"/>
        <v>5.5451774444795626E-2</v>
      </c>
      <c r="CJ280" s="347">
        <f t="shared" si="163"/>
        <v>3.7467415165402446E-2</v>
      </c>
      <c r="CK280" s="347">
        <f t="shared" si="163"/>
        <v>2.5672117798516494E-2</v>
      </c>
      <c r="CL280" s="347">
        <f t="shared" si="163"/>
        <v>1.8097837612531208E-2</v>
      </c>
      <c r="CM280" s="347">
        <f t="shared" si="163"/>
        <v>1.2765141446776157E-2</v>
      </c>
      <c r="CN280" s="347">
        <f t="shared" si="163"/>
        <v>9.001911435843446E-3</v>
      </c>
      <c r="CO280" s="347">
        <f t="shared" si="163"/>
        <v>6.3591484455040852E-3</v>
      </c>
      <c r="CP280" s="347">
        <f t="shared" si="163"/>
        <v>4.7475834284927756E-3</v>
      </c>
      <c r="CQ280" s="347">
        <f t="shared" si="163"/>
        <v>3.7066694147590657E-3</v>
      </c>
      <c r="CR280" s="347">
        <f t="shared" si="163"/>
        <v>2.9001974082006081E-3</v>
      </c>
      <c r="CS280" s="347">
        <f t="shared" si="163"/>
        <v>2.272613706753919E-3</v>
      </c>
      <c r="CT280" s="347">
        <f t="shared" si="163"/>
        <v>1.7773004629742187E-3</v>
      </c>
      <c r="CU280" s="347">
        <f t="shared" si="163"/>
        <v>1.3918618083533039E-3</v>
      </c>
      <c r="CV280" s="347">
        <f t="shared" si="163"/>
        <v>1.0915703630865281E-3</v>
      </c>
      <c r="CX280" s="54" t="s">
        <v>409</v>
      </c>
      <c r="CY280" s="361">
        <f>CE278</f>
        <v>0</v>
      </c>
      <c r="CZ280" s="54">
        <f>$CY280</f>
        <v>0</v>
      </c>
      <c r="DA280" s="54">
        <f t="shared" ref="DA280:DN280" si="164">$CY280</f>
        <v>0</v>
      </c>
      <c r="DB280" s="54">
        <f t="shared" si="164"/>
        <v>0</v>
      </c>
      <c r="DC280" s="54">
        <f t="shared" si="164"/>
        <v>0</v>
      </c>
      <c r="DD280" s="54">
        <f t="shared" si="164"/>
        <v>0</v>
      </c>
      <c r="DE280" s="54">
        <f t="shared" si="164"/>
        <v>0</v>
      </c>
      <c r="DF280" s="54">
        <f t="shared" si="164"/>
        <v>0</v>
      </c>
      <c r="DG280" s="54">
        <f t="shared" si="164"/>
        <v>0</v>
      </c>
      <c r="DH280" s="54">
        <f t="shared" si="164"/>
        <v>0</v>
      </c>
      <c r="DI280" s="54">
        <f t="shared" si="164"/>
        <v>0</v>
      </c>
      <c r="DJ280" s="54">
        <f t="shared" si="164"/>
        <v>0</v>
      </c>
      <c r="DK280" s="54">
        <f t="shared" si="164"/>
        <v>0</v>
      </c>
      <c r="DL280" s="54">
        <f t="shared" si="164"/>
        <v>0</v>
      </c>
      <c r="DM280" s="54">
        <f t="shared" si="164"/>
        <v>0</v>
      </c>
      <c r="DN280" s="54">
        <f t="shared" si="164"/>
        <v>0</v>
      </c>
    </row>
    <row r="282" spans="1:118" ht="13.5" x14ac:dyDescent="0.15">
      <c r="A282" s="54"/>
      <c r="B282" s="54"/>
      <c r="C282" s="54"/>
      <c r="D282" s="54"/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s="54"/>
      <c r="AE282" s="54"/>
      <c r="AF282" s="54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G282" s="348">
        <f>(CG275+CG276)*CG277</f>
        <v>79</v>
      </c>
      <c r="CH282" s="348">
        <f t="shared" ref="CH282:CV282" si="165">(CH275+CH276)*CH277</f>
        <v>79</v>
      </c>
      <c r="CI282" s="348">
        <f t="shared" si="165"/>
        <v>79</v>
      </c>
      <c r="CJ282" s="348">
        <f t="shared" si="165"/>
        <v>79</v>
      </c>
      <c r="CK282" s="348">
        <f t="shared" si="165"/>
        <v>79</v>
      </c>
      <c r="CL282" s="348">
        <f t="shared" si="165"/>
        <v>79</v>
      </c>
      <c r="CM282" s="348">
        <f t="shared" si="165"/>
        <v>79</v>
      </c>
      <c r="CN282" s="348">
        <f t="shared" si="165"/>
        <v>79</v>
      </c>
      <c r="CO282" s="348">
        <f t="shared" si="165"/>
        <v>79</v>
      </c>
      <c r="CP282" s="348">
        <f t="shared" si="165"/>
        <v>79</v>
      </c>
      <c r="CQ282" s="348">
        <f t="shared" si="165"/>
        <v>79</v>
      </c>
      <c r="CR282" s="348">
        <f t="shared" si="165"/>
        <v>79</v>
      </c>
      <c r="CS282" s="348">
        <f t="shared" si="165"/>
        <v>79</v>
      </c>
      <c r="CT282" s="348">
        <f t="shared" si="165"/>
        <v>79</v>
      </c>
      <c r="CU282" s="348">
        <f t="shared" si="165"/>
        <v>79</v>
      </c>
      <c r="CV282" s="348">
        <f t="shared" si="165"/>
        <v>79</v>
      </c>
    </row>
    <row r="283" spans="1:118" ht="13.5" x14ac:dyDescent="0.15">
      <c r="A283" s="54"/>
      <c r="B283" s="54"/>
      <c r="C283" s="54"/>
      <c r="D283" s="54"/>
      <c r="E283" s="54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s="54"/>
      <c r="AE283" s="54"/>
      <c r="AF283" s="54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G283" s="348" t="e">
        <f>CG278*CG277*(CG279-1/CG280)</f>
        <v>#VALUE!</v>
      </c>
      <c r="CH283" s="348" t="e">
        <f t="shared" ref="CH283:CV283" si="166">CH278*CH277*(CH279-1/CH280)</f>
        <v>#VALUE!</v>
      </c>
      <c r="CI283" s="348" t="e">
        <f t="shared" si="166"/>
        <v>#VALUE!</v>
      </c>
      <c r="CJ283" s="348" t="e">
        <f t="shared" si="166"/>
        <v>#VALUE!</v>
      </c>
      <c r="CK283" s="348" t="e">
        <f t="shared" si="166"/>
        <v>#VALUE!</v>
      </c>
      <c r="CL283" s="348" t="e">
        <f t="shared" si="166"/>
        <v>#VALUE!</v>
      </c>
      <c r="CM283" s="348" t="e">
        <f t="shared" si="166"/>
        <v>#VALUE!</v>
      </c>
      <c r="CN283" s="348" t="e">
        <f t="shared" si="166"/>
        <v>#VALUE!</v>
      </c>
      <c r="CO283" s="348" t="e">
        <f t="shared" si="166"/>
        <v>#VALUE!</v>
      </c>
      <c r="CP283" s="348" t="e">
        <f t="shared" si="166"/>
        <v>#VALUE!</v>
      </c>
      <c r="CQ283" s="348" t="e">
        <f t="shared" si="166"/>
        <v>#VALUE!</v>
      </c>
      <c r="CR283" s="348" t="e">
        <f t="shared" si="166"/>
        <v>#VALUE!</v>
      </c>
      <c r="CS283" s="348" t="e">
        <f t="shared" si="166"/>
        <v>#VALUE!</v>
      </c>
      <c r="CT283" s="348" t="e">
        <f t="shared" si="166"/>
        <v>#VALUE!</v>
      </c>
      <c r="CU283" s="348" t="e">
        <f t="shared" si="166"/>
        <v>#VALUE!</v>
      </c>
      <c r="CV283" s="348" t="e">
        <f t="shared" si="166"/>
        <v>#VALUE!</v>
      </c>
    </row>
    <row r="284" spans="1:118" ht="13.5" x14ac:dyDescent="0.15">
      <c r="A284" s="54"/>
      <c r="B284" s="54"/>
      <c r="C284" s="54"/>
      <c r="D284" s="54"/>
      <c r="E284" s="54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  <c r="AA284" s="54"/>
      <c r="AB284" s="54"/>
      <c r="AC284" s="54"/>
      <c r="AD284" s="54"/>
      <c r="AE284" s="54"/>
      <c r="AF284" s="54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G284" s="348" t="e">
        <f>((CG275+CG276)*CG277-CG274-CG278*CG277/CG280)*EXP(-CG280*CG279)</f>
        <v>#VALUE!</v>
      </c>
      <c r="CH284" s="348" t="e">
        <f t="shared" ref="CH284:CV284" si="167">((CH275+CH276)*CH277-CH274-CH278*CH277/CH280)*EXP(-CH280*CH279)</f>
        <v>#VALUE!</v>
      </c>
      <c r="CI284" s="348" t="e">
        <f t="shared" si="167"/>
        <v>#VALUE!</v>
      </c>
      <c r="CJ284" s="348" t="e">
        <f t="shared" si="167"/>
        <v>#VALUE!</v>
      </c>
      <c r="CK284" s="348" t="e">
        <f t="shared" si="167"/>
        <v>#VALUE!</v>
      </c>
      <c r="CL284" s="348" t="e">
        <f t="shared" si="167"/>
        <v>#VALUE!</v>
      </c>
      <c r="CM284" s="348" t="e">
        <f t="shared" si="167"/>
        <v>#VALUE!</v>
      </c>
      <c r="CN284" s="348" t="e">
        <f t="shared" si="167"/>
        <v>#VALUE!</v>
      </c>
      <c r="CO284" s="348" t="e">
        <f t="shared" si="167"/>
        <v>#VALUE!</v>
      </c>
      <c r="CP284" s="348" t="e">
        <f t="shared" si="167"/>
        <v>#VALUE!</v>
      </c>
      <c r="CQ284" s="348" t="e">
        <f t="shared" si="167"/>
        <v>#VALUE!</v>
      </c>
      <c r="CR284" s="348" t="e">
        <f t="shared" si="167"/>
        <v>#VALUE!</v>
      </c>
      <c r="CS284" s="348" t="e">
        <f t="shared" si="167"/>
        <v>#VALUE!</v>
      </c>
      <c r="CT284" s="348" t="e">
        <f t="shared" si="167"/>
        <v>#VALUE!</v>
      </c>
      <c r="CU284" s="348" t="e">
        <f t="shared" si="167"/>
        <v>#VALUE!</v>
      </c>
      <c r="CV284" s="348" t="e">
        <f t="shared" si="167"/>
        <v>#VALUE!</v>
      </c>
    </row>
    <row r="285" spans="1:118" ht="13.5" x14ac:dyDescent="0.15">
      <c r="A285" s="54"/>
      <c r="B285" s="54"/>
      <c r="C285" s="54"/>
      <c r="D285" s="54"/>
      <c r="E285" s="54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  <c r="AA285" s="54"/>
      <c r="AB285" s="54"/>
      <c r="AC285" s="54"/>
      <c r="AD285" s="54"/>
      <c r="AE285" s="54"/>
      <c r="AF285" s="54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G285" s="349" t="e">
        <f>CG282+CG283-CG284</f>
        <v>#VALUE!</v>
      </c>
      <c r="CH285" s="349" t="e">
        <f t="shared" ref="CH285:CV285" si="168">CH282+CH283-CH284</f>
        <v>#VALUE!</v>
      </c>
      <c r="CI285" s="349" t="e">
        <f t="shared" si="168"/>
        <v>#VALUE!</v>
      </c>
      <c r="CJ285" s="349" t="e">
        <f t="shared" si="168"/>
        <v>#VALUE!</v>
      </c>
      <c r="CK285" s="349" t="e">
        <f t="shared" si="168"/>
        <v>#VALUE!</v>
      </c>
      <c r="CL285" s="349" t="e">
        <f t="shared" si="168"/>
        <v>#VALUE!</v>
      </c>
      <c r="CM285" s="349" t="e">
        <f t="shared" si="168"/>
        <v>#VALUE!</v>
      </c>
      <c r="CN285" s="349" t="e">
        <f t="shared" si="168"/>
        <v>#VALUE!</v>
      </c>
      <c r="CO285" s="349" t="e">
        <f t="shared" si="168"/>
        <v>#VALUE!</v>
      </c>
      <c r="CP285" s="349" t="e">
        <f t="shared" si="168"/>
        <v>#VALUE!</v>
      </c>
      <c r="CQ285" s="349" t="e">
        <f t="shared" si="168"/>
        <v>#VALUE!</v>
      </c>
      <c r="CR285" s="349" t="e">
        <f t="shared" si="168"/>
        <v>#VALUE!</v>
      </c>
      <c r="CS285" s="349" t="e">
        <f t="shared" si="168"/>
        <v>#VALUE!</v>
      </c>
      <c r="CT285" s="349" t="e">
        <f t="shared" si="168"/>
        <v>#VALUE!</v>
      </c>
      <c r="CU285" s="349" t="e">
        <f t="shared" si="168"/>
        <v>#VALUE!</v>
      </c>
      <c r="CV285" s="349" t="e">
        <f t="shared" si="168"/>
        <v>#VALUE!</v>
      </c>
    </row>
    <row r="286" spans="1:118" ht="13.5" x14ac:dyDescent="0.15">
      <c r="A286" s="54"/>
      <c r="B286" s="54"/>
      <c r="C286" s="54"/>
      <c r="D286" s="54"/>
      <c r="E286" s="54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  <c r="AA286" s="54"/>
      <c r="AB286" s="54"/>
      <c r="AC286" s="54"/>
      <c r="AD286" s="54"/>
      <c r="AE286" s="54"/>
      <c r="AF286" s="54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G286" s="350" t="s">
        <v>390</v>
      </c>
      <c r="CH286" s="351" t="s">
        <v>333</v>
      </c>
      <c r="CI286" s="351" t="s">
        <v>334</v>
      </c>
      <c r="CJ286" s="351" t="s">
        <v>335</v>
      </c>
      <c r="CK286" s="351" t="s">
        <v>336</v>
      </c>
      <c r="CL286" s="351" t="s">
        <v>337</v>
      </c>
      <c r="CM286" s="351" t="s">
        <v>338</v>
      </c>
      <c r="CN286" s="351" t="s">
        <v>339</v>
      </c>
      <c r="CO286" s="351" t="s">
        <v>340</v>
      </c>
      <c r="CP286" s="351" t="s">
        <v>341</v>
      </c>
      <c r="CQ286" s="351" t="s">
        <v>342</v>
      </c>
      <c r="CR286" s="351" t="s">
        <v>343</v>
      </c>
      <c r="CS286" s="351" t="s">
        <v>344</v>
      </c>
      <c r="CT286" s="351" t="s">
        <v>345</v>
      </c>
      <c r="CU286" s="351" t="s">
        <v>346</v>
      </c>
      <c r="CV286" s="351" t="s">
        <v>347</v>
      </c>
      <c r="CY286" s="54" t="s">
        <v>390</v>
      </c>
      <c r="CZ286" s="54" t="s">
        <v>333</v>
      </c>
      <c r="DA286" s="54" t="s">
        <v>334</v>
      </c>
      <c r="DB286" s="54" t="s">
        <v>335</v>
      </c>
      <c r="DC286" s="54" t="s">
        <v>336</v>
      </c>
      <c r="DD286" s="54" t="s">
        <v>337</v>
      </c>
      <c r="DE286" s="54" t="s">
        <v>338</v>
      </c>
      <c r="DF286" s="54" t="s">
        <v>339</v>
      </c>
      <c r="DG286" s="54" t="s">
        <v>340</v>
      </c>
      <c r="DH286" s="54" t="s">
        <v>341</v>
      </c>
      <c r="DI286" s="54" t="s">
        <v>342</v>
      </c>
      <c r="DJ286" s="54" t="s">
        <v>343</v>
      </c>
      <c r="DK286" s="54" t="s">
        <v>344</v>
      </c>
      <c r="DL286" s="54" t="s">
        <v>345</v>
      </c>
      <c r="DM286" s="54" t="s">
        <v>346</v>
      </c>
      <c r="DN286" s="54" t="s">
        <v>347</v>
      </c>
    </row>
    <row r="287" spans="1:118" ht="13.5" x14ac:dyDescent="0.15">
      <c r="A287" s="54"/>
      <c r="B287" s="54"/>
      <c r="C287" s="54"/>
      <c r="D287" s="5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  <c r="AA287" s="54"/>
      <c r="AB287" s="54"/>
      <c r="AC287" s="54"/>
      <c r="AD287" s="54"/>
      <c r="AE287" s="54"/>
      <c r="AF287" s="54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F287" s="54" t="s">
        <v>391</v>
      </c>
      <c r="CG287" s="352" t="e">
        <f>ROUND((CG275+CG276)*CG277+CG278*CG277*(CG279-1/CG280)-((CG275+CG276)*CG277-CG274-CG278*CG277/CG280)*EXP(-CG280*CG279),5)</f>
        <v>#VALUE!</v>
      </c>
      <c r="CH287" s="352" t="e">
        <f t="shared" ref="CH287:CV287" si="169">ROUND((CH275+CH276)*CH277+CH278*CH277*(CH279-1/CH280)-((CH275+CH276)*CH277-CH274-CH278*CH277/CH280)*EXP(-CH280*CH279),5)</f>
        <v>#VALUE!</v>
      </c>
      <c r="CI287" s="352" t="e">
        <f t="shared" si="169"/>
        <v>#VALUE!</v>
      </c>
      <c r="CJ287" s="352" t="e">
        <f t="shared" si="169"/>
        <v>#VALUE!</v>
      </c>
      <c r="CK287" s="352" t="e">
        <f t="shared" si="169"/>
        <v>#VALUE!</v>
      </c>
      <c r="CL287" s="352" t="e">
        <f t="shared" si="169"/>
        <v>#VALUE!</v>
      </c>
      <c r="CM287" s="352" t="e">
        <f t="shared" si="169"/>
        <v>#VALUE!</v>
      </c>
      <c r="CN287" s="352" t="e">
        <f t="shared" si="169"/>
        <v>#VALUE!</v>
      </c>
      <c r="CO287" s="352" t="e">
        <f t="shared" si="169"/>
        <v>#VALUE!</v>
      </c>
      <c r="CP287" s="352" t="e">
        <f t="shared" si="169"/>
        <v>#VALUE!</v>
      </c>
      <c r="CQ287" s="352" t="e">
        <f t="shared" si="169"/>
        <v>#VALUE!</v>
      </c>
      <c r="CR287" s="352" t="e">
        <f t="shared" si="169"/>
        <v>#VALUE!</v>
      </c>
      <c r="CS287" s="352" t="e">
        <f t="shared" si="169"/>
        <v>#VALUE!</v>
      </c>
      <c r="CT287" s="352" t="e">
        <f t="shared" si="169"/>
        <v>#VALUE!</v>
      </c>
      <c r="CU287" s="352" t="e">
        <f t="shared" si="169"/>
        <v>#VALUE!</v>
      </c>
      <c r="CV287" s="352" t="e">
        <f t="shared" si="169"/>
        <v>#VALUE!</v>
      </c>
      <c r="CX287" s="54" t="s">
        <v>412</v>
      </c>
      <c r="CY287" s="362">
        <f>(CY279+CY280)/CY278+CY277</f>
        <v>295.99579239870923</v>
      </c>
      <c r="CZ287" s="362">
        <f t="shared" ref="CZ287:DN287" si="170">(CZ279+CZ280)/CZ278+CZ277</f>
        <v>253.99617592876882</v>
      </c>
      <c r="DA287" s="362">
        <f t="shared" si="170"/>
        <v>224.99578814732763</v>
      </c>
      <c r="DB287" s="362">
        <f t="shared" si="170"/>
        <v>202.99552076677315</v>
      </c>
      <c r="DC287" s="362">
        <f t="shared" si="170"/>
        <v>190.00217425547623</v>
      </c>
      <c r="DD287" s="362">
        <f t="shared" si="170"/>
        <v>174.99791344557741</v>
      </c>
      <c r="DE287" s="362">
        <f t="shared" si="170"/>
        <v>164.99559634188427</v>
      </c>
      <c r="DF287" s="362">
        <f t="shared" si="170"/>
        <v>157.00280920314253</v>
      </c>
      <c r="DG287" s="362">
        <f t="shared" si="170"/>
        <v>151.99654993400793</v>
      </c>
      <c r="DH287" s="362">
        <f t="shared" si="170"/>
        <v>145.99700693992628</v>
      </c>
      <c r="DI287" s="362">
        <f t="shared" si="170"/>
        <v>141.99730722180493</v>
      </c>
      <c r="DJ287" s="362">
        <f t="shared" si="170"/>
        <v>138.99904711262363</v>
      </c>
      <c r="DK287" s="362">
        <f t="shared" si="170"/>
        <v>133.99871805423658</v>
      </c>
      <c r="DL287" s="362">
        <f t="shared" si="170"/>
        <v>131.99796563285832</v>
      </c>
      <c r="DM287" s="362">
        <f t="shared" si="170"/>
        <v>129.00495001041449</v>
      </c>
      <c r="DN287" s="362">
        <f t="shared" si="170"/>
        <v>127.00491577747849</v>
      </c>
    </row>
    <row r="288" spans="1:118" ht="13.5" x14ac:dyDescent="0.15">
      <c r="A288" s="54"/>
      <c r="B288" s="54"/>
      <c r="C288" s="54"/>
      <c r="D288" s="54"/>
      <c r="E288" s="5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  <c r="AA288" s="54"/>
      <c r="AB288" s="54"/>
      <c r="AC288" s="54"/>
      <c r="AD288" s="54"/>
      <c r="AE288" s="54"/>
      <c r="AF288" s="54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319" t="str">
        <f>IF(CB288="","",CC288)</f>
        <v/>
      </c>
      <c r="CB288" s="363" t="str">
        <f>IF(COUNTIF(CY288:DN288,"×")=0,"","浮上できません")</f>
        <v/>
      </c>
      <c r="CC288" s="316">
        <v>6</v>
      </c>
      <c r="CG288" s="369"/>
      <c r="CH288" s="369"/>
      <c r="CI288" s="369"/>
      <c r="CJ288" s="369"/>
      <c r="CK288" s="369"/>
      <c r="CL288" s="369"/>
      <c r="CM288" s="369"/>
      <c r="CN288" s="369"/>
      <c r="CO288" s="369"/>
      <c r="CP288" s="369"/>
      <c r="CQ288" s="369"/>
      <c r="CR288" s="369"/>
      <c r="CS288" s="369"/>
      <c r="CT288" s="369"/>
      <c r="CU288" s="369"/>
      <c r="CV288" s="369"/>
      <c r="CY288" s="364" t="e">
        <f t="shared" ref="CY288:DN288" si="171">IF(CY287-CG287&gt;0,"","×")</f>
        <v>#VALUE!</v>
      </c>
      <c r="CZ288" s="364" t="e">
        <f t="shared" si="171"/>
        <v>#VALUE!</v>
      </c>
      <c r="DA288" s="364" t="e">
        <f t="shared" si="171"/>
        <v>#VALUE!</v>
      </c>
      <c r="DB288" s="364" t="e">
        <f t="shared" si="171"/>
        <v>#VALUE!</v>
      </c>
      <c r="DC288" s="364" t="e">
        <f t="shared" si="171"/>
        <v>#VALUE!</v>
      </c>
      <c r="DD288" s="364" t="e">
        <f t="shared" si="171"/>
        <v>#VALUE!</v>
      </c>
      <c r="DE288" s="364" t="e">
        <f t="shared" si="171"/>
        <v>#VALUE!</v>
      </c>
      <c r="DF288" s="364" t="e">
        <f t="shared" si="171"/>
        <v>#VALUE!</v>
      </c>
      <c r="DG288" s="364" t="e">
        <f t="shared" si="171"/>
        <v>#VALUE!</v>
      </c>
      <c r="DH288" s="364" t="e">
        <f t="shared" si="171"/>
        <v>#VALUE!</v>
      </c>
      <c r="DI288" s="364" t="e">
        <f t="shared" si="171"/>
        <v>#VALUE!</v>
      </c>
      <c r="DJ288" s="364" t="e">
        <f t="shared" si="171"/>
        <v>#VALUE!</v>
      </c>
      <c r="DK288" s="364" t="e">
        <f t="shared" si="171"/>
        <v>#VALUE!</v>
      </c>
      <c r="DL288" s="364" t="e">
        <f t="shared" si="171"/>
        <v>#VALUE!</v>
      </c>
      <c r="DM288" s="364" t="e">
        <f t="shared" si="171"/>
        <v>#VALUE!</v>
      </c>
      <c r="DN288" s="364" t="e">
        <f t="shared" si="171"/>
        <v>#VALUE!</v>
      </c>
    </row>
    <row r="289" spans="1:119" ht="13.5" x14ac:dyDescent="0.15">
      <c r="A289" s="54"/>
      <c r="B289" s="54"/>
      <c r="C289" s="54"/>
      <c r="D289" s="54"/>
      <c r="E289" s="5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  <c r="AA289" s="54"/>
      <c r="AB289" s="54"/>
      <c r="AC289" s="54"/>
      <c r="AD289" s="54"/>
      <c r="AE289" s="54"/>
      <c r="AF289" s="54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F289" s="338" t="s">
        <v>435</v>
      </c>
      <c r="CG289" s="338" t="s">
        <v>436</v>
      </c>
      <c r="CH289" s="338"/>
      <c r="CI289" s="338"/>
      <c r="CJ289" s="338"/>
      <c r="CK289" s="338"/>
      <c r="CL289" s="338"/>
      <c r="CM289" s="338"/>
      <c r="CN289" s="338"/>
      <c r="CO289" s="338"/>
      <c r="CP289" s="338"/>
      <c r="CQ289" s="338"/>
      <c r="CR289" s="338"/>
      <c r="CS289" s="338"/>
      <c r="CT289" s="338"/>
      <c r="CU289" s="338"/>
      <c r="CV289" s="338"/>
      <c r="CW289" s="338"/>
    </row>
    <row r="291" spans="1:119" ht="13.5" x14ac:dyDescent="0.15">
      <c r="A291" s="54"/>
      <c r="B291" s="54"/>
      <c r="C291" s="54"/>
      <c r="D291" s="5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  <c r="AA291" s="54"/>
      <c r="AB291" s="54"/>
      <c r="AC291" s="54"/>
      <c r="AD291" s="54"/>
      <c r="AE291" s="54"/>
      <c r="AF291" s="54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F291" s="340" t="s">
        <v>401</v>
      </c>
      <c r="CG291" s="353" t="e">
        <f>CG287</f>
        <v>#VALUE!</v>
      </c>
      <c r="CH291" s="353" t="e">
        <f t="shared" ref="CH291:CV291" si="172">CH287</f>
        <v>#VALUE!</v>
      </c>
      <c r="CI291" s="353" t="e">
        <f t="shared" si="172"/>
        <v>#VALUE!</v>
      </c>
      <c r="CJ291" s="353" t="e">
        <f t="shared" si="172"/>
        <v>#VALUE!</v>
      </c>
      <c r="CK291" s="353" t="e">
        <f t="shared" si="172"/>
        <v>#VALUE!</v>
      </c>
      <c r="CL291" s="353" t="e">
        <f t="shared" si="172"/>
        <v>#VALUE!</v>
      </c>
      <c r="CM291" s="353" t="e">
        <f t="shared" si="172"/>
        <v>#VALUE!</v>
      </c>
      <c r="CN291" s="353" t="e">
        <f t="shared" si="172"/>
        <v>#VALUE!</v>
      </c>
      <c r="CO291" s="353" t="e">
        <f t="shared" si="172"/>
        <v>#VALUE!</v>
      </c>
      <c r="CP291" s="353" t="e">
        <f t="shared" si="172"/>
        <v>#VALUE!</v>
      </c>
      <c r="CQ291" s="353" t="e">
        <f t="shared" si="172"/>
        <v>#VALUE!</v>
      </c>
      <c r="CR291" s="353" t="e">
        <f t="shared" si="172"/>
        <v>#VALUE!</v>
      </c>
      <c r="CS291" s="353" t="e">
        <f t="shared" si="172"/>
        <v>#VALUE!</v>
      </c>
      <c r="CT291" s="353" t="e">
        <f t="shared" si="172"/>
        <v>#VALUE!</v>
      </c>
      <c r="CU291" s="353" t="e">
        <f t="shared" si="172"/>
        <v>#VALUE!</v>
      </c>
      <c r="CV291" s="353" t="e">
        <f t="shared" si="172"/>
        <v>#VALUE!</v>
      </c>
    </row>
    <row r="292" spans="1:119" ht="13.5" x14ac:dyDescent="0.15">
      <c r="A292" s="54"/>
      <c r="B292" s="54"/>
      <c r="C292" s="54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F292" s="54" t="s">
        <v>395</v>
      </c>
      <c r="CG292" s="54">
        <v>100</v>
      </c>
      <c r="CH292" s="54">
        <f>$CG292</f>
        <v>100</v>
      </c>
      <c r="CI292" s="54">
        <f t="shared" ref="CI292:CV296" si="173">$CG292</f>
        <v>100</v>
      </c>
      <c r="CJ292" s="54">
        <f t="shared" si="173"/>
        <v>100</v>
      </c>
      <c r="CK292" s="54">
        <f t="shared" si="173"/>
        <v>100</v>
      </c>
      <c r="CL292" s="54">
        <f t="shared" si="173"/>
        <v>100</v>
      </c>
      <c r="CM292" s="54">
        <f t="shared" si="173"/>
        <v>100</v>
      </c>
      <c r="CN292" s="54">
        <f t="shared" si="173"/>
        <v>100</v>
      </c>
      <c r="CO292" s="54">
        <f t="shared" si="173"/>
        <v>100</v>
      </c>
      <c r="CP292" s="54">
        <f t="shared" si="173"/>
        <v>100</v>
      </c>
      <c r="CQ292" s="54">
        <f t="shared" si="173"/>
        <v>100</v>
      </c>
      <c r="CR292" s="54">
        <f t="shared" si="173"/>
        <v>100</v>
      </c>
      <c r="CS292" s="54">
        <f t="shared" si="173"/>
        <v>100</v>
      </c>
      <c r="CT292" s="54">
        <f t="shared" si="173"/>
        <v>100</v>
      </c>
      <c r="CU292" s="54">
        <f t="shared" si="173"/>
        <v>100</v>
      </c>
      <c r="CV292" s="54">
        <f t="shared" si="173"/>
        <v>100</v>
      </c>
      <c r="CX292" s="339" t="s">
        <v>402</v>
      </c>
      <c r="CY292" s="339"/>
      <c r="CZ292" s="339"/>
      <c r="DA292" s="339"/>
      <c r="DB292" s="339"/>
      <c r="DC292" s="339"/>
      <c r="DD292" s="339"/>
      <c r="DE292" s="339"/>
      <c r="DF292" s="339"/>
      <c r="DG292" s="339"/>
      <c r="DH292" s="339"/>
      <c r="DI292" s="339"/>
      <c r="DJ292" s="339"/>
      <c r="DK292" s="339"/>
      <c r="DL292" s="339"/>
      <c r="DM292" s="339"/>
      <c r="DN292" s="339"/>
      <c r="DO292" s="339"/>
    </row>
    <row r="293" spans="1:119" ht="13.5" x14ac:dyDescent="0.15">
      <c r="A293" s="54"/>
      <c r="B293" s="54"/>
      <c r="C293" s="54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  <c r="AA293" s="54"/>
      <c r="AB293" s="54"/>
      <c r="AC293" s="54"/>
      <c r="AD293" s="54"/>
      <c r="AE293" s="54"/>
      <c r="AF293" s="54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64" t="s">
        <v>372</v>
      </c>
      <c r="CC293" s="345">
        <v>-10</v>
      </c>
      <c r="CD293" s="66" t="s">
        <v>373</v>
      </c>
      <c r="CE293" s="66">
        <f>ROUND(CC293*$CG$82*9.80665/1000,0)</f>
        <v>-101</v>
      </c>
      <c r="CF293" s="54" t="s">
        <v>374</v>
      </c>
      <c r="CG293" s="341">
        <f>CE294</f>
        <v>0</v>
      </c>
      <c r="CH293" s="54">
        <f>$CG293</f>
        <v>0</v>
      </c>
      <c r="CI293" s="54">
        <f t="shared" si="173"/>
        <v>0</v>
      </c>
      <c r="CJ293" s="54">
        <f t="shared" si="173"/>
        <v>0</v>
      </c>
      <c r="CK293" s="54">
        <f t="shared" si="173"/>
        <v>0</v>
      </c>
      <c r="CL293" s="54">
        <f t="shared" si="173"/>
        <v>0</v>
      </c>
      <c r="CM293" s="54">
        <f t="shared" si="173"/>
        <v>0</v>
      </c>
      <c r="CN293" s="54">
        <f t="shared" si="173"/>
        <v>0</v>
      </c>
      <c r="CO293" s="54">
        <f t="shared" si="173"/>
        <v>0</v>
      </c>
      <c r="CP293" s="54">
        <f t="shared" si="173"/>
        <v>0</v>
      </c>
      <c r="CQ293" s="54">
        <f t="shared" si="173"/>
        <v>0</v>
      </c>
      <c r="CR293" s="54">
        <f t="shared" si="173"/>
        <v>0</v>
      </c>
      <c r="CS293" s="54">
        <f t="shared" si="173"/>
        <v>0</v>
      </c>
      <c r="CT293" s="54">
        <f t="shared" si="173"/>
        <v>0</v>
      </c>
      <c r="CU293" s="54">
        <f t="shared" si="173"/>
        <v>0</v>
      </c>
      <c r="CV293" s="54">
        <f t="shared" si="173"/>
        <v>0</v>
      </c>
    </row>
    <row r="294" spans="1:119" ht="13.5" x14ac:dyDescent="0.15">
      <c r="A294" s="54"/>
      <c r="B294" s="54"/>
      <c r="C294" s="54"/>
      <c r="D294" s="54"/>
      <c r="E294" s="54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  <c r="AA294" s="54"/>
      <c r="AB294" s="54"/>
      <c r="AC294" s="54"/>
      <c r="AD294" s="54"/>
      <c r="AE294" s="54"/>
      <c r="AF294" s="54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354" t="s">
        <v>376</v>
      </c>
      <c r="CC294" s="355">
        <f>CC278</f>
        <v>0</v>
      </c>
      <c r="CD294" s="346" t="s">
        <v>381</v>
      </c>
      <c r="CE294" s="66">
        <f>CC294*$CG$82*9.80665/1000</f>
        <v>0</v>
      </c>
      <c r="CF294" s="54" t="s">
        <v>396</v>
      </c>
      <c r="CG294" s="54">
        <v>0.79</v>
      </c>
      <c r="CH294" s="54">
        <f>$CG294</f>
        <v>0.79</v>
      </c>
      <c r="CI294" s="54">
        <f t="shared" si="173"/>
        <v>0.79</v>
      </c>
      <c r="CJ294" s="54">
        <f t="shared" si="173"/>
        <v>0.79</v>
      </c>
      <c r="CK294" s="54">
        <f t="shared" si="173"/>
        <v>0.79</v>
      </c>
      <c r="CL294" s="54">
        <f t="shared" si="173"/>
        <v>0.79</v>
      </c>
      <c r="CM294" s="54">
        <f t="shared" si="173"/>
        <v>0.79</v>
      </c>
      <c r="CN294" s="54">
        <f t="shared" si="173"/>
        <v>0.79</v>
      </c>
      <c r="CO294" s="54">
        <f t="shared" si="173"/>
        <v>0.79</v>
      </c>
      <c r="CP294" s="54">
        <f t="shared" si="173"/>
        <v>0.79</v>
      </c>
      <c r="CQ294" s="54">
        <f t="shared" si="173"/>
        <v>0.79</v>
      </c>
      <c r="CR294" s="54">
        <f t="shared" si="173"/>
        <v>0.79</v>
      </c>
      <c r="CS294" s="54">
        <f t="shared" si="173"/>
        <v>0.79</v>
      </c>
      <c r="CT294" s="54">
        <f t="shared" si="173"/>
        <v>0.79</v>
      </c>
      <c r="CU294" s="54">
        <f t="shared" si="173"/>
        <v>0.79</v>
      </c>
      <c r="CV294" s="54">
        <f t="shared" si="173"/>
        <v>0.79</v>
      </c>
      <c r="CX294" s="358" t="s">
        <v>404</v>
      </c>
      <c r="CY294" s="54">
        <f t="shared" ref="CY294:DN294" si="174">CG$79</f>
        <v>126.88500000000001</v>
      </c>
      <c r="CZ294" s="54">
        <f t="shared" si="174"/>
        <v>109.185</v>
      </c>
      <c r="DA294" s="54">
        <f t="shared" si="174"/>
        <v>94.381</v>
      </c>
      <c r="DB294" s="54">
        <f t="shared" si="174"/>
        <v>82.445999999999998</v>
      </c>
      <c r="DC294" s="54">
        <f t="shared" si="174"/>
        <v>73.918000000000006</v>
      </c>
      <c r="DD294" s="54">
        <f t="shared" si="174"/>
        <v>63.152999999999999</v>
      </c>
      <c r="DE294" s="54">
        <f t="shared" si="174"/>
        <v>56.482999999999997</v>
      </c>
      <c r="DF294" s="54">
        <f t="shared" si="174"/>
        <v>51.133000000000003</v>
      </c>
      <c r="DG294" s="54">
        <f t="shared" si="174"/>
        <v>48.246000000000002</v>
      </c>
      <c r="DH294" s="54">
        <f t="shared" si="174"/>
        <v>43.709000000000003</v>
      </c>
      <c r="DI294" s="54">
        <f t="shared" si="174"/>
        <v>40.774000000000001</v>
      </c>
      <c r="DJ294" s="54">
        <f t="shared" si="174"/>
        <v>38.68</v>
      </c>
      <c r="DK294" s="54">
        <f t="shared" si="174"/>
        <v>34.463000000000001</v>
      </c>
      <c r="DL294" s="54">
        <f t="shared" si="174"/>
        <v>33.161000000000001</v>
      </c>
      <c r="DM294" s="54">
        <f t="shared" si="174"/>
        <v>30.765000000000001</v>
      </c>
      <c r="DN294" s="54">
        <f t="shared" si="174"/>
        <v>29.283999999999999</v>
      </c>
    </row>
    <row r="295" spans="1:119" ht="13.5" x14ac:dyDescent="0.15">
      <c r="A295" s="54"/>
      <c r="B295" s="54"/>
      <c r="C295" s="54"/>
      <c r="D295" s="54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  <c r="AA295" s="54"/>
      <c r="AB295" s="54"/>
      <c r="AC295" s="54"/>
      <c r="AD295" s="54"/>
      <c r="AE295" s="54"/>
      <c r="AF295" s="54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64" t="s">
        <v>380</v>
      </c>
      <c r="CC295" s="345">
        <f>-BN92</f>
        <v>0</v>
      </c>
      <c r="CD295" s="346" t="s">
        <v>381</v>
      </c>
      <c r="CE295" s="66">
        <f>CC295*$CG$82*9.80665/1000</f>
        <v>0</v>
      </c>
      <c r="CF295" s="54" t="s">
        <v>382</v>
      </c>
      <c r="CG295" s="341">
        <f>CE293</f>
        <v>-101</v>
      </c>
      <c r="CH295" s="54">
        <f>$CG295</f>
        <v>-101</v>
      </c>
      <c r="CI295" s="54">
        <f t="shared" si="173"/>
        <v>-101</v>
      </c>
      <c r="CJ295" s="54">
        <f t="shared" si="173"/>
        <v>-101</v>
      </c>
      <c r="CK295" s="54">
        <f t="shared" si="173"/>
        <v>-101</v>
      </c>
      <c r="CL295" s="54">
        <f t="shared" si="173"/>
        <v>-101</v>
      </c>
      <c r="CM295" s="54">
        <f t="shared" si="173"/>
        <v>-101</v>
      </c>
      <c r="CN295" s="54">
        <f t="shared" si="173"/>
        <v>-101</v>
      </c>
      <c r="CO295" s="54">
        <f t="shared" si="173"/>
        <v>-101</v>
      </c>
      <c r="CP295" s="54">
        <f t="shared" si="173"/>
        <v>-101</v>
      </c>
      <c r="CQ295" s="54">
        <f t="shared" si="173"/>
        <v>-101</v>
      </c>
      <c r="CR295" s="54">
        <f t="shared" si="173"/>
        <v>-101</v>
      </c>
      <c r="CS295" s="54">
        <f t="shared" si="173"/>
        <v>-101</v>
      </c>
      <c r="CT295" s="54">
        <f t="shared" si="173"/>
        <v>-101</v>
      </c>
      <c r="CU295" s="54">
        <f t="shared" si="173"/>
        <v>-101</v>
      </c>
      <c r="CV295" s="54">
        <f t="shared" si="173"/>
        <v>-101</v>
      </c>
      <c r="CX295" s="54" t="s">
        <v>418</v>
      </c>
      <c r="CY295" s="54">
        <f t="shared" ref="CY295:DN295" si="175">CG$80</f>
        <v>0.55779999999999996</v>
      </c>
      <c r="CZ295" s="54">
        <f t="shared" si="175"/>
        <v>0.65139999999999998</v>
      </c>
      <c r="DA295" s="54">
        <f t="shared" si="175"/>
        <v>0.72219999999999995</v>
      </c>
      <c r="DB295" s="54">
        <f t="shared" si="175"/>
        <v>0.78249999999999997</v>
      </c>
      <c r="DC295" s="54">
        <f t="shared" si="175"/>
        <v>0.81259999999999999</v>
      </c>
      <c r="DD295" s="54">
        <f t="shared" si="175"/>
        <v>0.84340000000000004</v>
      </c>
      <c r="DE295" s="54">
        <f t="shared" si="175"/>
        <v>0.86929999999999996</v>
      </c>
      <c r="DF295" s="54">
        <f t="shared" si="175"/>
        <v>0.89100000000000001</v>
      </c>
      <c r="DG295" s="54">
        <f t="shared" si="175"/>
        <v>0.90920000000000001</v>
      </c>
      <c r="DH295" s="54">
        <f t="shared" si="175"/>
        <v>0.92220000000000002</v>
      </c>
      <c r="DI295" s="54">
        <f t="shared" si="175"/>
        <v>0.93189999999999995</v>
      </c>
      <c r="DJ295" s="54">
        <f t="shared" si="175"/>
        <v>0.94030000000000002</v>
      </c>
      <c r="DK295" s="54">
        <f t="shared" si="175"/>
        <v>0.94769999999999999</v>
      </c>
      <c r="DL295" s="54">
        <f t="shared" si="175"/>
        <v>0.95440000000000003</v>
      </c>
      <c r="DM295" s="54">
        <f t="shared" si="175"/>
        <v>0.96020000000000005</v>
      </c>
      <c r="DN295" s="54">
        <f t="shared" si="175"/>
        <v>0.96530000000000005</v>
      </c>
    </row>
    <row r="296" spans="1:119" ht="14.25" thickBot="1" x14ac:dyDescent="0.2">
      <c r="A296" s="54"/>
      <c r="B296" s="54"/>
      <c r="C296" s="54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  <c r="AA296" s="54"/>
      <c r="AB296" s="54"/>
      <c r="AC296" s="54"/>
      <c r="AD296" s="54"/>
      <c r="AE296" s="54"/>
      <c r="AF296" s="54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64" t="s">
        <v>384</v>
      </c>
      <c r="CC296" s="345">
        <v>0</v>
      </c>
      <c r="CD296" s="66" t="s">
        <v>65</v>
      </c>
      <c r="CE296" s="66">
        <f>IF(CC293=0,IF(CC276&gt;0,CC296+CE279,CC296),(CC296-((CC295-CC294)/CC293)))</f>
        <v>0</v>
      </c>
      <c r="CF296" s="54" t="s">
        <v>385</v>
      </c>
      <c r="CG296" s="341">
        <f>ABS(CE296)</f>
        <v>0</v>
      </c>
      <c r="CH296" s="54">
        <f>$CG296</f>
        <v>0</v>
      </c>
      <c r="CI296" s="54">
        <f t="shared" si="173"/>
        <v>0</v>
      </c>
      <c r="CJ296" s="54">
        <f t="shared" si="173"/>
        <v>0</v>
      </c>
      <c r="CK296" s="54">
        <f t="shared" si="173"/>
        <v>0</v>
      </c>
      <c r="CL296" s="54">
        <f t="shared" si="173"/>
        <v>0</v>
      </c>
      <c r="CM296" s="54">
        <f t="shared" si="173"/>
        <v>0</v>
      </c>
      <c r="CN296" s="54">
        <f t="shared" si="173"/>
        <v>0</v>
      </c>
      <c r="CO296" s="54">
        <f t="shared" si="173"/>
        <v>0</v>
      </c>
      <c r="CP296" s="54">
        <f t="shared" si="173"/>
        <v>0</v>
      </c>
      <c r="CQ296" s="54">
        <f t="shared" si="173"/>
        <v>0</v>
      </c>
      <c r="CR296" s="54">
        <f t="shared" si="173"/>
        <v>0</v>
      </c>
      <c r="CS296" s="54">
        <f t="shared" si="173"/>
        <v>0</v>
      </c>
      <c r="CT296" s="54">
        <f t="shared" si="173"/>
        <v>0</v>
      </c>
      <c r="CU296" s="54">
        <f t="shared" si="173"/>
        <v>0</v>
      </c>
      <c r="CV296" s="54">
        <f t="shared" si="173"/>
        <v>0</v>
      </c>
      <c r="CX296" s="54" t="s">
        <v>407</v>
      </c>
      <c r="CY296" s="54">
        <f>100-$CG$83</f>
        <v>94.33</v>
      </c>
      <c r="CZ296" s="54">
        <f t="shared" ref="CZ296:DN296" si="176">100-$CG$83</f>
        <v>94.33</v>
      </c>
      <c r="DA296" s="54">
        <f t="shared" si="176"/>
        <v>94.33</v>
      </c>
      <c r="DB296" s="54">
        <f t="shared" si="176"/>
        <v>94.33</v>
      </c>
      <c r="DC296" s="54">
        <f t="shared" si="176"/>
        <v>94.33</v>
      </c>
      <c r="DD296" s="54">
        <f t="shared" si="176"/>
        <v>94.33</v>
      </c>
      <c r="DE296" s="54">
        <f t="shared" si="176"/>
        <v>94.33</v>
      </c>
      <c r="DF296" s="54">
        <f t="shared" si="176"/>
        <v>94.33</v>
      </c>
      <c r="DG296" s="54">
        <f t="shared" si="176"/>
        <v>94.33</v>
      </c>
      <c r="DH296" s="54">
        <f t="shared" si="176"/>
        <v>94.33</v>
      </c>
      <c r="DI296" s="54">
        <f t="shared" si="176"/>
        <v>94.33</v>
      </c>
      <c r="DJ296" s="54">
        <f t="shared" si="176"/>
        <v>94.33</v>
      </c>
      <c r="DK296" s="54">
        <f t="shared" si="176"/>
        <v>94.33</v>
      </c>
      <c r="DL296" s="54">
        <f t="shared" si="176"/>
        <v>94.33</v>
      </c>
      <c r="DM296" s="54">
        <f t="shared" si="176"/>
        <v>94.33</v>
      </c>
      <c r="DN296" s="54">
        <f t="shared" si="176"/>
        <v>94.33</v>
      </c>
    </row>
    <row r="297" spans="1:119" ht="14.25" thickBot="1" x14ac:dyDescent="0.2">
      <c r="A297" s="54"/>
      <c r="B297" s="54"/>
      <c r="C297" s="54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  <c r="AA297" s="54"/>
      <c r="AB297" s="54"/>
      <c r="AC297" s="54"/>
      <c r="AD297" s="54"/>
      <c r="AE297" s="54"/>
      <c r="AF297" s="54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359"/>
      <c r="CC297" s="360"/>
      <c r="CF297" s="54" t="s">
        <v>397</v>
      </c>
      <c r="CG297" s="347">
        <f>LN(2)/CG$78</f>
        <v>0.13862943611198905</v>
      </c>
      <c r="CH297" s="347">
        <f t="shared" ref="CH297:CV297" si="177">LN(2)/CH$78</f>
        <v>8.6643397569993161E-2</v>
      </c>
      <c r="CI297" s="347">
        <f t="shared" si="177"/>
        <v>5.5451774444795626E-2</v>
      </c>
      <c r="CJ297" s="347">
        <f t="shared" si="177"/>
        <v>3.7467415165402446E-2</v>
      </c>
      <c r="CK297" s="347">
        <f t="shared" si="177"/>
        <v>2.5672117798516494E-2</v>
      </c>
      <c r="CL297" s="347">
        <f t="shared" si="177"/>
        <v>1.8097837612531208E-2</v>
      </c>
      <c r="CM297" s="347">
        <f t="shared" si="177"/>
        <v>1.2765141446776157E-2</v>
      </c>
      <c r="CN297" s="347">
        <f t="shared" si="177"/>
        <v>9.001911435843446E-3</v>
      </c>
      <c r="CO297" s="347">
        <f t="shared" si="177"/>
        <v>6.3591484455040852E-3</v>
      </c>
      <c r="CP297" s="347">
        <f t="shared" si="177"/>
        <v>4.7475834284927756E-3</v>
      </c>
      <c r="CQ297" s="347">
        <f t="shared" si="177"/>
        <v>3.7066694147590657E-3</v>
      </c>
      <c r="CR297" s="347">
        <f t="shared" si="177"/>
        <v>2.9001974082006081E-3</v>
      </c>
      <c r="CS297" s="347">
        <f t="shared" si="177"/>
        <v>2.272613706753919E-3</v>
      </c>
      <c r="CT297" s="347">
        <f t="shared" si="177"/>
        <v>1.7773004629742187E-3</v>
      </c>
      <c r="CU297" s="347">
        <f t="shared" si="177"/>
        <v>1.3918618083533039E-3</v>
      </c>
      <c r="CV297" s="347">
        <f t="shared" si="177"/>
        <v>1.0915703630865281E-3</v>
      </c>
      <c r="CX297" s="54" t="s">
        <v>426</v>
      </c>
      <c r="CY297" s="361">
        <f>CE295</f>
        <v>0</v>
      </c>
      <c r="CZ297" s="54">
        <f>$CY297</f>
        <v>0</v>
      </c>
      <c r="DA297" s="54">
        <f t="shared" ref="DA297:DN297" si="178">$CY297</f>
        <v>0</v>
      </c>
      <c r="DB297" s="54">
        <f t="shared" si="178"/>
        <v>0</v>
      </c>
      <c r="DC297" s="54">
        <f t="shared" si="178"/>
        <v>0</v>
      </c>
      <c r="DD297" s="54">
        <f t="shared" si="178"/>
        <v>0</v>
      </c>
      <c r="DE297" s="54">
        <f t="shared" si="178"/>
        <v>0</v>
      </c>
      <c r="DF297" s="54">
        <f t="shared" si="178"/>
        <v>0</v>
      </c>
      <c r="DG297" s="54">
        <f t="shared" si="178"/>
        <v>0</v>
      </c>
      <c r="DH297" s="54">
        <f t="shared" si="178"/>
        <v>0</v>
      </c>
      <c r="DI297" s="54">
        <f t="shared" si="178"/>
        <v>0</v>
      </c>
      <c r="DJ297" s="54">
        <f t="shared" si="178"/>
        <v>0</v>
      </c>
      <c r="DK297" s="54">
        <f t="shared" si="178"/>
        <v>0</v>
      </c>
      <c r="DL297" s="54">
        <f t="shared" si="178"/>
        <v>0</v>
      </c>
      <c r="DM297" s="54">
        <f t="shared" si="178"/>
        <v>0</v>
      </c>
      <c r="DN297" s="54">
        <f t="shared" si="178"/>
        <v>0</v>
      </c>
    </row>
    <row r="299" spans="1:119" ht="13.5" x14ac:dyDescent="0.15">
      <c r="A299" s="54"/>
      <c r="B299" s="54"/>
      <c r="C299" s="54"/>
      <c r="D299" s="54"/>
      <c r="E299" s="54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  <c r="AA299" s="54"/>
      <c r="AB299" s="54"/>
      <c r="AC299" s="54"/>
      <c r="AD299" s="54"/>
      <c r="AE299" s="54"/>
      <c r="AF299" s="54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G299" s="348">
        <f>(CG292+CG293)*CG294</f>
        <v>79</v>
      </c>
      <c r="CH299" s="348">
        <f t="shared" ref="CH299:CV299" si="179">(CH292+CH293)*CH294</f>
        <v>79</v>
      </c>
      <c r="CI299" s="348">
        <f t="shared" si="179"/>
        <v>79</v>
      </c>
      <c r="CJ299" s="348">
        <f t="shared" si="179"/>
        <v>79</v>
      </c>
      <c r="CK299" s="348">
        <f t="shared" si="179"/>
        <v>79</v>
      </c>
      <c r="CL299" s="348">
        <f t="shared" si="179"/>
        <v>79</v>
      </c>
      <c r="CM299" s="348">
        <f t="shared" si="179"/>
        <v>79</v>
      </c>
      <c r="CN299" s="348">
        <f t="shared" si="179"/>
        <v>79</v>
      </c>
      <c r="CO299" s="348">
        <f t="shared" si="179"/>
        <v>79</v>
      </c>
      <c r="CP299" s="348">
        <f t="shared" si="179"/>
        <v>79</v>
      </c>
      <c r="CQ299" s="348">
        <f t="shared" si="179"/>
        <v>79</v>
      </c>
      <c r="CR299" s="348">
        <f t="shared" si="179"/>
        <v>79</v>
      </c>
      <c r="CS299" s="348">
        <f t="shared" si="179"/>
        <v>79</v>
      </c>
      <c r="CT299" s="348">
        <f t="shared" si="179"/>
        <v>79</v>
      </c>
      <c r="CU299" s="348">
        <f t="shared" si="179"/>
        <v>79</v>
      </c>
      <c r="CV299" s="348">
        <f t="shared" si="179"/>
        <v>79</v>
      </c>
    </row>
    <row r="300" spans="1:119" ht="13.5" x14ac:dyDescent="0.15">
      <c r="A300" s="54"/>
      <c r="B300" s="54"/>
      <c r="C300" s="54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  <c r="AA300" s="54"/>
      <c r="AB300" s="54"/>
      <c r="AC300" s="54"/>
      <c r="AD300" s="54"/>
      <c r="AE300" s="54"/>
      <c r="AF300" s="54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G300" s="348">
        <f>CG295*CG294*(CG296-1/CG297)</f>
        <v>575.56318656265205</v>
      </c>
      <c r="CH300" s="348">
        <f t="shared" ref="CH300:CV300" si="180">CH295*CH294*(CH296-1/CH297)</f>
        <v>920.90109850024317</v>
      </c>
      <c r="CI300" s="348">
        <f t="shared" si="180"/>
        <v>1438.9079664066298</v>
      </c>
      <c r="CJ300" s="348">
        <f t="shared" si="180"/>
        <v>2129.5837902818125</v>
      </c>
      <c r="CK300" s="348">
        <f t="shared" si="180"/>
        <v>3108.0412074383207</v>
      </c>
      <c r="CL300" s="348">
        <f t="shared" si="180"/>
        <v>4408.8140090699144</v>
      </c>
      <c r="CM300" s="348">
        <f t="shared" si="180"/>
        <v>6250.6162060704</v>
      </c>
      <c r="CN300" s="348">
        <f t="shared" si="180"/>
        <v>8863.6730730648396</v>
      </c>
      <c r="CO300" s="348">
        <f t="shared" si="180"/>
        <v>12547.277467065815</v>
      </c>
      <c r="CP300" s="348">
        <f t="shared" si="180"/>
        <v>16806.445047629441</v>
      </c>
      <c r="CQ300" s="348">
        <f t="shared" si="180"/>
        <v>21526.063177443186</v>
      </c>
      <c r="CR300" s="348">
        <f t="shared" si="180"/>
        <v>27511.920317694763</v>
      </c>
      <c r="CS300" s="348">
        <f t="shared" si="180"/>
        <v>35109.354380321776</v>
      </c>
      <c r="CT300" s="348">
        <f t="shared" si="180"/>
        <v>44893.928551886856</v>
      </c>
      <c r="CU300" s="348">
        <f t="shared" si="180"/>
        <v>57326.093381640138</v>
      </c>
      <c r="CV300" s="348">
        <f t="shared" si="180"/>
        <v>73096.524693456799</v>
      </c>
    </row>
    <row r="301" spans="1:119" ht="13.5" x14ac:dyDescent="0.15">
      <c r="A301" s="54"/>
      <c r="B301" s="54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  <c r="AA301" s="54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G301" s="348" t="e">
        <f>((CG292+CG293)*CG294-CG291-CG295*CG294/CG297)*EXP(-CG297*CG296)</f>
        <v>#VALUE!</v>
      </c>
      <c r="CH301" s="348" t="e">
        <f t="shared" ref="CH301:CV301" si="181">((CH292+CH293)*CH294-CH291-CH295*CH294/CH297)*EXP(-CH297*CH296)</f>
        <v>#VALUE!</v>
      </c>
      <c r="CI301" s="348" t="e">
        <f t="shared" si="181"/>
        <v>#VALUE!</v>
      </c>
      <c r="CJ301" s="348" t="e">
        <f t="shared" si="181"/>
        <v>#VALUE!</v>
      </c>
      <c r="CK301" s="348" t="e">
        <f t="shared" si="181"/>
        <v>#VALUE!</v>
      </c>
      <c r="CL301" s="348" t="e">
        <f t="shared" si="181"/>
        <v>#VALUE!</v>
      </c>
      <c r="CM301" s="348" t="e">
        <f t="shared" si="181"/>
        <v>#VALUE!</v>
      </c>
      <c r="CN301" s="348" t="e">
        <f t="shared" si="181"/>
        <v>#VALUE!</v>
      </c>
      <c r="CO301" s="348" t="e">
        <f t="shared" si="181"/>
        <v>#VALUE!</v>
      </c>
      <c r="CP301" s="348" t="e">
        <f t="shared" si="181"/>
        <v>#VALUE!</v>
      </c>
      <c r="CQ301" s="348" t="e">
        <f t="shared" si="181"/>
        <v>#VALUE!</v>
      </c>
      <c r="CR301" s="348" t="e">
        <f t="shared" si="181"/>
        <v>#VALUE!</v>
      </c>
      <c r="CS301" s="348" t="e">
        <f t="shared" si="181"/>
        <v>#VALUE!</v>
      </c>
      <c r="CT301" s="348" t="e">
        <f t="shared" si="181"/>
        <v>#VALUE!</v>
      </c>
      <c r="CU301" s="348" t="e">
        <f t="shared" si="181"/>
        <v>#VALUE!</v>
      </c>
      <c r="CV301" s="348" t="e">
        <f t="shared" si="181"/>
        <v>#VALUE!</v>
      </c>
    </row>
    <row r="302" spans="1:119" ht="13.5" x14ac:dyDescent="0.15">
      <c r="A302" s="54"/>
      <c r="B302" s="54"/>
      <c r="C302" s="54"/>
      <c r="D302" s="54"/>
      <c r="E302" s="5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  <c r="AA302" s="54"/>
      <c r="AB302" s="54"/>
      <c r="AC302" s="54"/>
      <c r="AD302" s="54"/>
      <c r="AE302" s="54"/>
      <c r="AF302" s="54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G302" s="349" t="e">
        <f>CG299+CG300-CG301</f>
        <v>#VALUE!</v>
      </c>
      <c r="CH302" s="349" t="e">
        <f t="shared" ref="CH302:CV302" si="182">CH299+CH300-CH301</f>
        <v>#VALUE!</v>
      </c>
      <c r="CI302" s="349" t="e">
        <f t="shared" si="182"/>
        <v>#VALUE!</v>
      </c>
      <c r="CJ302" s="349" t="e">
        <f t="shared" si="182"/>
        <v>#VALUE!</v>
      </c>
      <c r="CK302" s="349" t="e">
        <f t="shared" si="182"/>
        <v>#VALUE!</v>
      </c>
      <c r="CL302" s="349" t="e">
        <f t="shared" si="182"/>
        <v>#VALUE!</v>
      </c>
      <c r="CM302" s="349" t="e">
        <f t="shared" si="182"/>
        <v>#VALUE!</v>
      </c>
      <c r="CN302" s="349" t="e">
        <f t="shared" si="182"/>
        <v>#VALUE!</v>
      </c>
      <c r="CO302" s="349" t="e">
        <f t="shared" si="182"/>
        <v>#VALUE!</v>
      </c>
      <c r="CP302" s="349" t="e">
        <f t="shared" si="182"/>
        <v>#VALUE!</v>
      </c>
      <c r="CQ302" s="349" t="e">
        <f t="shared" si="182"/>
        <v>#VALUE!</v>
      </c>
      <c r="CR302" s="349" t="e">
        <f t="shared" si="182"/>
        <v>#VALUE!</v>
      </c>
      <c r="CS302" s="349" t="e">
        <f t="shared" si="182"/>
        <v>#VALUE!</v>
      </c>
      <c r="CT302" s="349" t="e">
        <f t="shared" si="182"/>
        <v>#VALUE!</v>
      </c>
      <c r="CU302" s="349" t="e">
        <f t="shared" si="182"/>
        <v>#VALUE!</v>
      </c>
      <c r="CV302" s="349" t="e">
        <f t="shared" si="182"/>
        <v>#VALUE!</v>
      </c>
    </row>
    <row r="303" spans="1:119" ht="13.5" x14ac:dyDescent="0.15">
      <c r="A303" s="54"/>
      <c r="B303" s="54"/>
      <c r="C303" s="54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  <c r="AA303" s="54"/>
      <c r="AB303" s="54"/>
      <c r="AC303" s="54"/>
      <c r="AD303" s="54"/>
      <c r="AE303" s="54"/>
      <c r="AF303" s="54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G303" s="350" t="s">
        <v>390</v>
      </c>
      <c r="CH303" s="351" t="s">
        <v>333</v>
      </c>
      <c r="CI303" s="351" t="s">
        <v>334</v>
      </c>
      <c r="CJ303" s="351" t="s">
        <v>335</v>
      </c>
      <c r="CK303" s="351" t="s">
        <v>336</v>
      </c>
      <c r="CL303" s="351" t="s">
        <v>337</v>
      </c>
      <c r="CM303" s="351" t="s">
        <v>338</v>
      </c>
      <c r="CN303" s="351" t="s">
        <v>339</v>
      </c>
      <c r="CO303" s="351" t="s">
        <v>340</v>
      </c>
      <c r="CP303" s="351" t="s">
        <v>341</v>
      </c>
      <c r="CQ303" s="351" t="s">
        <v>342</v>
      </c>
      <c r="CR303" s="351" t="s">
        <v>343</v>
      </c>
      <c r="CS303" s="351" t="s">
        <v>344</v>
      </c>
      <c r="CT303" s="351" t="s">
        <v>345</v>
      </c>
      <c r="CU303" s="351" t="s">
        <v>346</v>
      </c>
      <c r="CV303" s="351" t="s">
        <v>347</v>
      </c>
      <c r="CY303" s="54" t="s">
        <v>390</v>
      </c>
      <c r="CZ303" s="54" t="s">
        <v>333</v>
      </c>
      <c r="DA303" s="54" t="s">
        <v>334</v>
      </c>
      <c r="DB303" s="54" t="s">
        <v>335</v>
      </c>
      <c r="DC303" s="54" t="s">
        <v>336</v>
      </c>
      <c r="DD303" s="54" t="s">
        <v>337</v>
      </c>
      <c r="DE303" s="54" t="s">
        <v>338</v>
      </c>
      <c r="DF303" s="54" t="s">
        <v>339</v>
      </c>
      <c r="DG303" s="54" t="s">
        <v>340</v>
      </c>
      <c r="DH303" s="54" t="s">
        <v>341</v>
      </c>
      <c r="DI303" s="54" t="s">
        <v>342</v>
      </c>
      <c r="DJ303" s="54" t="s">
        <v>343</v>
      </c>
      <c r="DK303" s="54" t="s">
        <v>344</v>
      </c>
      <c r="DL303" s="54" t="s">
        <v>345</v>
      </c>
      <c r="DM303" s="54" t="s">
        <v>346</v>
      </c>
      <c r="DN303" s="54" t="s">
        <v>347</v>
      </c>
    </row>
    <row r="304" spans="1:119" ht="13.5" x14ac:dyDescent="0.15">
      <c r="A304" s="54"/>
      <c r="B304" s="54"/>
      <c r="C304" s="54"/>
      <c r="D304" s="54"/>
      <c r="E304" s="54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  <c r="AA304" s="54"/>
      <c r="AB304" s="54"/>
      <c r="AC304" s="54"/>
      <c r="AD304" s="54"/>
      <c r="AE304" s="54"/>
      <c r="AF304" s="54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F304" s="54" t="s">
        <v>391</v>
      </c>
      <c r="CG304" s="352" t="e">
        <f>ROUND((CG292+CG293)*CG294+CG295*CG294*(CG296-1/CG297)-((CG292+CG293)*CG294-CG291-CG295*CG294/CG297)*EXP(-CG297*CG296),5)</f>
        <v>#VALUE!</v>
      </c>
      <c r="CH304" s="352" t="e">
        <f t="shared" ref="CH304:CV304" si="183">ROUND((CH292+CH293)*CH294+CH295*CH294*(CH296-1/CH297)-((CH292+CH293)*CH294-CH291-CH295*CH294/CH297)*EXP(-CH297*CH296),5)</f>
        <v>#VALUE!</v>
      </c>
      <c r="CI304" s="352" t="e">
        <f t="shared" si="183"/>
        <v>#VALUE!</v>
      </c>
      <c r="CJ304" s="352" t="e">
        <f t="shared" si="183"/>
        <v>#VALUE!</v>
      </c>
      <c r="CK304" s="352" t="e">
        <f t="shared" si="183"/>
        <v>#VALUE!</v>
      </c>
      <c r="CL304" s="352" t="e">
        <f t="shared" si="183"/>
        <v>#VALUE!</v>
      </c>
      <c r="CM304" s="352" t="e">
        <f t="shared" si="183"/>
        <v>#VALUE!</v>
      </c>
      <c r="CN304" s="352" t="e">
        <f t="shared" si="183"/>
        <v>#VALUE!</v>
      </c>
      <c r="CO304" s="352" t="e">
        <f t="shared" si="183"/>
        <v>#VALUE!</v>
      </c>
      <c r="CP304" s="352" t="e">
        <f t="shared" si="183"/>
        <v>#VALUE!</v>
      </c>
      <c r="CQ304" s="352" t="e">
        <f t="shared" si="183"/>
        <v>#VALUE!</v>
      </c>
      <c r="CR304" s="352" t="e">
        <f t="shared" si="183"/>
        <v>#VALUE!</v>
      </c>
      <c r="CS304" s="352" t="e">
        <f t="shared" si="183"/>
        <v>#VALUE!</v>
      </c>
      <c r="CT304" s="352" t="e">
        <f t="shared" si="183"/>
        <v>#VALUE!</v>
      </c>
      <c r="CU304" s="352" t="e">
        <f t="shared" si="183"/>
        <v>#VALUE!</v>
      </c>
      <c r="CV304" s="352" t="e">
        <f t="shared" si="183"/>
        <v>#VALUE!</v>
      </c>
      <c r="CX304" s="54" t="s">
        <v>412</v>
      </c>
      <c r="CY304" s="362">
        <f>(CY296+CY297)/CY295+CY294</f>
        <v>295.99579239870923</v>
      </c>
      <c r="CZ304" s="362">
        <f t="shared" ref="CZ304:DN304" si="184">(CZ296+CZ297)/CZ295+CZ294</f>
        <v>253.99617592876882</v>
      </c>
      <c r="DA304" s="362">
        <f t="shared" si="184"/>
        <v>224.99578814732763</v>
      </c>
      <c r="DB304" s="362">
        <f t="shared" si="184"/>
        <v>202.99552076677315</v>
      </c>
      <c r="DC304" s="362">
        <f t="shared" si="184"/>
        <v>190.00217425547623</v>
      </c>
      <c r="DD304" s="362">
        <f t="shared" si="184"/>
        <v>174.99791344557741</v>
      </c>
      <c r="DE304" s="362">
        <f t="shared" si="184"/>
        <v>164.99559634188427</v>
      </c>
      <c r="DF304" s="362">
        <f t="shared" si="184"/>
        <v>157.00280920314253</v>
      </c>
      <c r="DG304" s="362">
        <f t="shared" si="184"/>
        <v>151.99654993400793</v>
      </c>
      <c r="DH304" s="362">
        <f t="shared" si="184"/>
        <v>145.99700693992628</v>
      </c>
      <c r="DI304" s="362">
        <f t="shared" si="184"/>
        <v>141.99730722180493</v>
      </c>
      <c r="DJ304" s="362">
        <f t="shared" si="184"/>
        <v>138.99904711262363</v>
      </c>
      <c r="DK304" s="362">
        <f t="shared" si="184"/>
        <v>133.99871805423658</v>
      </c>
      <c r="DL304" s="362">
        <f t="shared" si="184"/>
        <v>131.99796563285832</v>
      </c>
      <c r="DM304" s="362">
        <f t="shared" si="184"/>
        <v>129.00495001041449</v>
      </c>
      <c r="DN304" s="362">
        <f t="shared" si="184"/>
        <v>127.00491577747849</v>
      </c>
    </row>
    <row r="305" spans="1:119" ht="16.5" customHeight="1" x14ac:dyDescent="0.15">
      <c r="A305" s="54"/>
      <c r="B305" s="54"/>
      <c r="C305" s="54"/>
      <c r="D305" s="5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  <c r="AA305" s="54"/>
      <c r="AB305" s="54"/>
      <c r="AC305" s="54"/>
      <c r="AD305" s="54"/>
      <c r="AE305" s="54"/>
      <c r="AF305" s="54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319" t="str">
        <f>IF(CB305="","",CC305)</f>
        <v/>
      </c>
      <c r="CB305" s="363" t="str">
        <f>IF(COUNTIF(CY305:DN305,"×")=0,"","浮上できません")</f>
        <v/>
      </c>
      <c r="CC305" s="316">
        <v>6</v>
      </c>
      <c r="CG305" s="369"/>
      <c r="CH305" s="369"/>
      <c r="CI305" s="369"/>
      <c r="CJ305" s="369"/>
      <c r="CK305" s="369"/>
      <c r="CL305" s="369"/>
      <c r="CM305" s="369"/>
      <c r="CN305" s="369"/>
      <c r="CO305" s="369"/>
      <c r="CP305" s="369"/>
      <c r="CQ305" s="369"/>
      <c r="CR305" s="369"/>
      <c r="CS305" s="369"/>
      <c r="CT305" s="369"/>
      <c r="CU305" s="369"/>
      <c r="CV305" s="369"/>
      <c r="CY305" s="364" t="e">
        <f t="shared" ref="CY305:DN305" si="185">IF(CY304-CG304&gt;0,"","×")</f>
        <v>#VALUE!</v>
      </c>
      <c r="CZ305" s="364" t="e">
        <f t="shared" si="185"/>
        <v>#VALUE!</v>
      </c>
      <c r="DA305" s="364" t="e">
        <f t="shared" si="185"/>
        <v>#VALUE!</v>
      </c>
      <c r="DB305" s="364" t="e">
        <f t="shared" si="185"/>
        <v>#VALUE!</v>
      </c>
      <c r="DC305" s="364" t="e">
        <f t="shared" si="185"/>
        <v>#VALUE!</v>
      </c>
      <c r="DD305" s="364" t="e">
        <f t="shared" si="185"/>
        <v>#VALUE!</v>
      </c>
      <c r="DE305" s="364" t="e">
        <f t="shared" si="185"/>
        <v>#VALUE!</v>
      </c>
      <c r="DF305" s="364" t="e">
        <f t="shared" si="185"/>
        <v>#VALUE!</v>
      </c>
      <c r="DG305" s="364" t="e">
        <f t="shared" si="185"/>
        <v>#VALUE!</v>
      </c>
      <c r="DH305" s="364" t="e">
        <f t="shared" si="185"/>
        <v>#VALUE!</v>
      </c>
      <c r="DI305" s="364" t="e">
        <f t="shared" si="185"/>
        <v>#VALUE!</v>
      </c>
      <c r="DJ305" s="364" t="e">
        <f t="shared" si="185"/>
        <v>#VALUE!</v>
      </c>
      <c r="DK305" s="364" t="e">
        <f t="shared" si="185"/>
        <v>#VALUE!</v>
      </c>
      <c r="DL305" s="364" t="e">
        <f t="shared" si="185"/>
        <v>#VALUE!</v>
      </c>
      <c r="DM305" s="364" t="e">
        <f t="shared" si="185"/>
        <v>#VALUE!</v>
      </c>
      <c r="DN305" s="364" t="e">
        <f t="shared" si="185"/>
        <v>#VALUE!</v>
      </c>
    </row>
    <row r="306" spans="1:119" ht="13.5" x14ac:dyDescent="0.15">
      <c r="A306" s="54"/>
      <c r="B306" s="54"/>
      <c r="C306" s="54"/>
      <c r="D306" s="5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  <c r="AA306" s="54"/>
      <c r="AB306" s="54"/>
      <c r="AC306" s="54"/>
      <c r="AD306" s="54"/>
      <c r="AE306" s="54"/>
      <c r="AF306" s="54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F306" s="338" t="s">
        <v>437</v>
      </c>
      <c r="CG306" s="338" t="s">
        <v>438</v>
      </c>
      <c r="CH306" s="338"/>
      <c r="CI306" s="338"/>
      <c r="CJ306" s="338"/>
      <c r="CK306" s="338"/>
      <c r="CL306" s="338"/>
      <c r="CM306" s="338"/>
      <c r="CN306" s="338"/>
      <c r="CO306" s="338"/>
      <c r="CP306" s="338"/>
      <c r="CQ306" s="338"/>
      <c r="CR306" s="338"/>
      <c r="CS306" s="338"/>
      <c r="CT306" s="338"/>
      <c r="CU306" s="338"/>
      <c r="CV306" s="338"/>
      <c r="CW306" s="338"/>
    </row>
    <row r="308" spans="1:119" ht="13.5" x14ac:dyDescent="0.15">
      <c r="A308" s="54"/>
      <c r="B308" s="54"/>
      <c r="C308" s="54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  <c r="AA308" s="54"/>
      <c r="AB308" s="54"/>
      <c r="AC308" s="54"/>
      <c r="AD308" s="54"/>
      <c r="AE308" s="54"/>
      <c r="AF308" s="54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F308" s="340" t="s">
        <v>401</v>
      </c>
      <c r="CG308" s="353" t="e">
        <f t="shared" ref="CG308:CV308" si="186">CG304</f>
        <v>#VALUE!</v>
      </c>
      <c r="CH308" s="353" t="e">
        <f t="shared" si="186"/>
        <v>#VALUE!</v>
      </c>
      <c r="CI308" s="353" t="e">
        <f t="shared" si="186"/>
        <v>#VALUE!</v>
      </c>
      <c r="CJ308" s="353" t="e">
        <f t="shared" si="186"/>
        <v>#VALUE!</v>
      </c>
      <c r="CK308" s="353" t="e">
        <f t="shared" si="186"/>
        <v>#VALUE!</v>
      </c>
      <c r="CL308" s="353" t="e">
        <f t="shared" si="186"/>
        <v>#VALUE!</v>
      </c>
      <c r="CM308" s="353" t="e">
        <f t="shared" si="186"/>
        <v>#VALUE!</v>
      </c>
      <c r="CN308" s="353" t="e">
        <f t="shared" si="186"/>
        <v>#VALUE!</v>
      </c>
      <c r="CO308" s="353" t="e">
        <f t="shared" si="186"/>
        <v>#VALUE!</v>
      </c>
      <c r="CP308" s="353" t="e">
        <f t="shared" si="186"/>
        <v>#VALUE!</v>
      </c>
      <c r="CQ308" s="353" t="e">
        <f t="shared" si="186"/>
        <v>#VALUE!</v>
      </c>
      <c r="CR308" s="353" t="e">
        <f t="shared" si="186"/>
        <v>#VALUE!</v>
      </c>
      <c r="CS308" s="353" t="e">
        <f t="shared" si="186"/>
        <v>#VALUE!</v>
      </c>
      <c r="CT308" s="353" t="e">
        <f t="shared" si="186"/>
        <v>#VALUE!</v>
      </c>
      <c r="CU308" s="353" t="e">
        <f t="shared" si="186"/>
        <v>#VALUE!</v>
      </c>
      <c r="CV308" s="353" t="e">
        <f t="shared" si="186"/>
        <v>#VALUE!</v>
      </c>
    </row>
    <row r="309" spans="1:119" ht="13.5" x14ac:dyDescent="0.15">
      <c r="A309" s="54"/>
      <c r="B309" s="54"/>
      <c r="C309" s="54"/>
      <c r="D309" s="54"/>
      <c r="E309" s="54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  <c r="AA309" s="54"/>
      <c r="AB309" s="54"/>
      <c r="AC309" s="54"/>
      <c r="AD309" s="54"/>
      <c r="AE309" s="54"/>
      <c r="AF309" s="54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F309" s="54" t="s">
        <v>395</v>
      </c>
      <c r="CG309" s="54">
        <v>100</v>
      </c>
      <c r="CH309" s="54">
        <f>$CG309</f>
        <v>100</v>
      </c>
      <c r="CI309" s="54">
        <f t="shared" ref="CI309:CV313" si="187">$CG309</f>
        <v>100</v>
      </c>
      <c r="CJ309" s="54">
        <f t="shared" si="187"/>
        <v>100</v>
      </c>
      <c r="CK309" s="54">
        <f t="shared" si="187"/>
        <v>100</v>
      </c>
      <c r="CL309" s="54">
        <f t="shared" si="187"/>
        <v>100</v>
      </c>
      <c r="CM309" s="54">
        <f t="shared" si="187"/>
        <v>100</v>
      </c>
      <c r="CN309" s="54">
        <f t="shared" si="187"/>
        <v>100</v>
      </c>
      <c r="CO309" s="54">
        <f t="shared" si="187"/>
        <v>100</v>
      </c>
      <c r="CP309" s="54">
        <f t="shared" si="187"/>
        <v>100</v>
      </c>
      <c r="CQ309" s="54">
        <f t="shared" si="187"/>
        <v>100</v>
      </c>
      <c r="CR309" s="54">
        <f t="shared" si="187"/>
        <v>100</v>
      </c>
      <c r="CS309" s="54">
        <f t="shared" si="187"/>
        <v>100</v>
      </c>
      <c r="CT309" s="54">
        <f t="shared" si="187"/>
        <v>100</v>
      </c>
      <c r="CU309" s="54">
        <f t="shared" si="187"/>
        <v>100</v>
      </c>
      <c r="CV309" s="54">
        <f t="shared" si="187"/>
        <v>100</v>
      </c>
      <c r="CX309" s="339" t="s">
        <v>402</v>
      </c>
      <c r="CY309" s="339"/>
      <c r="CZ309" s="339"/>
      <c r="DA309" s="339"/>
      <c r="DB309" s="339"/>
      <c r="DC309" s="339"/>
      <c r="DD309" s="339"/>
      <c r="DE309" s="339"/>
      <c r="DF309" s="339"/>
      <c r="DG309" s="339"/>
      <c r="DH309" s="339"/>
      <c r="DI309" s="339"/>
      <c r="DJ309" s="339"/>
      <c r="DK309" s="339"/>
      <c r="DL309" s="339"/>
      <c r="DM309" s="339"/>
      <c r="DN309" s="339"/>
      <c r="DO309" s="339"/>
    </row>
    <row r="310" spans="1:119" ht="13.5" x14ac:dyDescent="0.15">
      <c r="A310" s="54"/>
      <c r="B310" s="54"/>
      <c r="C310" s="54"/>
      <c r="D310" s="54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  <c r="AA310" s="54"/>
      <c r="AB310" s="54"/>
      <c r="AC310" s="54"/>
      <c r="AD310" s="54"/>
      <c r="AE310" s="54"/>
      <c r="AF310" s="54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B310" s="64" t="s">
        <v>372</v>
      </c>
      <c r="CC310" s="345">
        <v>0</v>
      </c>
      <c r="CD310" s="66" t="s">
        <v>373</v>
      </c>
      <c r="CE310" s="66">
        <f>ROUND(CC310*$CG$82*9.80665/1000,0)</f>
        <v>0</v>
      </c>
      <c r="CF310" s="54" t="s">
        <v>374</v>
      </c>
      <c r="CG310" s="341">
        <f>CE311</f>
        <v>0</v>
      </c>
      <c r="CH310" s="54">
        <f>$CG310</f>
        <v>0</v>
      </c>
      <c r="CI310" s="54">
        <f t="shared" si="187"/>
        <v>0</v>
      </c>
      <c r="CJ310" s="54">
        <f t="shared" si="187"/>
        <v>0</v>
      </c>
      <c r="CK310" s="54">
        <f t="shared" si="187"/>
        <v>0</v>
      </c>
      <c r="CL310" s="54">
        <f t="shared" si="187"/>
        <v>0</v>
      </c>
      <c r="CM310" s="54">
        <f t="shared" si="187"/>
        <v>0</v>
      </c>
      <c r="CN310" s="54">
        <f t="shared" si="187"/>
        <v>0</v>
      </c>
      <c r="CO310" s="54">
        <f t="shared" si="187"/>
        <v>0</v>
      </c>
      <c r="CP310" s="54">
        <f t="shared" si="187"/>
        <v>0</v>
      </c>
      <c r="CQ310" s="54">
        <f t="shared" si="187"/>
        <v>0</v>
      </c>
      <c r="CR310" s="54">
        <f t="shared" si="187"/>
        <v>0</v>
      </c>
      <c r="CS310" s="54">
        <f t="shared" si="187"/>
        <v>0</v>
      </c>
      <c r="CT310" s="54">
        <f t="shared" si="187"/>
        <v>0</v>
      </c>
      <c r="CU310" s="54">
        <f t="shared" si="187"/>
        <v>0</v>
      </c>
      <c r="CV310" s="54">
        <f t="shared" si="187"/>
        <v>0</v>
      </c>
    </row>
    <row r="311" spans="1:119" ht="13.5" x14ac:dyDescent="0.15">
      <c r="A311" s="54"/>
      <c r="B311" s="54"/>
      <c r="C311" s="54"/>
      <c r="D311" s="54"/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  <c r="AA311" s="54"/>
      <c r="AB311" s="54"/>
      <c r="AC311" s="54"/>
      <c r="AD311" s="54"/>
      <c r="AE311" s="54"/>
      <c r="AF311" s="54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B311" s="354" t="s">
        <v>376</v>
      </c>
      <c r="CC311" s="355">
        <f>CC295</f>
        <v>0</v>
      </c>
      <c r="CD311" s="346" t="s">
        <v>381</v>
      </c>
      <c r="CE311" s="66">
        <f>CC311*$CG$82*9.80665/1000</f>
        <v>0</v>
      </c>
      <c r="CF311" s="54" t="s">
        <v>396</v>
      </c>
      <c r="CG311" s="54">
        <v>0.79</v>
      </c>
      <c r="CH311" s="54">
        <f>$CG311</f>
        <v>0.79</v>
      </c>
      <c r="CI311" s="54">
        <f t="shared" si="187"/>
        <v>0.79</v>
      </c>
      <c r="CJ311" s="54">
        <f t="shared" si="187"/>
        <v>0.79</v>
      </c>
      <c r="CK311" s="54">
        <f t="shared" si="187"/>
        <v>0.79</v>
      </c>
      <c r="CL311" s="54">
        <f t="shared" si="187"/>
        <v>0.79</v>
      </c>
      <c r="CM311" s="54">
        <f t="shared" si="187"/>
        <v>0.79</v>
      </c>
      <c r="CN311" s="54">
        <f t="shared" si="187"/>
        <v>0.79</v>
      </c>
      <c r="CO311" s="54">
        <f t="shared" si="187"/>
        <v>0.79</v>
      </c>
      <c r="CP311" s="54">
        <f t="shared" si="187"/>
        <v>0.79</v>
      </c>
      <c r="CQ311" s="54">
        <f t="shared" si="187"/>
        <v>0.79</v>
      </c>
      <c r="CR311" s="54">
        <f t="shared" si="187"/>
        <v>0.79</v>
      </c>
      <c r="CS311" s="54">
        <f t="shared" si="187"/>
        <v>0.79</v>
      </c>
      <c r="CT311" s="54">
        <f t="shared" si="187"/>
        <v>0.79</v>
      </c>
      <c r="CU311" s="54">
        <f t="shared" si="187"/>
        <v>0.79</v>
      </c>
      <c r="CV311" s="54">
        <f t="shared" si="187"/>
        <v>0.79</v>
      </c>
      <c r="CX311" s="358" t="s">
        <v>404</v>
      </c>
      <c r="CY311" s="54">
        <f t="shared" ref="CY311:DN311" si="188">CG$79</f>
        <v>126.88500000000001</v>
      </c>
      <c r="CZ311" s="54">
        <f t="shared" si="188"/>
        <v>109.185</v>
      </c>
      <c r="DA311" s="54">
        <f t="shared" si="188"/>
        <v>94.381</v>
      </c>
      <c r="DB311" s="54">
        <f t="shared" si="188"/>
        <v>82.445999999999998</v>
      </c>
      <c r="DC311" s="54">
        <f t="shared" si="188"/>
        <v>73.918000000000006</v>
      </c>
      <c r="DD311" s="54">
        <f t="shared" si="188"/>
        <v>63.152999999999999</v>
      </c>
      <c r="DE311" s="54">
        <f t="shared" si="188"/>
        <v>56.482999999999997</v>
      </c>
      <c r="DF311" s="54">
        <f t="shared" si="188"/>
        <v>51.133000000000003</v>
      </c>
      <c r="DG311" s="54">
        <f t="shared" si="188"/>
        <v>48.246000000000002</v>
      </c>
      <c r="DH311" s="54">
        <f t="shared" si="188"/>
        <v>43.709000000000003</v>
      </c>
      <c r="DI311" s="54">
        <f t="shared" si="188"/>
        <v>40.774000000000001</v>
      </c>
      <c r="DJ311" s="54">
        <f t="shared" si="188"/>
        <v>38.68</v>
      </c>
      <c r="DK311" s="54">
        <f t="shared" si="188"/>
        <v>34.463000000000001</v>
      </c>
      <c r="DL311" s="54">
        <f t="shared" si="188"/>
        <v>33.161000000000001</v>
      </c>
      <c r="DM311" s="54">
        <f t="shared" si="188"/>
        <v>30.765000000000001</v>
      </c>
      <c r="DN311" s="54">
        <f t="shared" si="188"/>
        <v>29.283999999999999</v>
      </c>
    </row>
    <row r="312" spans="1:119" ht="13.5" x14ac:dyDescent="0.15">
      <c r="A312" s="54"/>
      <c r="B312" s="54"/>
      <c r="C312" s="54"/>
      <c r="D312" s="54"/>
      <c r="E312" s="54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  <c r="AA312" s="54"/>
      <c r="AB312" s="54"/>
      <c r="AC312" s="54"/>
      <c r="AD312" s="54"/>
      <c r="AE312" s="54"/>
      <c r="AF312" s="54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B312" s="64" t="s">
        <v>380</v>
      </c>
      <c r="CC312" s="345">
        <f>-BN93</f>
        <v>0</v>
      </c>
      <c r="CD312" s="346" t="s">
        <v>381</v>
      </c>
      <c r="CE312" s="66">
        <f>CC312*$CG$82*9.80665/1000</f>
        <v>0</v>
      </c>
      <c r="CF312" s="54" t="s">
        <v>439</v>
      </c>
      <c r="CG312" s="341">
        <f>CE310</f>
        <v>0</v>
      </c>
      <c r="CH312" s="54">
        <f>$CG312</f>
        <v>0</v>
      </c>
      <c r="CI312" s="54">
        <f t="shared" si="187"/>
        <v>0</v>
      </c>
      <c r="CJ312" s="54">
        <f t="shared" si="187"/>
        <v>0</v>
      </c>
      <c r="CK312" s="54">
        <f t="shared" si="187"/>
        <v>0</v>
      </c>
      <c r="CL312" s="54">
        <f t="shared" si="187"/>
        <v>0</v>
      </c>
      <c r="CM312" s="54">
        <f t="shared" si="187"/>
        <v>0</v>
      </c>
      <c r="CN312" s="54">
        <f t="shared" si="187"/>
        <v>0</v>
      </c>
      <c r="CO312" s="54">
        <f t="shared" si="187"/>
        <v>0</v>
      </c>
      <c r="CP312" s="54">
        <f t="shared" si="187"/>
        <v>0</v>
      </c>
      <c r="CQ312" s="54">
        <f t="shared" si="187"/>
        <v>0</v>
      </c>
      <c r="CR312" s="54">
        <f t="shared" si="187"/>
        <v>0</v>
      </c>
      <c r="CS312" s="54">
        <f t="shared" si="187"/>
        <v>0</v>
      </c>
      <c r="CT312" s="54">
        <f t="shared" si="187"/>
        <v>0</v>
      </c>
      <c r="CU312" s="54">
        <f t="shared" si="187"/>
        <v>0</v>
      </c>
      <c r="CV312" s="54">
        <f t="shared" si="187"/>
        <v>0</v>
      </c>
      <c r="CX312" s="54" t="s">
        <v>440</v>
      </c>
      <c r="CY312" s="54">
        <f t="shared" ref="CY312:DN312" si="189">CG$80</f>
        <v>0.55779999999999996</v>
      </c>
      <c r="CZ312" s="54">
        <f t="shared" si="189"/>
        <v>0.65139999999999998</v>
      </c>
      <c r="DA312" s="54">
        <f t="shared" si="189"/>
        <v>0.72219999999999995</v>
      </c>
      <c r="DB312" s="54">
        <f t="shared" si="189"/>
        <v>0.78249999999999997</v>
      </c>
      <c r="DC312" s="54">
        <f t="shared" si="189"/>
        <v>0.81259999999999999</v>
      </c>
      <c r="DD312" s="54">
        <f t="shared" si="189"/>
        <v>0.84340000000000004</v>
      </c>
      <c r="DE312" s="54">
        <f t="shared" si="189"/>
        <v>0.86929999999999996</v>
      </c>
      <c r="DF312" s="54">
        <f t="shared" si="189"/>
        <v>0.89100000000000001</v>
      </c>
      <c r="DG312" s="54">
        <f t="shared" si="189"/>
        <v>0.90920000000000001</v>
      </c>
      <c r="DH312" s="54">
        <f t="shared" si="189"/>
        <v>0.92220000000000002</v>
      </c>
      <c r="DI312" s="54">
        <f t="shared" si="189"/>
        <v>0.93189999999999995</v>
      </c>
      <c r="DJ312" s="54">
        <f t="shared" si="189"/>
        <v>0.94030000000000002</v>
      </c>
      <c r="DK312" s="54">
        <f t="shared" si="189"/>
        <v>0.94769999999999999</v>
      </c>
      <c r="DL312" s="54">
        <f t="shared" si="189"/>
        <v>0.95440000000000003</v>
      </c>
      <c r="DM312" s="54">
        <f t="shared" si="189"/>
        <v>0.96020000000000005</v>
      </c>
      <c r="DN312" s="54">
        <f t="shared" si="189"/>
        <v>0.96530000000000005</v>
      </c>
    </row>
    <row r="313" spans="1:119" ht="14.25" thickBot="1" x14ac:dyDescent="0.2">
      <c r="A313" s="54"/>
      <c r="B313" s="54"/>
      <c r="C313" s="54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  <c r="AA313" s="54"/>
      <c r="AB313" s="54"/>
      <c r="AC313" s="54"/>
      <c r="AD313" s="54"/>
      <c r="AE313" s="54"/>
      <c r="AF313" s="54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B313" s="64" t="s">
        <v>384</v>
      </c>
      <c r="CC313" s="345" t="e">
        <f>(BM93-BM92)/0.000694444444444444</f>
        <v>#VALUE!</v>
      </c>
      <c r="CD313" s="66" t="s">
        <v>65</v>
      </c>
      <c r="CE313" s="66" t="e">
        <f>IF(CC310=0,IF(CC293&gt;0,CC313+CE296,CC313),(CC313-((CC312-CC311)/CC310)))</f>
        <v>#VALUE!</v>
      </c>
      <c r="CF313" s="54" t="s">
        <v>441</v>
      </c>
      <c r="CG313" s="341" t="e">
        <f>ABS(CE313)</f>
        <v>#VALUE!</v>
      </c>
      <c r="CH313" s="54" t="e">
        <f>$CG313</f>
        <v>#VALUE!</v>
      </c>
      <c r="CI313" s="54" t="e">
        <f t="shared" si="187"/>
        <v>#VALUE!</v>
      </c>
      <c r="CJ313" s="54" t="e">
        <f t="shared" si="187"/>
        <v>#VALUE!</v>
      </c>
      <c r="CK313" s="54" t="e">
        <f t="shared" si="187"/>
        <v>#VALUE!</v>
      </c>
      <c r="CL313" s="54" t="e">
        <f t="shared" si="187"/>
        <v>#VALUE!</v>
      </c>
      <c r="CM313" s="54" t="e">
        <f t="shared" si="187"/>
        <v>#VALUE!</v>
      </c>
      <c r="CN313" s="54" t="e">
        <f t="shared" si="187"/>
        <v>#VALUE!</v>
      </c>
      <c r="CO313" s="54" t="e">
        <f t="shared" si="187"/>
        <v>#VALUE!</v>
      </c>
      <c r="CP313" s="54" t="e">
        <f t="shared" si="187"/>
        <v>#VALUE!</v>
      </c>
      <c r="CQ313" s="54" t="e">
        <f t="shared" si="187"/>
        <v>#VALUE!</v>
      </c>
      <c r="CR313" s="54" t="e">
        <f t="shared" si="187"/>
        <v>#VALUE!</v>
      </c>
      <c r="CS313" s="54" t="e">
        <f t="shared" si="187"/>
        <v>#VALUE!</v>
      </c>
      <c r="CT313" s="54" t="e">
        <f t="shared" si="187"/>
        <v>#VALUE!</v>
      </c>
      <c r="CU313" s="54" t="e">
        <f t="shared" si="187"/>
        <v>#VALUE!</v>
      </c>
      <c r="CV313" s="54" t="e">
        <f t="shared" si="187"/>
        <v>#VALUE!</v>
      </c>
      <c r="CX313" s="54" t="s">
        <v>407</v>
      </c>
      <c r="CY313" s="54">
        <f>100-$CG$83</f>
        <v>94.33</v>
      </c>
      <c r="CZ313" s="54">
        <f t="shared" ref="CZ313:DN313" si="190">100-$CG$83</f>
        <v>94.33</v>
      </c>
      <c r="DA313" s="54">
        <f t="shared" si="190"/>
        <v>94.33</v>
      </c>
      <c r="DB313" s="54">
        <f t="shared" si="190"/>
        <v>94.33</v>
      </c>
      <c r="DC313" s="54">
        <f t="shared" si="190"/>
        <v>94.33</v>
      </c>
      <c r="DD313" s="54">
        <f t="shared" si="190"/>
        <v>94.33</v>
      </c>
      <c r="DE313" s="54">
        <f t="shared" si="190"/>
        <v>94.33</v>
      </c>
      <c r="DF313" s="54">
        <f t="shared" si="190"/>
        <v>94.33</v>
      </c>
      <c r="DG313" s="54">
        <f t="shared" si="190"/>
        <v>94.33</v>
      </c>
      <c r="DH313" s="54">
        <f t="shared" si="190"/>
        <v>94.33</v>
      </c>
      <c r="DI313" s="54">
        <f t="shared" si="190"/>
        <v>94.33</v>
      </c>
      <c r="DJ313" s="54">
        <f t="shared" si="190"/>
        <v>94.33</v>
      </c>
      <c r="DK313" s="54">
        <f t="shared" si="190"/>
        <v>94.33</v>
      </c>
      <c r="DL313" s="54">
        <f t="shared" si="190"/>
        <v>94.33</v>
      </c>
      <c r="DM313" s="54">
        <f t="shared" si="190"/>
        <v>94.33</v>
      </c>
      <c r="DN313" s="54">
        <f t="shared" si="190"/>
        <v>94.33</v>
      </c>
    </row>
    <row r="314" spans="1:119" ht="14.25" thickBot="1" x14ac:dyDescent="0.2">
      <c r="A314" s="54"/>
      <c r="B314" s="54"/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  <c r="AA314" s="54"/>
      <c r="AB314" s="54"/>
      <c r="AC314" s="54"/>
      <c r="AD314" s="54"/>
      <c r="AE314" s="54"/>
      <c r="AF314" s="54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B314" s="359"/>
      <c r="CC314" s="360"/>
      <c r="CF314" s="54" t="s">
        <v>408</v>
      </c>
      <c r="CG314" s="347">
        <f>LN(2)/CG$78</f>
        <v>0.13862943611198905</v>
      </c>
      <c r="CH314" s="347">
        <f t="shared" ref="CH314:CV314" si="191">LN(2)/CH$78</f>
        <v>8.6643397569993161E-2</v>
      </c>
      <c r="CI314" s="347">
        <f t="shared" si="191"/>
        <v>5.5451774444795626E-2</v>
      </c>
      <c r="CJ314" s="347">
        <f t="shared" si="191"/>
        <v>3.7467415165402446E-2</v>
      </c>
      <c r="CK314" s="347">
        <f t="shared" si="191"/>
        <v>2.5672117798516494E-2</v>
      </c>
      <c r="CL314" s="347">
        <f t="shared" si="191"/>
        <v>1.8097837612531208E-2</v>
      </c>
      <c r="CM314" s="347">
        <f t="shared" si="191"/>
        <v>1.2765141446776157E-2</v>
      </c>
      <c r="CN314" s="347">
        <f t="shared" si="191"/>
        <v>9.001911435843446E-3</v>
      </c>
      <c r="CO314" s="347">
        <f t="shared" si="191"/>
        <v>6.3591484455040852E-3</v>
      </c>
      <c r="CP314" s="347">
        <f t="shared" si="191"/>
        <v>4.7475834284927756E-3</v>
      </c>
      <c r="CQ314" s="347">
        <f t="shared" si="191"/>
        <v>3.7066694147590657E-3</v>
      </c>
      <c r="CR314" s="347">
        <f t="shared" si="191"/>
        <v>2.9001974082006081E-3</v>
      </c>
      <c r="CS314" s="347">
        <f t="shared" si="191"/>
        <v>2.272613706753919E-3</v>
      </c>
      <c r="CT314" s="347">
        <f t="shared" si="191"/>
        <v>1.7773004629742187E-3</v>
      </c>
      <c r="CU314" s="347">
        <f t="shared" si="191"/>
        <v>1.3918618083533039E-3</v>
      </c>
      <c r="CV314" s="347">
        <f t="shared" si="191"/>
        <v>1.0915703630865281E-3</v>
      </c>
      <c r="CX314" s="54" t="s">
        <v>409</v>
      </c>
      <c r="CY314" s="361">
        <f>CE312</f>
        <v>0</v>
      </c>
      <c r="CZ314" s="54">
        <f>$CY314</f>
        <v>0</v>
      </c>
      <c r="DA314" s="54">
        <f t="shared" ref="DA314:DN314" si="192">$CY314</f>
        <v>0</v>
      </c>
      <c r="DB314" s="54">
        <f t="shared" si="192"/>
        <v>0</v>
      </c>
      <c r="DC314" s="54">
        <f t="shared" si="192"/>
        <v>0</v>
      </c>
      <c r="DD314" s="54">
        <f t="shared" si="192"/>
        <v>0</v>
      </c>
      <c r="DE314" s="54">
        <f t="shared" si="192"/>
        <v>0</v>
      </c>
      <c r="DF314" s="54">
        <f t="shared" si="192"/>
        <v>0</v>
      </c>
      <c r="DG314" s="54">
        <f t="shared" si="192"/>
        <v>0</v>
      </c>
      <c r="DH314" s="54">
        <f t="shared" si="192"/>
        <v>0</v>
      </c>
      <c r="DI314" s="54">
        <f t="shared" si="192"/>
        <v>0</v>
      </c>
      <c r="DJ314" s="54">
        <f t="shared" si="192"/>
        <v>0</v>
      </c>
      <c r="DK314" s="54">
        <f t="shared" si="192"/>
        <v>0</v>
      </c>
      <c r="DL314" s="54">
        <f t="shared" si="192"/>
        <v>0</v>
      </c>
      <c r="DM314" s="54">
        <f t="shared" si="192"/>
        <v>0</v>
      </c>
      <c r="DN314" s="54">
        <f t="shared" si="192"/>
        <v>0</v>
      </c>
    </row>
    <row r="316" spans="1:119" ht="13.5" x14ac:dyDescent="0.15">
      <c r="A316" s="54"/>
      <c r="B316" s="54"/>
      <c r="C316" s="54"/>
      <c r="D316" s="54"/>
      <c r="E316" s="54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  <c r="AA316" s="54"/>
      <c r="AB316" s="54"/>
      <c r="AC316" s="54"/>
      <c r="AD316" s="54"/>
      <c r="AE316" s="54"/>
      <c r="AF316" s="54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G316" s="348">
        <f>(CG309+CG310)*CG311</f>
        <v>79</v>
      </c>
      <c r="CH316" s="348">
        <f t="shared" ref="CH316:CV316" si="193">(CH309+CH310)*CH311</f>
        <v>79</v>
      </c>
      <c r="CI316" s="348">
        <f t="shared" si="193"/>
        <v>79</v>
      </c>
      <c r="CJ316" s="348">
        <f t="shared" si="193"/>
        <v>79</v>
      </c>
      <c r="CK316" s="348">
        <f t="shared" si="193"/>
        <v>79</v>
      </c>
      <c r="CL316" s="348">
        <f t="shared" si="193"/>
        <v>79</v>
      </c>
      <c r="CM316" s="348">
        <f t="shared" si="193"/>
        <v>79</v>
      </c>
      <c r="CN316" s="348">
        <f t="shared" si="193"/>
        <v>79</v>
      </c>
      <c r="CO316" s="348">
        <f t="shared" si="193"/>
        <v>79</v>
      </c>
      <c r="CP316" s="348">
        <f t="shared" si="193"/>
        <v>79</v>
      </c>
      <c r="CQ316" s="348">
        <f t="shared" si="193"/>
        <v>79</v>
      </c>
      <c r="CR316" s="348">
        <f t="shared" si="193"/>
        <v>79</v>
      </c>
      <c r="CS316" s="348">
        <f t="shared" si="193"/>
        <v>79</v>
      </c>
      <c r="CT316" s="348">
        <f t="shared" si="193"/>
        <v>79</v>
      </c>
      <c r="CU316" s="348">
        <f t="shared" si="193"/>
        <v>79</v>
      </c>
      <c r="CV316" s="348">
        <f t="shared" si="193"/>
        <v>79</v>
      </c>
    </row>
    <row r="317" spans="1:119" ht="13.5" x14ac:dyDescent="0.15">
      <c r="A317" s="54"/>
      <c r="B317" s="54"/>
      <c r="C317" s="54"/>
      <c r="D317" s="54"/>
      <c r="E317" s="54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  <c r="AA317" s="54"/>
      <c r="AB317" s="54"/>
      <c r="AC317" s="54"/>
      <c r="AD317" s="54"/>
      <c r="AE317" s="54"/>
      <c r="AF317" s="54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G317" s="348" t="e">
        <f>CG312*CG311*(CG313-1/CG314)</f>
        <v>#VALUE!</v>
      </c>
      <c r="CH317" s="348" t="e">
        <f t="shared" ref="CH317:CV317" si="194">CH312*CH311*(CH313-1/CH314)</f>
        <v>#VALUE!</v>
      </c>
      <c r="CI317" s="348" t="e">
        <f t="shared" si="194"/>
        <v>#VALUE!</v>
      </c>
      <c r="CJ317" s="348" t="e">
        <f t="shared" si="194"/>
        <v>#VALUE!</v>
      </c>
      <c r="CK317" s="348" t="e">
        <f t="shared" si="194"/>
        <v>#VALUE!</v>
      </c>
      <c r="CL317" s="348" t="e">
        <f t="shared" si="194"/>
        <v>#VALUE!</v>
      </c>
      <c r="CM317" s="348" t="e">
        <f t="shared" si="194"/>
        <v>#VALUE!</v>
      </c>
      <c r="CN317" s="348" t="e">
        <f t="shared" si="194"/>
        <v>#VALUE!</v>
      </c>
      <c r="CO317" s="348" t="e">
        <f t="shared" si="194"/>
        <v>#VALUE!</v>
      </c>
      <c r="CP317" s="348" t="e">
        <f t="shared" si="194"/>
        <v>#VALUE!</v>
      </c>
      <c r="CQ317" s="348" t="e">
        <f t="shared" si="194"/>
        <v>#VALUE!</v>
      </c>
      <c r="CR317" s="348" t="e">
        <f t="shared" si="194"/>
        <v>#VALUE!</v>
      </c>
      <c r="CS317" s="348" t="e">
        <f t="shared" si="194"/>
        <v>#VALUE!</v>
      </c>
      <c r="CT317" s="348" t="e">
        <f t="shared" si="194"/>
        <v>#VALUE!</v>
      </c>
      <c r="CU317" s="348" t="e">
        <f t="shared" si="194"/>
        <v>#VALUE!</v>
      </c>
      <c r="CV317" s="348" t="e">
        <f t="shared" si="194"/>
        <v>#VALUE!</v>
      </c>
    </row>
    <row r="318" spans="1:119" ht="13.5" x14ac:dyDescent="0.15">
      <c r="A318" s="54"/>
      <c r="B318" s="54"/>
      <c r="C318" s="54"/>
      <c r="D318" s="5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  <c r="AA318" s="54"/>
      <c r="AB318" s="54"/>
      <c r="AC318" s="54"/>
      <c r="AD318" s="54"/>
      <c r="AE318" s="54"/>
      <c r="AF318" s="54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G318" s="348" t="e">
        <f>((CG309+CG310)*CG311-CG308-CG312*CG311/CG314)*EXP(-CG314*CG313)</f>
        <v>#VALUE!</v>
      </c>
      <c r="CH318" s="348" t="e">
        <f t="shared" ref="CH318:CV318" si="195">((CH309+CH310)*CH311-CH308-CH312*CH311/CH314)*EXP(-CH314*CH313)</f>
        <v>#VALUE!</v>
      </c>
      <c r="CI318" s="348" t="e">
        <f t="shared" si="195"/>
        <v>#VALUE!</v>
      </c>
      <c r="CJ318" s="348" t="e">
        <f t="shared" si="195"/>
        <v>#VALUE!</v>
      </c>
      <c r="CK318" s="348" t="e">
        <f t="shared" si="195"/>
        <v>#VALUE!</v>
      </c>
      <c r="CL318" s="348" t="e">
        <f t="shared" si="195"/>
        <v>#VALUE!</v>
      </c>
      <c r="CM318" s="348" t="e">
        <f t="shared" si="195"/>
        <v>#VALUE!</v>
      </c>
      <c r="CN318" s="348" t="e">
        <f t="shared" si="195"/>
        <v>#VALUE!</v>
      </c>
      <c r="CO318" s="348" t="e">
        <f t="shared" si="195"/>
        <v>#VALUE!</v>
      </c>
      <c r="CP318" s="348" t="e">
        <f t="shared" si="195"/>
        <v>#VALUE!</v>
      </c>
      <c r="CQ318" s="348" t="e">
        <f t="shared" si="195"/>
        <v>#VALUE!</v>
      </c>
      <c r="CR318" s="348" t="e">
        <f t="shared" si="195"/>
        <v>#VALUE!</v>
      </c>
      <c r="CS318" s="348" t="e">
        <f t="shared" si="195"/>
        <v>#VALUE!</v>
      </c>
      <c r="CT318" s="348" t="e">
        <f t="shared" si="195"/>
        <v>#VALUE!</v>
      </c>
      <c r="CU318" s="348" t="e">
        <f t="shared" si="195"/>
        <v>#VALUE!</v>
      </c>
      <c r="CV318" s="348" t="e">
        <f t="shared" si="195"/>
        <v>#VALUE!</v>
      </c>
    </row>
    <row r="319" spans="1:119" ht="13.5" x14ac:dyDescent="0.15">
      <c r="A319" s="54"/>
      <c r="B319" s="54"/>
      <c r="C319" s="54"/>
      <c r="D319" s="5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  <c r="AA319" s="54"/>
      <c r="AB319" s="54"/>
      <c r="AC319" s="54"/>
      <c r="AD319" s="54"/>
      <c r="AE319" s="54"/>
      <c r="AF319" s="54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G319" s="349" t="e">
        <f>CG316+CG317-CG318</f>
        <v>#VALUE!</v>
      </c>
      <c r="CH319" s="349" t="e">
        <f t="shared" ref="CH319:CV319" si="196">CH316+CH317-CH318</f>
        <v>#VALUE!</v>
      </c>
      <c r="CI319" s="349" t="e">
        <f t="shared" si="196"/>
        <v>#VALUE!</v>
      </c>
      <c r="CJ319" s="349" t="e">
        <f t="shared" si="196"/>
        <v>#VALUE!</v>
      </c>
      <c r="CK319" s="349" t="e">
        <f t="shared" si="196"/>
        <v>#VALUE!</v>
      </c>
      <c r="CL319" s="349" t="e">
        <f t="shared" si="196"/>
        <v>#VALUE!</v>
      </c>
      <c r="CM319" s="349" t="e">
        <f t="shared" si="196"/>
        <v>#VALUE!</v>
      </c>
      <c r="CN319" s="349" t="e">
        <f t="shared" si="196"/>
        <v>#VALUE!</v>
      </c>
      <c r="CO319" s="349" t="e">
        <f t="shared" si="196"/>
        <v>#VALUE!</v>
      </c>
      <c r="CP319" s="349" t="e">
        <f t="shared" si="196"/>
        <v>#VALUE!</v>
      </c>
      <c r="CQ319" s="349" t="e">
        <f t="shared" si="196"/>
        <v>#VALUE!</v>
      </c>
      <c r="CR319" s="349" t="e">
        <f t="shared" si="196"/>
        <v>#VALUE!</v>
      </c>
      <c r="CS319" s="349" t="e">
        <f t="shared" si="196"/>
        <v>#VALUE!</v>
      </c>
      <c r="CT319" s="349" t="e">
        <f t="shared" si="196"/>
        <v>#VALUE!</v>
      </c>
      <c r="CU319" s="349" t="e">
        <f t="shared" si="196"/>
        <v>#VALUE!</v>
      </c>
      <c r="CV319" s="349" t="e">
        <f t="shared" si="196"/>
        <v>#VALUE!</v>
      </c>
    </row>
    <row r="320" spans="1:119" ht="13.5" x14ac:dyDescent="0.15">
      <c r="A320" s="54"/>
      <c r="B320" s="54"/>
      <c r="C320" s="54"/>
      <c r="D320" s="54"/>
      <c r="E320" s="54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  <c r="AA320" s="54"/>
      <c r="AB320" s="54"/>
      <c r="AC320" s="54"/>
      <c r="AD320" s="54"/>
      <c r="AE320" s="54"/>
      <c r="AF320" s="54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G320" s="350" t="s">
        <v>390</v>
      </c>
      <c r="CH320" s="351" t="s">
        <v>333</v>
      </c>
      <c r="CI320" s="351" t="s">
        <v>334</v>
      </c>
      <c r="CJ320" s="351" t="s">
        <v>335</v>
      </c>
      <c r="CK320" s="351" t="s">
        <v>336</v>
      </c>
      <c r="CL320" s="351" t="s">
        <v>337</v>
      </c>
      <c r="CM320" s="351" t="s">
        <v>338</v>
      </c>
      <c r="CN320" s="351" t="s">
        <v>339</v>
      </c>
      <c r="CO320" s="351" t="s">
        <v>340</v>
      </c>
      <c r="CP320" s="351" t="s">
        <v>341</v>
      </c>
      <c r="CQ320" s="351" t="s">
        <v>342</v>
      </c>
      <c r="CR320" s="351" t="s">
        <v>343</v>
      </c>
      <c r="CS320" s="351" t="s">
        <v>344</v>
      </c>
      <c r="CT320" s="351" t="s">
        <v>345</v>
      </c>
      <c r="CU320" s="351" t="s">
        <v>346</v>
      </c>
      <c r="CV320" s="351" t="s">
        <v>347</v>
      </c>
      <c r="CY320" s="54" t="s">
        <v>390</v>
      </c>
      <c r="CZ320" s="54" t="s">
        <v>333</v>
      </c>
      <c r="DA320" s="54" t="s">
        <v>334</v>
      </c>
      <c r="DB320" s="54" t="s">
        <v>335</v>
      </c>
      <c r="DC320" s="54" t="s">
        <v>336</v>
      </c>
      <c r="DD320" s="54" t="s">
        <v>337</v>
      </c>
      <c r="DE320" s="54" t="s">
        <v>338</v>
      </c>
      <c r="DF320" s="54" t="s">
        <v>339</v>
      </c>
      <c r="DG320" s="54" t="s">
        <v>340</v>
      </c>
      <c r="DH320" s="54" t="s">
        <v>341</v>
      </c>
      <c r="DI320" s="54" t="s">
        <v>342</v>
      </c>
      <c r="DJ320" s="54" t="s">
        <v>343</v>
      </c>
      <c r="DK320" s="54" t="s">
        <v>344</v>
      </c>
      <c r="DL320" s="54" t="s">
        <v>345</v>
      </c>
      <c r="DM320" s="54" t="s">
        <v>346</v>
      </c>
      <c r="DN320" s="54" t="s">
        <v>347</v>
      </c>
    </row>
    <row r="321" spans="1:119" ht="13.5" x14ac:dyDescent="0.15">
      <c r="A321" s="54"/>
      <c r="B321" s="54"/>
      <c r="C321" s="54"/>
      <c r="D321" s="5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  <c r="AA321" s="54"/>
      <c r="AB321" s="54"/>
      <c r="AC321" s="54"/>
      <c r="AD321" s="54"/>
      <c r="AE321" s="54"/>
      <c r="AF321" s="54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F321" s="54" t="s">
        <v>391</v>
      </c>
      <c r="CG321" s="352" t="e">
        <f>ROUND((CG309+CG310)*CG311+CG312*CG311*(CG313-1/CG314)-((CG309+CG310)*CG311-CG308-CG312*CG311/CG314)*EXP(-CG314*CG313),5)</f>
        <v>#VALUE!</v>
      </c>
      <c r="CH321" s="352" t="e">
        <f t="shared" ref="CH321:CV321" si="197">ROUND((CH309+CH310)*CH311+CH312*CH311*(CH313-1/CH314)-((CH309+CH310)*CH311-CH308-CH312*CH311/CH314)*EXP(-CH314*CH313),5)</f>
        <v>#VALUE!</v>
      </c>
      <c r="CI321" s="352" t="e">
        <f t="shared" si="197"/>
        <v>#VALUE!</v>
      </c>
      <c r="CJ321" s="352" t="e">
        <f t="shared" si="197"/>
        <v>#VALUE!</v>
      </c>
      <c r="CK321" s="352" t="e">
        <f t="shared" si="197"/>
        <v>#VALUE!</v>
      </c>
      <c r="CL321" s="352" t="e">
        <f t="shared" si="197"/>
        <v>#VALUE!</v>
      </c>
      <c r="CM321" s="352" t="e">
        <f t="shared" si="197"/>
        <v>#VALUE!</v>
      </c>
      <c r="CN321" s="352" t="e">
        <f t="shared" si="197"/>
        <v>#VALUE!</v>
      </c>
      <c r="CO321" s="352" t="e">
        <f t="shared" si="197"/>
        <v>#VALUE!</v>
      </c>
      <c r="CP321" s="352" t="e">
        <f t="shared" si="197"/>
        <v>#VALUE!</v>
      </c>
      <c r="CQ321" s="352" t="e">
        <f t="shared" si="197"/>
        <v>#VALUE!</v>
      </c>
      <c r="CR321" s="352" t="e">
        <f t="shared" si="197"/>
        <v>#VALUE!</v>
      </c>
      <c r="CS321" s="352" t="e">
        <f t="shared" si="197"/>
        <v>#VALUE!</v>
      </c>
      <c r="CT321" s="352" t="e">
        <f t="shared" si="197"/>
        <v>#VALUE!</v>
      </c>
      <c r="CU321" s="352" t="e">
        <f t="shared" si="197"/>
        <v>#VALUE!</v>
      </c>
      <c r="CV321" s="352" t="e">
        <f t="shared" si="197"/>
        <v>#VALUE!</v>
      </c>
      <c r="CX321" s="54" t="s">
        <v>412</v>
      </c>
      <c r="CY321" s="362">
        <f>(CY313+CY314)/CY312+CY311</f>
        <v>295.99579239870923</v>
      </c>
      <c r="CZ321" s="362">
        <f t="shared" ref="CZ321:DN321" si="198">(CZ313+CZ314)/CZ312+CZ311</f>
        <v>253.99617592876882</v>
      </c>
      <c r="DA321" s="362">
        <f t="shared" si="198"/>
        <v>224.99578814732763</v>
      </c>
      <c r="DB321" s="362">
        <f t="shared" si="198"/>
        <v>202.99552076677315</v>
      </c>
      <c r="DC321" s="362">
        <f t="shared" si="198"/>
        <v>190.00217425547623</v>
      </c>
      <c r="DD321" s="362">
        <f t="shared" si="198"/>
        <v>174.99791344557741</v>
      </c>
      <c r="DE321" s="362">
        <f t="shared" si="198"/>
        <v>164.99559634188427</v>
      </c>
      <c r="DF321" s="362">
        <f t="shared" si="198"/>
        <v>157.00280920314253</v>
      </c>
      <c r="DG321" s="362">
        <f t="shared" si="198"/>
        <v>151.99654993400793</v>
      </c>
      <c r="DH321" s="362">
        <f t="shared" si="198"/>
        <v>145.99700693992628</v>
      </c>
      <c r="DI321" s="362">
        <f t="shared" si="198"/>
        <v>141.99730722180493</v>
      </c>
      <c r="DJ321" s="362">
        <f t="shared" si="198"/>
        <v>138.99904711262363</v>
      </c>
      <c r="DK321" s="362">
        <f t="shared" si="198"/>
        <v>133.99871805423658</v>
      </c>
      <c r="DL321" s="362">
        <f t="shared" si="198"/>
        <v>131.99796563285832</v>
      </c>
      <c r="DM321" s="362">
        <f t="shared" si="198"/>
        <v>129.00495001041449</v>
      </c>
      <c r="DN321" s="362">
        <f t="shared" si="198"/>
        <v>127.00491577747849</v>
      </c>
    </row>
    <row r="322" spans="1:119" ht="13.5" x14ac:dyDescent="0.15">
      <c r="A322" s="54"/>
      <c r="B322" s="54"/>
      <c r="C322" s="54"/>
      <c r="D322" s="54"/>
      <c r="E322" s="54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  <c r="AA322" s="54"/>
      <c r="AB322" s="54"/>
      <c r="AC322" s="54"/>
      <c r="AD322" s="54"/>
      <c r="AE322" s="54"/>
      <c r="AF322" s="54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319" t="str">
        <f>IF(CB322="","",CC322)</f>
        <v/>
      </c>
      <c r="CB322" s="363" t="str">
        <f>IF(COUNTIF(CY322:DN322,"×")=0,"","浮上できません")</f>
        <v/>
      </c>
      <c r="CC322" s="316">
        <v>3</v>
      </c>
      <c r="CG322" s="369"/>
      <c r="CH322" s="369"/>
      <c r="CI322" s="369"/>
      <c r="CJ322" s="369"/>
      <c r="CK322" s="369"/>
      <c r="CL322" s="369"/>
      <c r="CM322" s="369"/>
      <c r="CN322" s="369"/>
      <c r="CO322" s="369"/>
      <c r="CP322" s="369"/>
      <c r="CQ322" s="369"/>
      <c r="CR322" s="369"/>
      <c r="CS322" s="369"/>
      <c r="CT322" s="369"/>
      <c r="CU322" s="369"/>
      <c r="CV322" s="369"/>
      <c r="CY322" s="364" t="e">
        <f t="shared" ref="CY322:DN322" si="199">IF(CY321-CG321&gt;0,"","×")</f>
        <v>#VALUE!</v>
      </c>
      <c r="CZ322" s="364" t="e">
        <f t="shared" si="199"/>
        <v>#VALUE!</v>
      </c>
      <c r="DA322" s="364" t="e">
        <f t="shared" si="199"/>
        <v>#VALUE!</v>
      </c>
      <c r="DB322" s="364" t="e">
        <f t="shared" si="199"/>
        <v>#VALUE!</v>
      </c>
      <c r="DC322" s="364" t="e">
        <f t="shared" si="199"/>
        <v>#VALUE!</v>
      </c>
      <c r="DD322" s="364" t="e">
        <f t="shared" si="199"/>
        <v>#VALUE!</v>
      </c>
      <c r="DE322" s="364" t="e">
        <f t="shared" si="199"/>
        <v>#VALUE!</v>
      </c>
      <c r="DF322" s="364" t="e">
        <f t="shared" si="199"/>
        <v>#VALUE!</v>
      </c>
      <c r="DG322" s="364" t="e">
        <f t="shared" si="199"/>
        <v>#VALUE!</v>
      </c>
      <c r="DH322" s="364" t="e">
        <f t="shared" si="199"/>
        <v>#VALUE!</v>
      </c>
      <c r="DI322" s="364" t="e">
        <f t="shared" si="199"/>
        <v>#VALUE!</v>
      </c>
      <c r="DJ322" s="364" t="e">
        <f t="shared" si="199"/>
        <v>#VALUE!</v>
      </c>
      <c r="DK322" s="364" t="e">
        <f t="shared" si="199"/>
        <v>#VALUE!</v>
      </c>
      <c r="DL322" s="364" t="e">
        <f t="shared" si="199"/>
        <v>#VALUE!</v>
      </c>
      <c r="DM322" s="364" t="e">
        <f t="shared" si="199"/>
        <v>#VALUE!</v>
      </c>
      <c r="DN322" s="364" t="e">
        <f t="shared" si="199"/>
        <v>#VALUE!</v>
      </c>
    </row>
    <row r="323" spans="1:119" ht="13.5" x14ac:dyDescent="0.15">
      <c r="A323" s="5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  <c r="AA323" s="54"/>
      <c r="AB323" s="54"/>
      <c r="AC323" s="54"/>
      <c r="AD323" s="54"/>
      <c r="AE323" s="54"/>
      <c r="AF323" s="54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F323" s="338" t="s">
        <v>442</v>
      </c>
      <c r="CG323" s="338" t="s">
        <v>443</v>
      </c>
      <c r="CH323" s="338"/>
      <c r="CI323" s="338"/>
      <c r="CJ323" s="338"/>
      <c r="CK323" s="338"/>
      <c r="CL323" s="338"/>
      <c r="CM323" s="338"/>
      <c r="CN323" s="338"/>
      <c r="CO323" s="338"/>
      <c r="CP323" s="338"/>
      <c r="CQ323" s="338"/>
      <c r="CR323" s="338"/>
      <c r="CS323" s="338"/>
      <c r="CT323" s="338"/>
      <c r="CU323" s="338"/>
      <c r="CV323" s="338"/>
      <c r="CW323" s="338"/>
    </row>
    <row r="325" spans="1:119" ht="13.5" x14ac:dyDescent="0.15">
      <c r="A325" s="54"/>
      <c r="B325" s="54"/>
      <c r="C325" s="54"/>
      <c r="D325" s="5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  <c r="AA325" s="54"/>
      <c r="AB325" s="54"/>
      <c r="AC325" s="54"/>
      <c r="AD325" s="54"/>
      <c r="AE325" s="54"/>
      <c r="AF325" s="54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F325" s="340" t="s">
        <v>401</v>
      </c>
      <c r="CG325" s="353" t="e">
        <f t="shared" ref="CG325:CV325" si="200">CG321</f>
        <v>#VALUE!</v>
      </c>
      <c r="CH325" s="353" t="e">
        <f t="shared" si="200"/>
        <v>#VALUE!</v>
      </c>
      <c r="CI325" s="353" t="e">
        <f t="shared" si="200"/>
        <v>#VALUE!</v>
      </c>
      <c r="CJ325" s="353" t="e">
        <f t="shared" si="200"/>
        <v>#VALUE!</v>
      </c>
      <c r="CK325" s="353" t="e">
        <f t="shared" si="200"/>
        <v>#VALUE!</v>
      </c>
      <c r="CL325" s="353" t="e">
        <f t="shared" si="200"/>
        <v>#VALUE!</v>
      </c>
      <c r="CM325" s="353" t="e">
        <f t="shared" si="200"/>
        <v>#VALUE!</v>
      </c>
      <c r="CN325" s="353" t="e">
        <f t="shared" si="200"/>
        <v>#VALUE!</v>
      </c>
      <c r="CO325" s="353" t="e">
        <f t="shared" si="200"/>
        <v>#VALUE!</v>
      </c>
      <c r="CP325" s="353" t="e">
        <f t="shared" si="200"/>
        <v>#VALUE!</v>
      </c>
      <c r="CQ325" s="353" t="e">
        <f t="shared" si="200"/>
        <v>#VALUE!</v>
      </c>
      <c r="CR325" s="353" t="e">
        <f t="shared" si="200"/>
        <v>#VALUE!</v>
      </c>
      <c r="CS325" s="353" t="e">
        <f t="shared" si="200"/>
        <v>#VALUE!</v>
      </c>
      <c r="CT325" s="353" t="e">
        <f t="shared" si="200"/>
        <v>#VALUE!</v>
      </c>
      <c r="CU325" s="353" t="e">
        <f t="shared" si="200"/>
        <v>#VALUE!</v>
      </c>
      <c r="CV325" s="353" t="e">
        <f t="shared" si="200"/>
        <v>#VALUE!</v>
      </c>
    </row>
    <row r="326" spans="1:119" ht="13.5" x14ac:dyDescent="0.15">
      <c r="A326" s="54"/>
      <c r="B326" s="54"/>
      <c r="C326" s="54"/>
      <c r="D326" s="5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  <c r="AA326" s="54"/>
      <c r="AB326" s="54"/>
      <c r="AC326" s="54"/>
      <c r="AD326" s="54"/>
      <c r="AE326" s="54"/>
      <c r="AF326" s="54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F326" s="54" t="s">
        <v>395</v>
      </c>
      <c r="CG326" s="54">
        <v>100</v>
      </c>
      <c r="CH326" s="54">
        <f>$CG326</f>
        <v>100</v>
      </c>
      <c r="CI326" s="54">
        <f t="shared" ref="CI326:CV330" si="201">$CG326</f>
        <v>100</v>
      </c>
      <c r="CJ326" s="54">
        <f t="shared" si="201"/>
        <v>100</v>
      </c>
      <c r="CK326" s="54">
        <f t="shared" si="201"/>
        <v>100</v>
      </c>
      <c r="CL326" s="54">
        <f t="shared" si="201"/>
        <v>100</v>
      </c>
      <c r="CM326" s="54">
        <f t="shared" si="201"/>
        <v>100</v>
      </c>
      <c r="CN326" s="54">
        <f t="shared" si="201"/>
        <v>100</v>
      </c>
      <c r="CO326" s="54">
        <f t="shared" si="201"/>
        <v>100</v>
      </c>
      <c r="CP326" s="54">
        <f t="shared" si="201"/>
        <v>100</v>
      </c>
      <c r="CQ326" s="54">
        <f t="shared" si="201"/>
        <v>100</v>
      </c>
      <c r="CR326" s="54">
        <f t="shared" si="201"/>
        <v>100</v>
      </c>
      <c r="CS326" s="54">
        <f t="shared" si="201"/>
        <v>100</v>
      </c>
      <c r="CT326" s="54">
        <f t="shared" si="201"/>
        <v>100</v>
      </c>
      <c r="CU326" s="54">
        <f t="shared" si="201"/>
        <v>100</v>
      </c>
      <c r="CV326" s="54">
        <f t="shared" si="201"/>
        <v>100</v>
      </c>
      <c r="CX326" s="339" t="s">
        <v>402</v>
      </c>
      <c r="CY326" s="339"/>
      <c r="CZ326" s="339"/>
      <c r="DA326" s="339"/>
      <c r="DB326" s="339"/>
      <c r="DC326" s="339"/>
      <c r="DD326" s="339"/>
      <c r="DE326" s="339"/>
      <c r="DF326" s="339"/>
      <c r="DG326" s="339"/>
      <c r="DH326" s="339"/>
      <c r="DI326" s="339"/>
      <c r="DJ326" s="339"/>
      <c r="DK326" s="339"/>
      <c r="DL326" s="339"/>
      <c r="DM326" s="339"/>
      <c r="DN326" s="339"/>
      <c r="DO326" s="339"/>
    </row>
    <row r="327" spans="1:119" ht="13.5" x14ac:dyDescent="0.15">
      <c r="A327" s="54"/>
      <c r="B327" s="54"/>
      <c r="C327" s="54"/>
      <c r="D327" s="54"/>
      <c r="E327" s="54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  <c r="AA327" s="54"/>
      <c r="AB327" s="54"/>
      <c r="AC327" s="54"/>
      <c r="AD327" s="54"/>
      <c r="AE327" s="54"/>
      <c r="AF327" s="54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B327" s="64" t="s">
        <v>372</v>
      </c>
      <c r="CC327" s="345">
        <v>-10</v>
      </c>
      <c r="CD327" s="66" t="s">
        <v>373</v>
      </c>
      <c r="CE327" s="66">
        <f>ROUND(CC327*$CG$82*9.80665/1000,0)</f>
        <v>-101</v>
      </c>
      <c r="CF327" s="54" t="s">
        <v>374</v>
      </c>
      <c r="CG327" s="341">
        <f>CE328</f>
        <v>0</v>
      </c>
      <c r="CH327" s="54">
        <f>$CG327</f>
        <v>0</v>
      </c>
      <c r="CI327" s="54">
        <f t="shared" si="201"/>
        <v>0</v>
      </c>
      <c r="CJ327" s="54">
        <f t="shared" si="201"/>
        <v>0</v>
      </c>
      <c r="CK327" s="54">
        <f t="shared" si="201"/>
        <v>0</v>
      </c>
      <c r="CL327" s="54">
        <f t="shared" si="201"/>
        <v>0</v>
      </c>
      <c r="CM327" s="54">
        <f t="shared" si="201"/>
        <v>0</v>
      </c>
      <c r="CN327" s="54">
        <f t="shared" si="201"/>
        <v>0</v>
      </c>
      <c r="CO327" s="54">
        <f t="shared" si="201"/>
        <v>0</v>
      </c>
      <c r="CP327" s="54">
        <f t="shared" si="201"/>
        <v>0</v>
      </c>
      <c r="CQ327" s="54">
        <f t="shared" si="201"/>
        <v>0</v>
      </c>
      <c r="CR327" s="54">
        <f t="shared" si="201"/>
        <v>0</v>
      </c>
      <c r="CS327" s="54">
        <f t="shared" si="201"/>
        <v>0</v>
      </c>
      <c r="CT327" s="54">
        <f t="shared" si="201"/>
        <v>0</v>
      </c>
      <c r="CU327" s="54">
        <f t="shared" si="201"/>
        <v>0</v>
      </c>
      <c r="CV327" s="54">
        <f t="shared" si="201"/>
        <v>0</v>
      </c>
    </row>
    <row r="328" spans="1:119" ht="13.5" x14ac:dyDescent="0.15">
      <c r="A328" s="54"/>
      <c r="B328" s="54"/>
      <c r="C328" s="54"/>
      <c r="D328" s="54"/>
      <c r="E328" s="54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  <c r="AA328" s="54"/>
      <c r="AB328" s="54"/>
      <c r="AC328" s="54"/>
      <c r="AD328" s="54"/>
      <c r="AE328" s="54"/>
      <c r="AF328" s="54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B328" s="354" t="s">
        <v>376</v>
      </c>
      <c r="CC328" s="355">
        <f>CC312</f>
        <v>0</v>
      </c>
      <c r="CD328" s="346" t="s">
        <v>381</v>
      </c>
      <c r="CE328" s="66">
        <f>CC328*$CG$82*9.80665/1000</f>
        <v>0</v>
      </c>
      <c r="CF328" s="54" t="s">
        <v>396</v>
      </c>
      <c r="CG328" s="54">
        <v>0.79</v>
      </c>
      <c r="CH328" s="54">
        <f>$CG328</f>
        <v>0.79</v>
      </c>
      <c r="CI328" s="54">
        <f t="shared" si="201"/>
        <v>0.79</v>
      </c>
      <c r="CJ328" s="54">
        <f t="shared" si="201"/>
        <v>0.79</v>
      </c>
      <c r="CK328" s="54">
        <f t="shared" si="201"/>
        <v>0.79</v>
      </c>
      <c r="CL328" s="54">
        <f t="shared" si="201"/>
        <v>0.79</v>
      </c>
      <c r="CM328" s="54">
        <f t="shared" si="201"/>
        <v>0.79</v>
      </c>
      <c r="CN328" s="54">
        <f t="shared" si="201"/>
        <v>0.79</v>
      </c>
      <c r="CO328" s="54">
        <f t="shared" si="201"/>
        <v>0.79</v>
      </c>
      <c r="CP328" s="54">
        <f t="shared" si="201"/>
        <v>0.79</v>
      </c>
      <c r="CQ328" s="54">
        <f t="shared" si="201"/>
        <v>0.79</v>
      </c>
      <c r="CR328" s="54">
        <f t="shared" si="201"/>
        <v>0.79</v>
      </c>
      <c r="CS328" s="54">
        <f t="shared" si="201"/>
        <v>0.79</v>
      </c>
      <c r="CT328" s="54">
        <f t="shared" si="201"/>
        <v>0.79</v>
      </c>
      <c r="CU328" s="54">
        <f t="shared" si="201"/>
        <v>0.79</v>
      </c>
      <c r="CV328" s="54">
        <f t="shared" si="201"/>
        <v>0.79</v>
      </c>
      <c r="CX328" s="358" t="s">
        <v>404</v>
      </c>
      <c r="CY328" s="54">
        <f t="shared" ref="CY328:DN328" si="202">CG$79</f>
        <v>126.88500000000001</v>
      </c>
      <c r="CZ328" s="54">
        <f t="shared" si="202"/>
        <v>109.185</v>
      </c>
      <c r="DA328" s="54">
        <f t="shared" si="202"/>
        <v>94.381</v>
      </c>
      <c r="DB328" s="54">
        <f t="shared" si="202"/>
        <v>82.445999999999998</v>
      </c>
      <c r="DC328" s="54">
        <f t="shared" si="202"/>
        <v>73.918000000000006</v>
      </c>
      <c r="DD328" s="54">
        <f t="shared" si="202"/>
        <v>63.152999999999999</v>
      </c>
      <c r="DE328" s="54">
        <f t="shared" si="202"/>
        <v>56.482999999999997</v>
      </c>
      <c r="DF328" s="54">
        <f t="shared" si="202"/>
        <v>51.133000000000003</v>
      </c>
      <c r="DG328" s="54">
        <f t="shared" si="202"/>
        <v>48.246000000000002</v>
      </c>
      <c r="DH328" s="54">
        <f t="shared" si="202"/>
        <v>43.709000000000003</v>
      </c>
      <c r="DI328" s="54">
        <f t="shared" si="202"/>
        <v>40.774000000000001</v>
      </c>
      <c r="DJ328" s="54">
        <f t="shared" si="202"/>
        <v>38.68</v>
      </c>
      <c r="DK328" s="54">
        <f t="shared" si="202"/>
        <v>34.463000000000001</v>
      </c>
      <c r="DL328" s="54">
        <f t="shared" si="202"/>
        <v>33.161000000000001</v>
      </c>
      <c r="DM328" s="54">
        <f t="shared" si="202"/>
        <v>30.765000000000001</v>
      </c>
      <c r="DN328" s="54">
        <f t="shared" si="202"/>
        <v>29.283999999999999</v>
      </c>
    </row>
    <row r="329" spans="1:119" ht="13.5" x14ac:dyDescent="0.15">
      <c r="A329" s="54"/>
      <c r="B329" s="54"/>
      <c r="C329" s="54"/>
      <c r="D329" s="54"/>
      <c r="E329" s="54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  <c r="AA329" s="54"/>
      <c r="AB329" s="54"/>
      <c r="AC329" s="54"/>
      <c r="AD329" s="54"/>
      <c r="AE329" s="54"/>
      <c r="AF329" s="54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B329" s="64" t="s">
        <v>380</v>
      </c>
      <c r="CC329" s="345">
        <f>BN94</f>
        <v>0</v>
      </c>
      <c r="CD329" s="346" t="s">
        <v>381</v>
      </c>
      <c r="CE329" s="66">
        <f>CC329*$CG$82*9.80665/1000</f>
        <v>0</v>
      </c>
      <c r="CF329" s="54" t="s">
        <v>382</v>
      </c>
      <c r="CG329" s="341">
        <f>CE327</f>
        <v>-101</v>
      </c>
      <c r="CH329" s="54">
        <f>$CG329</f>
        <v>-101</v>
      </c>
      <c r="CI329" s="54">
        <f t="shared" si="201"/>
        <v>-101</v>
      </c>
      <c r="CJ329" s="54">
        <f t="shared" si="201"/>
        <v>-101</v>
      </c>
      <c r="CK329" s="54">
        <f t="shared" si="201"/>
        <v>-101</v>
      </c>
      <c r="CL329" s="54">
        <f t="shared" si="201"/>
        <v>-101</v>
      </c>
      <c r="CM329" s="54">
        <f t="shared" si="201"/>
        <v>-101</v>
      </c>
      <c r="CN329" s="54">
        <f t="shared" si="201"/>
        <v>-101</v>
      </c>
      <c r="CO329" s="54">
        <f t="shared" si="201"/>
        <v>-101</v>
      </c>
      <c r="CP329" s="54">
        <f t="shared" si="201"/>
        <v>-101</v>
      </c>
      <c r="CQ329" s="54">
        <f t="shared" si="201"/>
        <v>-101</v>
      </c>
      <c r="CR329" s="54">
        <f t="shared" si="201"/>
        <v>-101</v>
      </c>
      <c r="CS329" s="54">
        <f t="shared" si="201"/>
        <v>-101</v>
      </c>
      <c r="CT329" s="54">
        <f t="shared" si="201"/>
        <v>-101</v>
      </c>
      <c r="CU329" s="54">
        <f t="shared" si="201"/>
        <v>-101</v>
      </c>
      <c r="CV329" s="54">
        <f t="shared" si="201"/>
        <v>-101</v>
      </c>
      <c r="CX329" s="54" t="s">
        <v>418</v>
      </c>
      <c r="CY329" s="54">
        <f t="shared" ref="CY329:DN329" si="203">CG$80</f>
        <v>0.55779999999999996</v>
      </c>
      <c r="CZ329" s="54">
        <f t="shared" si="203"/>
        <v>0.65139999999999998</v>
      </c>
      <c r="DA329" s="54">
        <f t="shared" si="203"/>
        <v>0.72219999999999995</v>
      </c>
      <c r="DB329" s="54">
        <f t="shared" si="203"/>
        <v>0.78249999999999997</v>
      </c>
      <c r="DC329" s="54">
        <f t="shared" si="203"/>
        <v>0.81259999999999999</v>
      </c>
      <c r="DD329" s="54">
        <f t="shared" si="203"/>
        <v>0.84340000000000004</v>
      </c>
      <c r="DE329" s="54">
        <f t="shared" si="203"/>
        <v>0.86929999999999996</v>
      </c>
      <c r="DF329" s="54">
        <f t="shared" si="203"/>
        <v>0.89100000000000001</v>
      </c>
      <c r="DG329" s="54">
        <f t="shared" si="203"/>
        <v>0.90920000000000001</v>
      </c>
      <c r="DH329" s="54">
        <f t="shared" si="203"/>
        <v>0.92220000000000002</v>
      </c>
      <c r="DI329" s="54">
        <f t="shared" si="203"/>
        <v>0.93189999999999995</v>
      </c>
      <c r="DJ329" s="54">
        <f t="shared" si="203"/>
        <v>0.94030000000000002</v>
      </c>
      <c r="DK329" s="54">
        <f t="shared" si="203"/>
        <v>0.94769999999999999</v>
      </c>
      <c r="DL329" s="54">
        <f t="shared" si="203"/>
        <v>0.95440000000000003</v>
      </c>
      <c r="DM329" s="54">
        <f t="shared" si="203"/>
        <v>0.96020000000000005</v>
      </c>
      <c r="DN329" s="54">
        <f t="shared" si="203"/>
        <v>0.96530000000000005</v>
      </c>
    </row>
    <row r="330" spans="1:119" ht="14.25" thickBot="1" x14ac:dyDescent="0.2">
      <c r="A330" s="54"/>
      <c r="B330" s="54"/>
      <c r="C330" s="54"/>
      <c r="D330" s="5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  <c r="AA330" s="54"/>
      <c r="AB330" s="54"/>
      <c r="AC330" s="54"/>
      <c r="AD330" s="54"/>
      <c r="AE330" s="54"/>
      <c r="AF330" s="54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B330" s="64" t="s">
        <v>384</v>
      </c>
      <c r="CC330" s="345">
        <v>0</v>
      </c>
      <c r="CD330" s="66" t="s">
        <v>65</v>
      </c>
      <c r="CE330" s="66">
        <f>IF(CC327=0,IF(CC310&gt;0,CC330+CE313,CC330),(CC330-((CC329-CC328)/CC327)))</f>
        <v>0</v>
      </c>
      <c r="CF330" s="54" t="s">
        <v>406</v>
      </c>
      <c r="CG330" s="341">
        <f>ABS(CE330)</f>
        <v>0</v>
      </c>
      <c r="CH330" s="54">
        <f>$CG330</f>
        <v>0</v>
      </c>
      <c r="CI330" s="54">
        <f t="shared" si="201"/>
        <v>0</v>
      </c>
      <c r="CJ330" s="54">
        <f t="shared" si="201"/>
        <v>0</v>
      </c>
      <c r="CK330" s="54">
        <f t="shared" si="201"/>
        <v>0</v>
      </c>
      <c r="CL330" s="54">
        <f t="shared" si="201"/>
        <v>0</v>
      </c>
      <c r="CM330" s="54">
        <f t="shared" si="201"/>
        <v>0</v>
      </c>
      <c r="CN330" s="54">
        <f t="shared" si="201"/>
        <v>0</v>
      </c>
      <c r="CO330" s="54">
        <f t="shared" si="201"/>
        <v>0</v>
      </c>
      <c r="CP330" s="54">
        <f t="shared" si="201"/>
        <v>0</v>
      </c>
      <c r="CQ330" s="54">
        <f t="shared" si="201"/>
        <v>0</v>
      </c>
      <c r="CR330" s="54">
        <f t="shared" si="201"/>
        <v>0</v>
      </c>
      <c r="CS330" s="54">
        <f t="shared" si="201"/>
        <v>0</v>
      </c>
      <c r="CT330" s="54">
        <f t="shared" si="201"/>
        <v>0</v>
      </c>
      <c r="CU330" s="54">
        <f t="shared" si="201"/>
        <v>0</v>
      </c>
      <c r="CV330" s="54">
        <f t="shared" si="201"/>
        <v>0</v>
      </c>
      <c r="CX330" s="54" t="s">
        <v>407</v>
      </c>
      <c r="CY330" s="54">
        <f>100-$CG$83</f>
        <v>94.33</v>
      </c>
      <c r="CZ330" s="54">
        <f t="shared" ref="CZ330:DN330" si="204">100-$CG$83</f>
        <v>94.33</v>
      </c>
      <c r="DA330" s="54">
        <f t="shared" si="204"/>
        <v>94.33</v>
      </c>
      <c r="DB330" s="54">
        <f t="shared" si="204"/>
        <v>94.33</v>
      </c>
      <c r="DC330" s="54">
        <f t="shared" si="204"/>
        <v>94.33</v>
      </c>
      <c r="DD330" s="54">
        <f t="shared" si="204"/>
        <v>94.33</v>
      </c>
      <c r="DE330" s="54">
        <f t="shared" si="204"/>
        <v>94.33</v>
      </c>
      <c r="DF330" s="54">
        <f t="shared" si="204"/>
        <v>94.33</v>
      </c>
      <c r="DG330" s="54">
        <f t="shared" si="204"/>
        <v>94.33</v>
      </c>
      <c r="DH330" s="54">
        <f t="shared" si="204"/>
        <v>94.33</v>
      </c>
      <c r="DI330" s="54">
        <f t="shared" si="204"/>
        <v>94.33</v>
      </c>
      <c r="DJ330" s="54">
        <f t="shared" si="204"/>
        <v>94.33</v>
      </c>
      <c r="DK330" s="54">
        <f t="shared" si="204"/>
        <v>94.33</v>
      </c>
      <c r="DL330" s="54">
        <f t="shared" si="204"/>
        <v>94.33</v>
      </c>
      <c r="DM330" s="54">
        <f t="shared" si="204"/>
        <v>94.33</v>
      </c>
      <c r="DN330" s="54">
        <f t="shared" si="204"/>
        <v>94.33</v>
      </c>
    </row>
    <row r="331" spans="1:119" ht="14.25" thickBot="1" x14ac:dyDescent="0.2">
      <c r="A331" s="54"/>
      <c r="B331" s="54"/>
      <c r="C331" s="54"/>
      <c r="D331" s="54"/>
      <c r="E331" s="54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  <c r="AA331" s="54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B331" s="359"/>
      <c r="CC331" s="360"/>
      <c r="CF331" s="54" t="s">
        <v>408</v>
      </c>
      <c r="CG331" s="347">
        <f>LN(2)/CG$78</f>
        <v>0.13862943611198905</v>
      </c>
      <c r="CH331" s="347">
        <f t="shared" ref="CH331:CV331" si="205">LN(2)/CH$78</f>
        <v>8.6643397569993161E-2</v>
      </c>
      <c r="CI331" s="347">
        <f t="shared" si="205"/>
        <v>5.5451774444795626E-2</v>
      </c>
      <c r="CJ331" s="347">
        <f t="shared" si="205"/>
        <v>3.7467415165402446E-2</v>
      </c>
      <c r="CK331" s="347">
        <f t="shared" si="205"/>
        <v>2.5672117798516494E-2</v>
      </c>
      <c r="CL331" s="347">
        <f t="shared" si="205"/>
        <v>1.8097837612531208E-2</v>
      </c>
      <c r="CM331" s="347">
        <f t="shared" si="205"/>
        <v>1.2765141446776157E-2</v>
      </c>
      <c r="CN331" s="347">
        <f t="shared" si="205"/>
        <v>9.001911435843446E-3</v>
      </c>
      <c r="CO331" s="347">
        <f t="shared" si="205"/>
        <v>6.3591484455040852E-3</v>
      </c>
      <c r="CP331" s="347">
        <f t="shared" si="205"/>
        <v>4.7475834284927756E-3</v>
      </c>
      <c r="CQ331" s="347">
        <f t="shared" si="205"/>
        <v>3.7066694147590657E-3</v>
      </c>
      <c r="CR331" s="347">
        <f t="shared" si="205"/>
        <v>2.9001974082006081E-3</v>
      </c>
      <c r="CS331" s="347">
        <f t="shared" si="205"/>
        <v>2.272613706753919E-3</v>
      </c>
      <c r="CT331" s="347">
        <f t="shared" si="205"/>
        <v>1.7773004629742187E-3</v>
      </c>
      <c r="CU331" s="347">
        <f t="shared" si="205"/>
        <v>1.3918618083533039E-3</v>
      </c>
      <c r="CV331" s="347">
        <f t="shared" si="205"/>
        <v>1.0915703630865281E-3</v>
      </c>
      <c r="CX331" s="54" t="s">
        <v>409</v>
      </c>
      <c r="CY331" s="361">
        <f>CE329</f>
        <v>0</v>
      </c>
      <c r="CZ331" s="54">
        <f>$CY331</f>
        <v>0</v>
      </c>
      <c r="DA331" s="54">
        <f t="shared" ref="DA331:DN331" si="206">$CY331</f>
        <v>0</v>
      </c>
      <c r="DB331" s="54">
        <f t="shared" si="206"/>
        <v>0</v>
      </c>
      <c r="DC331" s="54">
        <f t="shared" si="206"/>
        <v>0</v>
      </c>
      <c r="DD331" s="54">
        <f t="shared" si="206"/>
        <v>0</v>
      </c>
      <c r="DE331" s="54">
        <f t="shared" si="206"/>
        <v>0</v>
      </c>
      <c r="DF331" s="54">
        <f t="shared" si="206"/>
        <v>0</v>
      </c>
      <c r="DG331" s="54">
        <f t="shared" si="206"/>
        <v>0</v>
      </c>
      <c r="DH331" s="54">
        <f t="shared" si="206"/>
        <v>0</v>
      </c>
      <c r="DI331" s="54">
        <f t="shared" si="206"/>
        <v>0</v>
      </c>
      <c r="DJ331" s="54">
        <f t="shared" si="206"/>
        <v>0</v>
      </c>
      <c r="DK331" s="54">
        <f t="shared" si="206"/>
        <v>0</v>
      </c>
      <c r="DL331" s="54">
        <f t="shared" si="206"/>
        <v>0</v>
      </c>
      <c r="DM331" s="54">
        <f t="shared" si="206"/>
        <v>0</v>
      </c>
      <c r="DN331" s="54">
        <f t="shared" si="206"/>
        <v>0</v>
      </c>
    </row>
    <row r="333" spans="1:119" ht="13.5" x14ac:dyDescent="0.15">
      <c r="A333" s="54"/>
      <c r="B333" s="54"/>
      <c r="C333" s="54"/>
      <c r="D333" s="54"/>
      <c r="E333" s="54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  <c r="AA333" s="54"/>
      <c r="AB333" s="54"/>
      <c r="AC333" s="54"/>
      <c r="AD333" s="54"/>
      <c r="AE333" s="54"/>
      <c r="AF333" s="54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G333" s="348">
        <f>(CG326+CG327)*CG328</f>
        <v>79</v>
      </c>
      <c r="CH333" s="348">
        <f t="shared" ref="CH333:CV333" si="207">(CH326+CH327)*CH328</f>
        <v>79</v>
      </c>
      <c r="CI333" s="348">
        <f t="shared" si="207"/>
        <v>79</v>
      </c>
      <c r="CJ333" s="348">
        <f t="shared" si="207"/>
        <v>79</v>
      </c>
      <c r="CK333" s="348">
        <f t="shared" si="207"/>
        <v>79</v>
      </c>
      <c r="CL333" s="348">
        <f t="shared" si="207"/>
        <v>79</v>
      </c>
      <c r="CM333" s="348">
        <f t="shared" si="207"/>
        <v>79</v>
      </c>
      <c r="CN333" s="348">
        <f t="shared" si="207"/>
        <v>79</v>
      </c>
      <c r="CO333" s="348">
        <f t="shared" si="207"/>
        <v>79</v>
      </c>
      <c r="CP333" s="348">
        <f t="shared" si="207"/>
        <v>79</v>
      </c>
      <c r="CQ333" s="348">
        <f t="shared" si="207"/>
        <v>79</v>
      </c>
      <c r="CR333" s="348">
        <f t="shared" si="207"/>
        <v>79</v>
      </c>
      <c r="CS333" s="348">
        <f t="shared" si="207"/>
        <v>79</v>
      </c>
      <c r="CT333" s="348">
        <f t="shared" si="207"/>
        <v>79</v>
      </c>
      <c r="CU333" s="348">
        <f t="shared" si="207"/>
        <v>79</v>
      </c>
      <c r="CV333" s="348">
        <f t="shared" si="207"/>
        <v>79</v>
      </c>
    </row>
    <row r="334" spans="1:119" ht="13.5" x14ac:dyDescent="0.15">
      <c r="A334" s="54"/>
      <c r="B334" s="54"/>
      <c r="C334" s="54"/>
      <c r="D334" s="54"/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  <c r="AA334" s="54"/>
      <c r="AB334" s="54"/>
      <c r="AC334" s="54"/>
      <c r="AD334" s="54"/>
      <c r="AE334" s="54"/>
      <c r="AF334" s="54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G334" s="348">
        <f>CG329*CG328*(CG330-1/CG331)</f>
        <v>575.56318656265205</v>
      </c>
      <c r="CH334" s="348">
        <f t="shared" ref="CH334:CV334" si="208">CH329*CH328*(CH330-1/CH331)</f>
        <v>920.90109850024317</v>
      </c>
      <c r="CI334" s="348">
        <f t="shared" si="208"/>
        <v>1438.9079664066298</v>
      </c>
      <c r="CJ334" s="348">
        <f t="shared" si="208"/>
        <v>2129.5837902818125</v>
      </c>
      <c r="CK334" s="348">
        <f t="shared" si="208"/>
        <v>3108.0412074383207</v>
      </c>
      <c r="CL334" s="348">
        <f t="shared" si="208"/>
        <v>4408.8140090699144</v>
      </c>
      <c r="CM334" s="348">
        <f t="shared" si="208"/>
        <v>6250.6162060704</v>
      </c>
      <c r="CN334" s="348">
        <f t="shared" si="208"/>
        <v>8863.6730730648396</v>
      </c>
      <c r="CO334" s="348">
        <f t="shared" si="208"/>
        <v>12547.277467065815</v>
      </c>
      <c r="CP334" s="348">
        <f t="shared" si="208"/>
        <v>16806.445047629441</v>
      </c>
      <c r="CQ334" s="348">
        <f t="shared" si="208"/>
        <v>21526.063177443186</v>
      </c>
      <c r="CR334" s="348">
        <f t="shared" si="208"/>
        <v>27511.920317694763</v>
      </c>
      <c r="CS334" s="348">
        <f t="shared" si="208"/>
        <v>35109.354380321776</v>
      </c>
      <c r="CT334" s="348">
        <f t="shared" si="208"/>
        <v>44893.928551886856</v>
      </c>
      <c r="CU334" s="348">
        <f t="shared" si="208"/>
        <v>57326.093381640138</v>
      </c>
      <c r="CV334" s="348">
        <f t="shared" si="208"/>
        <v>73096.524693456799</v>
      </c>
    </row>
    <row r="335" spans="1:119" ht="13.5" x14ac:dyDescent="0.15">
      <c r="A335" s="54"/>
      <c r="B335" s="54"/>
      <c r="C335" s="54"/>
      <c r="D335" s="54"/>
      <c r="E335" s="54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  <c r="AA335" s="54"/>
      <c r="AB335" s="54"/>
      <c r="AC335" s="54"/>
      <c r="AD335" s="54"/>
      <c r="AE335" s="54"/>
      <c r="AF335" s="54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G335" s="348" t="e">
        <f>((CG326+CG327)*CG328-CG325-CG329*CG328/CG331)*EXP(-CG331*CG330)</f>
        <v>#VALUE!</v>
      </c>
      <c r="CH335" s="348" t="e">
        <f t="shared" ref="CH335:CV335" si="209">((CH326+CH327)*CH328-CH325-CH329*CH328/CH331)*EXP(-CH331*CH330)</f>
        <v>#VALUE!</v>
      </c>
      <c r="CI335" s="348" t="e">
        <f t="shared" si="209"/>
        <v>#VALUE!</v>
      </c>
      <c r="CJ335" s="348" t="e">
        <f t="shared" si="209"/>
        <v>#VALUE!</v>
      </c>
      <c r="CK335" s="348" t="e">
        <f t="shared" si="209"/>
        <v>#VALUE!</v>
      </c>
      <c r="CL335" s="348" t="e">
        <f t="shared" si="209"/>
        <v>#VALUE!</v>
      </c>
      <c r="CM335" s="348" t="e">
        <f t="shared" si="209"/>
        <v>#VALUE!</v>
      </c>
      <c r="CN335" s="348" t="e">
        <f t="shared" si="209"/>
        <v>#VALUE!</v>
      </c>
      <c r="CO335" s="348" t="e">
        <f t="shared" si="209"/>
        <v>#VALUE!</v>
      </c>
      <c r="CP335" s="348" t="e">
        <f t="shared" si="209"/>
        <v>#VALUE!</v>
      </c>
      <c r="CQ335" s="348" t="e">
        <f t="shared" si="209"/>
        <v>#VALUE!</v>
      </c>
      <c r="CR335" s="348" t="e">
        <f t="shared" si="209"/>
        <v>#VALUE!</v>
      </c>
      <c r="CS335" s="348" t="e">
        <f t="shared" si="209"/>
        <v>#VALUE!</v>
      </c>
      <c r="CT335" s="348" t="e">
        <f t="shared" si="209"/>
        <v>#VALUE!</v>
      </c>
      <c r="CU335" s="348" t="e">
        <f t="shared" si="209"/>
        <v>#VALUE!</v>
      </c>
      <c r="CV335" s="348" t="e">
        <f t="shared" si="209"/>
        <v>#VALUE!</v>
      </c>
    </row>
    <row r="336" spans="1:119" ht="13.5" x14ac:dyDescent="0.15">
      <c r="A336" s="54"/>
      <c r="B336" s="54"/>
      <c r="C336" s="54"/>
      <c r="D336" s="54"/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  <c r="AA336" s="54"/>
      <c r="AB336" s="54"/>
      <c r="AC336" s="54"/>
      <c r="AD336" s="54"/>
      <c r="AE336" s="54"/>
      <c r="AF336" s="54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G336" s="349" t="e">
        <f>CG333+CG334-CG335</f>
        <v>#VALUE!</v>
      </c>
      <c r="CH336" s="349" t="e">
        <f t="shared" ref="CH336:CV336" si="210">CH333+CH334-CH335</f>
        <v>#VALUE!</v>
      </c>
      <c r="CI336" s="349" t="e">
        <f t="shared" si="210"/>
        <v>#VALUE!</v>
      </c>
      <c r="CJ336" s="349" t="e">
        <f t="shared" si="210"/>
        <v>#VALUE!</v>
      </c>
      <c r="CK336" s="349" t="e">
        <f t="shared" si="210"/>
        <v>#VALUE!</v>
      </c>
      <c r="CL336" s="349" t="e">
        <f t="shared" si="210"/>
        <v>#VALUE!</v>
      </c>
      <c r="CM336" s="349" t="e">
        <f t="shared" si="210"/>
        <v>#VALUE!</v>
      </c>
      <c r="CN336" s="349" t="e">
        <f t="shared" si="210"/>
        <v>#VALUE!</v>
      </c>
      <c r="CO336" s="349" t="e">
        <f t="shared" si="210"/>
        <v>#VALUE!</v>
      </c>
      <c r="CP336" s="349" t="e">
        <f t="shared" si="210"/>
        <v>#VALUE!</v>
      </c>
      <c r="CQ336" s="349" t="e">
        <f t="shared" si="210"/>
        <v>#VALUE!</v>
      </c>
      <c r="CR336" s="349" t="e">
        <f t="shared" si="210"/>
        <v>#VALUE!</v>
      </c>
      <c r="CS336" s="349" t="e">
        <f t="shared" si="210"/>
        <v>#VALUE!</v>
      </c>
      <c r="CT336" s="349" t="e">
        <f t="shared" si="210"/>
        <v>#VALUE!</v>
      </c>
      <c r="CU336" s="349" t="e">
        <f t="shared" si="210"/>
        <v>#VALUE!</v>
      </c>
      <c r="CV336" s="349" t="e">
        <f t="shared" si="210"/>
        <v>#VALUE!</v>
      </c>
    </row>
    <row r="337" spans="1:119" ht="13.5" x14ac:dyDescent="0.15">
      <c r="A337" s="54"/>
      <c r="B337" s="54"/>
      <c r="C337" s="54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  <c r="AF337" s="54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G337" s="350" t="s">
        <v>390</v>
      </c>
      <c r="CH337" s="351" t="s">
        <v>333</v>
      </c>
      <c r="CI337" s="351" t="s">
        <v>334</v>
      </c>
      <c r="CJ337" s="351" t="s">
        <v>335</v>
      </c>
      <c r="CK337" s="351" t="s">
        <v>336</v>
      </c>
      <c r="CL337" s="351" t="s">
        <v>337</v>
      </c>
      <c r="CM337" s="351" t="s">
        <v>338</v>
      </c>
      <c r="CN337" s="351" t="s">
        <v>339</v>
      </c>
      <c r="CO337" s="351" t="s">
        <v>340</v>
      </c>
      <c r="CP337" s="351" t="s">
        <v>341</v>
      </c>
      <c r="CQ337" s="351" t="s">
        <v>342</v>
      </c>
      <c r="CR337" s="351" t="s">
        <v>343</v>
      </c>
      <c r="CS337" s="351" t="s">
        <v>344</v>
      </c>
      <c r="CT337" s="351" t="s">
        <v>345</v>
      </c>
      <c r="CU337" s="351" t="s">
        <v>346</v>
      </c>
      <c r="CV337" s="351" t="s">
        <v>347</v>
      </c>
      <c r="CY337" s="54" t="s">
        <v>390</v>
      </c>
      <c r="CZ337" s="54" t="s">
        <v>333</v>
      </c>
      <c r="DA337" s="54" t="s">
        <v>334</v>
      </c>
      <c r="DB337" s="54" t="s">
        <v>335</v>
      </c>
      <c r="DC337" s="54" t="s">
        <v>336</v>
      </c>
      <c r="DD337" s="54" t="s">
        <v>337</v>
      </c>
      <c r="DE337" s="54" t="s">
        <v>338</v>
      </c>
      <c r="DF337" s="54" t="s">
        <v>339</v>
      </c>
      <c r="DG337" s="54" t="s">
        <v>340</v>
      </c>
      <c r="DH337" s="54" t="s">
        <v>341</v>
      </c>
      <c r="DI337" s="54" t="s">
        <v>342</v>
      </c>
      <c r="DJ337" s="54" t="s">
        <v>343</v>
      </c>
      <c r="DK337" s="54" t="s">
        <v>344</v>
      </c>
      <c r="DL337" s="54" t="s">
        <v>345</v>
      </c>
      <c r="DM337" s="54" t="s">
        <v>346</v>
      </c>
      <c r="DN337" s="54" t="s">
        <v>347</v>
      </c>
    </row>
    <row r="338" spans="1:119" ht="13.5" x14ac:dyDescent="0.15">
      <c r="A338" s="54"/>
      <c r="B338" s="54"/>
      <c r="C338" s="54"/>
      <c r="D338" s="5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  <c r="AA338" s="54"/>
      <c r="AB338" s="54"/>
      <c r="AC338" s="54"/>
      <c r="AD338" s="54"/>
      <c r="AE338" s="54"/>
      <c r="AF338" s="54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F338" s="54" t="s">
        <v>391</v>
      </c>
      <c r="CG338" s="352" t="e">
        <f>ROUND((CG326+CG327)*CG328+CG329*CG328*(CG330-1/CG331)-((CG326+CG327)*CG328-CG325-CG329*CG328/CG331)*EXP(-CG331*CG330),5)</f>
        <v>#VALUE!</v>
      </c>
      <c r="CH338" s="352" t="e">
        <f t="shared" ref="CH338:CV338" si="211">ROUND((CH326+CH327)*CH328+CH329*CH328*(CH330-1/CH331)-((CH326+CH327)*CH328-CH325-CH329*CH328/CH331)*EXP(-CH331*CH330),5)</f>
        <v>#VALUE!</v>
      </c>
      <c r="CI338" s="352" t="e">
        <f t="shared" si="211"/>
        <v>#VALUE!</v>
      </c>
      <c r="CJ338" s="352" t="e">
        <f t="shared" si="211"/>
        <v>#VALUE!</v>
      </c>
      <c r="CK338" s="352" t="e">
        <f t="shared" si="211"/>
        <v>#VALUE!</v>
      </c>
      <c r="CL338" s="352" t="e">
        <f t="shared" si="211"/>
        <v>#VALUE!</v>
      </c>
      <c r="CM338" s="352" t="e">
        <f t="shared" si="211"/>
        <v>#VALUE!</v>
      </c>
      <c r="CN338" s="352" t="e">
        <f t="shared" si="211"/>
        <v>#VALUE!</v>
      </c>
      <c r="CO338" s="352" t="e">
        <f t="shared" si="211"/>
        <v>#VALUE!</v>
      </c>
      <c r="CP338" s="352" t="e">
        <f t="shared" si="211"/>
        <v>#VALUE!</v>
      </c>
      <c r="CQ338" s="352" t="e">
        <f t="shared" si="211"/>
        <v>#VALUE!</v>
      </c>
      <c r="CR338" s="352" t="e">
        <f t="shared" si="211"/>
        <v>#VALUE!</v>
      </c>
      <c r="CS338" s="352" t="e">
        <f t="shared" si="211"/>
        <v>#VALUE!</v>
      </c>
      <c r="CT338" s="352" t="e">
        <f t="shared" si="211"/>
        <v>#VALUE!</v>
      </c>
      <c r="CU338" s="352" t="e">
        <f t="shared" si="211"/>
        <v>#VALUE!</v>
      </c>
      <c r="CV338" s="352" t="e">
        <f t="shared" si="211"/>
        <v>#VALUE!</v>
      </c>
      <c r="CX338" s="54" t="s">
        <v>412</v>
      </c>
      <c r="CY338" s="362">
        <f>(CY330+CY331)/CY329+CY328</f>
        <v>295.99579239870923</v>
      </c>
      <c r="CZ338" s="362">
        <f t="shared" ref="CZ338:DN338" si="212">(CZ330+CZ331)/CZ329+CZ328</f>
        <v>253.99617592876882</v>
      </c>
      <c r="DA338" s="362">
        <f t="shared" si="212"/>
        <v>224.99578814732763</v>
      </c>
      <c r="DB338" s="362">
        <f t="shared" si="212"/>
        <v>202.99552076677315</v>
      </c>
      <c r="DC338" s="362">
        <f t="shared" si="212"/>
        <v>190.00217425547623</v>
      </c>
      <c r="DD338" s="362">
        <f t="shared" si="212"/>
        <v>174.99791344557741</v>
      </c>
      <c r="DE338" s="362">
        <f t="shared" si="212"/>
        <v>164.99559634188427</v>
      </c>
      <c r="DF338" s="362">
        <f t="shared" si="212"/>
        <v>157.00280920314253</v>
      </c>
      <c r="DG338" s="362">
        <f t="shared" si="212"/>
        <v>151.99654993400793</v>
      </c>
      <c r="DH338" s="362">
        <f t="shared" si="212"/>
        <v>145.99700693992628</v>
      </c>
      <c r="DI338" s="362">
        <f t="shared" si="212"/>
        <v>141.99730722180493</v>
      </c>
      <c r="DJ338" s="362">
        <f t="shared" si="212"/>
        <v>138.99904711262363</v>
      </c>
      <c r="DK338" s="362">
        <f t="shared" si="212"/>
        <v>133.99871805423658</v>
      </c>
      <c r="DL338" s="362">
        <f t="shared" si="212"/>
        <v>131.99796563285832</v>
      </c>
      <c r="DM338" s="362">
        <f t="shared" si="212"/>
        <v>129.00495001041449</v>
      </c>
      <c r="DN338" s="362">
        <f t="shared" si="212"/>
        <v>127.00491577747849</v>
      </c>
    </row>
    <row r="339" spans="1:119" ht="13.5" x14ac:dyDescent="0.15">
      <c r="A339" s="54"/>
      <c r="B339" s="54"/>
      <c r="C339" s="54"/>
      <c r="D339" s="54"/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  <c r="AA339" s="54"/>
      <c r="AB339" s="54"/>
      <c r="AC339" s="54"/>
      <c r="AD339" s="54"/>
      <c r="AE339" s="54"/>
      <c r="AF339" s="54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319" t="str">
        <f>IF(CB339="","",CC339)</f>
        <v/>
      </c>
      <c r="CB339" s="363" t="str">
        <f>IF(COUNTIF(CY339:DN339,"×")=0,"","浮上できません")</f>
        <v/>
      </c>
      <c r="CC339" s="316">
        <v>3</v>
      </c>
      <c r="CG339" s="369"/>
      <c r="CH339" s="369"/>
      <c r="CI339" s="369"/>
      <c r="CJ339" s="369"/>
      <c r="CK339" s="369"/>
      <c r="CL339" s="369"/>
      <c r="CM339" s="369"/>
      <c r="CN339" s="369"/>
      <c r="CO339" s="369"/>
      <c r="CP339" s="369"/>
      <c r="CQ339" s="369"/>
      <c r="CR339" s="369"/>
      <c r="CS339" s="369"/>
      <c r="CT339" s="369"/>
      <c r="CU339" s="369"/>
      <c r="CV339" s="369"/>
      <c r="CY339" s="364" t="e">
        <f t="shared" ref="CY339:DN339" si="213">IF(CY338-CG338&gt;0,"","×")</f>
        <v>#VALUE!</v>
      </c>
      <c r="CZ339" s="364" t="e">
        <f t="shared" si="213"/>
        <v>#VALUE!</v>
      </c>
      <c r="DA339" s="364" t="e">
        <f t="shared" si="213"/>
        <v>#VALUE!</v>
      </c>
      <c r="DB339" s="364" t="e">
        <f t="shared" si="213"/>
        <v>#VALUE!</v>
      </c>
      <c r="DC339" s="364" t="e">
        <f t="shared" si="213"/>
        <v>#VALUE!</v>
      </c>
      <c r="DD339" s="364" t="e">
        <f t="shared" si="213"/>
        <v>#VALUE!</v>
      </c>
      <c r="DE339" s="364" t="e">
        <f t="shared" si="213"/>
        <v>#VALUE!</v>
      </c>
      <c r="DF339" s="364" t="e">
        <f t="shared" si="213"/>
        <v>#VALUE!</v>
      </c>
      <c r="DG339" s="364" t="e">
        <f t="shared" si="213"/>
        <v>#VALUE!</v>
      </c>
      <c r="DH339" s="364" t="e">
        <f t="shared" si="213"/>
        <v>#VALUE!</v>
      </c>
      <c r="DI339" s="364" t="e">
        <f t="shared" si="213"/>
        <v>#VALUE!</v>
      </c>
      <c r="DJ339" s="364" t="e">
        <f t="shared" si="213"/>
        <v>#VALUE!</v>
      </c>
      <c r="DK339" s="364" t="e">
        <f t="shared" si="213"/>
        <v>#VALUE!</v>
      </c>
      <c r="DL339" s="364" t="e">
        <f t="shared" si="213"/>
        <v>#VALUE!</v>
      </c>
      <c r="DM339" s="364" t="e">
        <f t="shared" si="213"/>
        <v>#VALUE!</v>
      </c>
      <c r="DN339" s="364" t="e">
        <f t="shared" si="213"/>
        <v>#VALUE!</v>
      </c>
    </row>
    <row r="340" spans="1:119" ht="13.5" x14ac:dyDescent="0.15">
      <c r="A340" s="54"/>
      <c r="B340" s="54"/>
      <c r="C340" s="54"/>
      <c r="D340" s="54"/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  <c r="AA340" s="54"/>
      <c r="AB340" s="54"/>
      <c r="AC340" s="54"/>
      <c r="AD340" s="54"/>
      <c r="AE340" s="54"/>
      <c r="AF340" s="54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F340" s="338" t="s">
        <v>444</v>
      </c>
      <c r="CG340" s="338" t="s">
        <v>445</v>
      </c>
      <c r="CH340" s="338"/>
      <c r="CI340" s="338"/>
      <c r="CJ340" s="338"/>
      <c r="CK340" s="338"/>
      <c r="CL340" s="338"/>
      <c r="CM340" s="338"/>
      <c r="CN340" s="338"/>
      <c r="CO340" s="338"/>
      <c r="CP340" s="338"/>
      <c r="CQ340" s="338"/>
      <c r="CR340" s="338"/>
      <c r="CS340" s="338"/>
      <c r="CT340" s="338"/>
      <c r="CU340" s="338"/>
      <c r="CV340" s="338"/>
      <c r="CW340" s="338"/>
    </row>
    <row r="342" spans="1:119" ht="13.5" x14ac:dyDescent="0.15">
      <c r="A342" s="54"/>
      <c r="B342" s="54"/>
      <c r="C342" s="54"/>
      <c r="D342" s="5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  <c r="AA342" s="54"/>
      <c r="AB342" s="54"/>
      <c r="AC342" s="54"/>
      <c r="AD342" s="54"/>
      <c r="AE342" s="54"/>
      <c r="AF342" s="54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F342" s="340" t="s">
        <v>401</v>
      </c>
      <c r="CG342" s="353" t="e">
        <f t="shared" ref="CG342:CV342" si="214">CG338</f>
        <v>#VALUE!</v>
      </c>
      <c r="CH342" s="353" t="e">
        <f t="shared" si="214"/>
        <v>#VALUE!</v>
      </c>
      <c r="CI342" s="353" t="e">
        <f t="shared" si="214"/>
        <v>#VALUE!</v>
      </c>
      <c r="CJ342" s="353" t="e">
        <f t="shared" si="214"/>
        <v>#VALUE!</v>
      </c>
      <c r="CK342" s="353" t="e">
        <f t="shared" si="214"/>
        <v>#VALUE!</v>
      </c>
      <c r="CL342" s="353" t="e">
        <f t="shared" si="214"/>
        <v>#VALUE!</v>
      </c>
      <c r="CM342" s="353" t="e">
        <f t="shared" si="214"/>
        <v>#VALUE!</v>
      </c>
      <c r="CN342" s="353" t="e">
        <f t="shared" si="214"/>
        <v>#VALUE!</v>
      </c>
      <c r="CO342" s="353" t="e">
        <f t="shared" si="214"/>
        <v>#VALUE!</v>
      </c>
      <c r="CP342" s="353" t="e">
        <f t="shared" si="214"/>
        <v>#VALUE!</v>
      </c>
      <c r="CQ342" s="353" t="e">
        <f t="shared" si="214"/>
        <v>#VALUE!</v>
      </c>
      <c r="CR342" s="353" t="e">
        <f t="shared" si="214"/>
        <v>#VALUE!</v>
      </c>
      <c r="CS342" s="353" t="e">
        <f t="shared" si="214"/>
        <v>#VALUE!</v>
      </c>
      <c r="CT342" s="353" t="e">
        <f t="shared" si="214"/>
        <v>#VALUE!</v>
      </c>
      <c r="CU342" s="353" t="e">
        <f t="shared" si="214"/>
        <v>#VALUE!</v>
      </c>
      <c r="CV342" s="353" t="e">
        <f t="shared" si="214"/>
        <v>#VALUE!</v>
      </c>
    </row>
    <row r="343" spans="1:119" ht="13.5" x14ac:dyDescent="0.15">
      <c r="A343" s="54"/>
      <c r="B343" s="54"/>
      <c r="C343" s="54"/>
      <c r="D343" s="54"/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  <c r="AA343" s="54"/>
      <c r="AB343" s="54"/>
      <c r="AC343" s="54"/>
      <c r="AD343" s="54"/>
      <c r="AE343" s="54"/>
      <c r="AF343" s="54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F343" s="54" t="s">
        <v>395</v>
      </c>
      <c r="CG343" s="54">
        <v>100</v>
      </c>
      <c r="CH343" s="54">
        <f>$CG343</f>
        <v>100</v>
      </c>
      <c r="CI343" s="54">
        <f t="shared" ref="CI343:CV347" si="215">$CG343</f>
        <v>100</v>
      </c>
      <c r="CJ343" s="54">
        <f t="shared" si="215"/>
        <v>100</v>
      </c>
      <c r="CK343" s="54">
        <f t="shared" si="215"/>
        <v>100</v>
      </c>
      <c r="CL343" s="54">
        <f t="shared" si="215"/>
        <v>100</v>
      </c>
      <c r="CM343" s="54">
        <f t="shared" si="215"/>
        <v>100</v>
      </c>
      <c r="CN343" s="54">
        <f t="shared" si="215"/>
        <v>100</v>
      </c>
      <c r="CO343" s="54">
        <f t="shared" si="215"/>
        <v>100</v>
      </c>
      <c r="CP343" s="54">
        <f t="shared" si="215"/>
        <v>100</v>
      </c>
      <c r="CQ343" s="54">
        <f t="shared" si="215"/>
        <v>100</v>
      </c>
      <c r="CR343" s="54">
        <f t="shared" si="215"/>
        <v>100</v>
      </c>
      <c r="CS343" s="54">
        <f t="shared" si="215"/>
        <v>100</v>
      </c>
      <c r="CT343" s="54">
        <f t="shared" si="215"/>
        <v>100</v>
      </c>
      <c r="CU343" s="54">
        <f t="shared" si="215"/>
        <v>100</v>
      </c>
      <c r="CV343" s="54">
        <f t="shared" si="215"/>
        <v>100</v>
      </c>
      <c r="CX343" s="339" t="s">
        <v>402</v>
      </c>
      <c r="CY343" s="339"/>
      <c r="CZ343" s="339"/>
      <c r="DA343" s="339"/>
      <c r="DB343" s="339"/>
      <c r="DC343" s="339"/>
      <c r="DD343" s="339"/>
      <c r="DE343" s="339"/>
      <c r="DF343" s="339"/>
      <c r="DG343" s="339"/>
      <c r="DH343" s="339"/>
      <c r="DI343" s="339"/>
      <c r="DJ343" s="339"/>
      <c r="DK343" s="339"/>
      <c r="DL343" s="339"/>
      <c r="DM343" s="339"/>
      <c r="DN343" s="339"/>
      <c r="DO343" s="339"/>
    </row>
    <row r="344" spans="1:119" ht="13.5" x14ac:dyDescent="0.15">
      <c r="A344" s="54"/>
      <c r="B344" s="54"/>
      <c r="C344" s="54"/>
      <c r="D344" s="5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  <c r="AA344" s="54"/>
      <c r="AB344" s="54"/>
      <c r="AC344" s="54"/>
      <c r="AD344" s="54"/>
      <c r="AE344" s="54"/>
      <c r="AF344" s="54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B344" s="64" t="s">
        <v>372</v>
      </c>
      <c r="CC344" s="345">
        <v>0</v>
      </c>
      <c r="CD344" s="66" t="s">
        <v>373</v>
      </c>
      <c r="CE344" s="66">
        <f>ROUND(CC344*$CG$82*9.80665/1000,0)</f>
        <v>0</v>
      </c>
      <c r="CF344" s="54" t="s">
        <v>374</v>
      </c>
      <c r="CG344" s="341">
        <f>CE345</f>
        <v>0</v>
      </c>
      <c r="CH344" s="54">
        <f>$CG344</f>
        <v>0</v>
      </c>
      <c r="CI344" s="54">
        <f t="shared" si="215"/>
        <v>0</v>
      </c>
      <c r="CJ344" s="54">
        <f t="shared" si="215"/>
        <v>0</v>
      </c>
      <c r="CK344" s="54">
        <f t="shared" si="215"/>
        <v>0</v>
      </c>
      <c r="CL344" s="54">
        <f t="shared" si="215"/>
        <v>0</v>
      </c>
      <c r="CM344" s="54">
        <f t="shared" si="215"/>
        <v>0</v>
      </c>
      <c r="CN344" s="54">
        <f t="shared" si="215"/>
        <v>0</v>
      </c>
      <c r="CO344" s="54">
        <f t="shared" si="215"/>
        <v>0</v>
      </c>
      <c r="CP344" s="54">
        <f t="shared" si="215"/>
        <v>0</v>
      </c>
      <c r="CQ344" s="54">
        <f t="shared" si="215"/>
        <v>0</v>
      </c>
      <c r="CR344" s="54">
        <f t="shared" si="215"/>
        <v>0</v>
      </c>
      <c r="CS344" s="54">
        <f t="shared" si="215"/>
        <v>0</v>
      </c>
      <c r="CT344" s="54">
        <f t="shared" si="215"/>
        <v>0</v>
      </c>
      <c r="CU344" s="54">
        <f t="shared" si="215"/>
        <v>0</v>
      </c>
      <c r="CV344" s="54">
        <f t="shared" si="215"/>
        <v>0</v>
      </c>
    </row>
    <row r="345" spans="1:119" ht="13.5" x14ac:dyDescent="0.15">
      <c r="A345" s="54"/>
      <c r="B345" s="54"/>
      <c r="C345" s="54"/>
      <c r="D345" s="54"/>
      <c r="E345" s="54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  <c r="AA345" s="54"/>
      <c r="AB345" s="54"/>
      <c r="AC345" s="54"/>
      <c r="AD345" s="54"/>
      <c r="AE345" s="54"/>
      <c r="AF345" s="54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B345" s="354" t="s">
        <v>376</v>
      </c>
      <c r="CC345" s="355">
        <f>CC329</f>
        <v>0</v>
      </c>
      <c r="CD345" s="346" t="s">
        <v>381</v>
      </c>
      <c r="CE345" s="66">
        <f>CC345*$CG$82*9.80665/1000</f>
        <v>0</v>
      </c>
      <c r="CF345" s="54" t="s">
        <v>396</v>
      </c>
      <c r="CG345" s="54">
        <v>0.79</v>
      </c>
      <c r="CH345" s="54">
        <f>$CG345</f>
        <v>0.79</v>
      </c>
      <c r="CI345" s="54">
        <f t="shared" si="215"/>
        <v>0.79</v>
      </c>
      <c r="CJ345" s="54">
        <f t="shared" si="215"/>
        <v>0.79</v>
      </c>
      <c r="CK345" s="54">
        <f t="shared" si="215"/>
        <v>0.79</v>
      </c>
      <c r="CL345" s="54">
        <f t="shared" si="215"/>
        <v>0.79</v>
      </c>
      <c r="CM345" s="54">
        <f t="shared" si="215"/>
        <v>0.79</v>
      </c>
      <c r="CN345" s="54">
        <f t="shared" si="215"/>
        <v>0.79</v>
      </c>
      <c r="CO345" s="54">
        <f t="shared" si="215"/>
        <v>0.79</v>
      </c>
      <c r="CP345" s="54">
        <f t="shared" si="215"/>
        <v>0.79</v>
      </c>
      <c r="CQ345" s="54">
        <f t="shared" si="215"/>
        <v>0.79</v>
      </c>
      <c r="CR345" s="54">
        <f t="shared" si="215"/>
        <v>0.79</v>
      </c>
      <c r="CS345" s="54">
        <f t="shared" si="215"/>
        <v>0.79</v>
      </c>
      <c r="CT345" s="54">
        <f t="shared" si="215"/>
        <v>0.79</v>
      </c>
      <c r="CU345" s="54">
        <f t="shared" si="215"/>
        <v>0.79</v>
      </c>
      <c r="CV345" s="54">
        <f t="shared" si="215"/>
        <v>0.79</v>
      </c>
      <c r="CX345" s="358" t="s">
        <v>404</v>
      </c>
      <c r="CY345" s="54">
        <f t="shared" ref="CY345:DN345" si="216">CG$79</f>
        <v>126.88500000000001</v>
      </c>
      <c r="CZ345" s="54">
        <f t="shared" si="216"/>
        <v>109.185</v>
      </c>
      <c r="DA345" s="54">
        <f t="shared" si="216"/>
        <v>94.381</v>
      </c>
      <c r="DB345" s="54">
        <f t="shared" si="216"/>
        <v>82.445999999999998</v>
      </c>
      <c r="DC345" s="54">
        <f t="shared" si="216"/>
        <v>73.918000000000006</v>
      </c>
      <c r="DD345" s="54">
        <f t="shared" si="216"/>
        <v>63.152999999999999</v>
      </c>
      <c r="DE345" s="54">
        <f t="shared" si="216"/>
        <v>56.482999999999997</v>
      </c>
      <c r="DF345" s="54">
        <f t="shared" si="216"/>
        <v>51.133000000000003</v>
      </c>
      <c r="DG345" s="54">
        <f t="shared" si="216"/>
        <v>48.246000000000002</v>
      </c>
      <c r="DH345" s="54">
        <f t="shared" si="216"/>
        <v>43.709000000000003</v>
      </c>
      <c r="DI345" s="54">
        <f t="shared" si="216"/>
        <v>40.774000000000001</v>
      </c>
      <c r="DJ345" s="54">
        <f t="shared" si="216"/>
        <v>38.68</v>
      </c>
      <c r="DK345" s="54">
        <f t="shared" si="216"/>
        <v>34.463000000000001</v>
      </c>
      <c r="DL345" s="54">
        <f t="shared" si="216"/>
        <v>33.161000000000001</v>
      </c>
      <c r="DM345" s="54">
        <f t="shared" si="216"/>
        <v>30.765000000000001</v>
      </c>
      <c r="DN345" s="54">
        <f t="shared" si="216"/>
        <v>29.283999999999999</v>
      </c>
    </row>
    <row r="346" spans="1:119" ht="13.5" x14ac:dyDescent="0.15">
      <c r="A346" s="54"/>
      <c r="B346" s="54"/>
      <c r="C346" s="54"/>
      <c r="D346" s="5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  <c r="AA346" s="54"/>
      <c r="AB346" s="54"/>
      <c r="AC346" s="54"/>
      <c r="AD346" s="54"/>
      <c r="AE346" s="54"/>
      <c r="AF346" s="54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B346" s="64" t="s">
        <v>380</v>
      </c>
      <c r="CC346" s="345">
        <f>BN97</f>
        <v>0</v>
      </c>
      <c r="CD346" s="346" t="s">
        <v>381</v>
      </c>
      <c r="CE346" s="66">
        <f>CC346*$CG$82*9.80665/1000</f>
        <v>0</v>
      </c>
      <c r="CF346" s="54" t="s">
        <v>382</v>
      </c>
      <c r="CG346" s="341">
        <f>CE344</f>
        <v>0</v>
      </c>
      <c r="CH346" s="54">
        <f>$CG346</f>
        <v>0</v>
      </c>
      <c r="CI346" s="54">
        <f t="shared" si="215"/>
        <v>0</v>
      </c>
      <c r="CJ346" s="54">
        <f t="shared" si="215"/>
        <v>0</v>
      </c>
      <c r="CK346" s="54">
        <f t="shared" si="215"/>
        <v>0</v>
      </c>
      <c r="CL346" s="54">
        <f t="shared" si="215"/>
        <v>0</v>
      </c>
      <c r="CM346" s="54">
        <f t="shared" si="215"/>
        <v>0</v>
      </c>
      <c r="CN346" s="54">
        <f t="shared" si="215"/>
        <v>0</v>
      </c>
      <c r="CO346" s="54">
        <f t="shared" si="215"/>
        <v>0</v>
      </c>
      <c r="CP346" s="54">
        <f t="shared" si="215"/>
        <v>0</v>
      </c>
      <c r="CQ346" s="54">
        <f t="shared" si="215"/>
        <v>0</v>
      </c>
      <c r="CR346" s="54">
        <f t="shared" si="215"/>
        <v>0</v>
      </c>
      <c r="CS346" s="54">
        <f t="shared" si="215"/>
        <v>0</v>
      </c>
      <c r="CT346" s="54">
        <f t="shared" si="215"/>
        <v>0</v>
      </c>
      <c r="CU346" s="54">
        <f t="shared" si="215"/>
        <v>0</v>
      </c>
      <c r="CV346" s="54">
        <f t="shared" si="215"/>
        <v>0</v>
      </c>
      <c r="CX346" s="54" t="s">
        <v>418</v>
      </c>
      <c r="CY346" s="54">
        <f t="shared" ref="CY346:DN346" si="217">CG$80</f>
        <v>0.55779999999999996</v>
      </c>
      <c r="CZ346" s="54">
        <f t="shared" si="217"/>
        <v>0.65139999999999998</v>
      </c>
      <c r="DA346" s="54">
        <f t="shared" si="217"/>
        <v>0.72219999999999995</v>
      </c>
      <c r="DB346" s="54">
        <f t="shared" si="217"/>
        <v>0.78249999999999997</v>
      </c>
      <c r="DC346" s="54">
        <f t="shared" si="217"/>
        <v>0.81259999999999999</v>
      </c>
      <c r="DD346" s="54">
        <f t="shared" si="217"/>
        <v>0.84340000000000004</v>
      </c>
      <c r="DE346" s="54">
        <f t="shared" si="217"/>
        <v>0.86929999999999996</v>
      </c>
      <c r="DF346" s="54">
        <f t="shared" si="217"/>
        <v>0.89100000000000001</v>
      </c>
      <c r="DG346" s="54">
        <f t="shared" si="217"/>
        <v>0.90920000000000001</v>
      </c>
      <c r="DH346" s="54">
        <f t="shared" si="217"/>
        <v>0.92220000000000002</v>
      </c>
      <c r="DI346" s="54">
        <f t="shared" si="217"/>
        <v>0.93189999999999995</v>
      </c>
      <c r="DJ346" s="54">
        <f t="shared" si="217"/>
        <v>0.94030000000000002</v>
      </c>
      <c r="DK346" s="54">
        <f t="shared" si="217"/>
        <v>0.94769999999999999</v>
      </c>
      <c r="DL346" s="54">
        <f t="shared" si="217"/>
        <v>0.95440000000000003</v>
      </c>
      <c r="DM346" s="54">
        <f t="shared" si="217"/>
        <v>0.96020000000000005</v>
      </c>
      <c r="DN346" s="54">
        <f t="shared" si="217"/>
        <v>0.96530000000000005</v>
      </c>
    </row>
    <row r="347" spans="1:119" ht="14.25" thickBot="1" x14ac:dyDescent="0.2">
      <c r="A347" s="54"/>
      <c r="B347" s="54"/>
      <c r="C347" s="54"/>
      <c r="D347" s="5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  <c r="AA347" s="54"/>
      <c r="AB347" s="54"/>
      <c r="AC347" s="54"/>
      <c r="AD347" s="54"/>
      <c r="AE347" s="54"/>
      <c r="AF347" s="54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B347" s="64" t="s">
        <v>384</v>
      </c>
      <c r="CC347" s="356" t="e">
        <f>(BM97-BM94)/0.000694444444444444</f>
        <v>#VALUE!</v>
      </c>
      <c r="CD347" s="66" t="s">
        <v>65</v>
      </c>
      <c r="CE347" s="66" t="e">
        <f>IF(CC344=0,IF(CC327&gt;0,CC347+CE330,CC347),(CC347-((CC346-CC345)/CC344)))</f>
        <v>#VALUE!</v>
      </c>
      <c r="CF347" s="54" t="s">
        <v>385</v>
      </c>
      <c r="CG347" s="341" t="e">
        <f>ABS(CE347)</f>
        <v>#VALUE!</v>
      </c>
      <c r="CH347" s="54" t="e">
        <f>$CG347</f>
        <v>#VALUE!</v>
      </c>
      <c r="CI347" s="54" t="e">
        <f t="shared" si="215"/>
        <v>#VALUE!</v>
      </c>
      <c r="CJ347" s="54" t="e">
        <f t="shared" si="215"/>
        <v>#VALUE!</v>
      </c>
      <c r="CK347" s="54" t="e">
        <f t="shared" si="215"/>
        <v>#VALUE!</v>
      </c>
      <c r="CL347" s="54" t="e">
        <f t="shared" si="215"/>
        <v>#VALUE!</v>
      </c>
      <c r="CM347" s="54" t="e">
        <f t="shared" si="215"/>
        <v>#VALUE!</v>
      </c>
      <c r="CN347" s="54" t="e">
        <f t="shared" si="215"/>
        <v>#VALUE!</v>
      </c>
      <c r="CO347" s="54" t="e">
        <f t="shared" si="215"/>
        <v>#VALUE!</v>
      </c>
      <c r="CP347" s="54" t="e">
        <f t="shared" si="215"/>
        <v>#VALUE!</v>
      </c>
      <c r="CQ347" s="54" t="e">
        <f t="shared" si="215"/>
        <v>#VALUE!</v>
      </c>
      <c r="CR347" s="54" t="e">
        <f t="shared" si="215"/>
        <v>#VALUE!</v>
      </c>
      <c r="CS347" s="54" t="e">
        <f t="shared" si="215"/>
        <v>#VALUE!</v>
      </c>
      <c r="CT347" s="54" t="e">
        <f t="shared" si="215"/>
        <v>#VALUE!</v>
      </c>
      <c r="CU347" s="54" t="e">
        <f t="shared" si="215"/>
        <v>#VALUE!</v>
      </c>
      <c r="CV347" s="54" t="e">
        <f t="shared" si="215"/>
        <v>#VALUE!</v>
      </c>
      <c r="CX347" s="54" t="s">
        <v>407</v>
      </c>
      <c r="CY347" s="54">
        <f>100-$CG$83</f>
        <v>94.33</v>
      </c>
      <c r="CZ347" s="54">
        <f t="shared" ref="CZ347:DN347" si="218">100-$CG$83</f>
        <v>94.33</v>
      </c>
      <c r="DA347" s="54">
        <f t="shared" si="218"/>
        <v>94.33</v>
      </c>
      <c r="DB347" s="54">
        <f t="shared" si="218"/>
        <v>94.33</v>
      </c>
      <c r="DC347" s="54">
        <f t="shared" si="218"/>
        <v>94.33</v>
      </c>
      <c r="DD347" s="54">
        <f t="shared" si="218"/>
        <v>94.33</v>
      </c>
      <c r="DE347" s="54">
        <f t="shared" si="218"/>
        <v>94.33</v>
      </c>
      <c r="DF347" s="54">
        <f t="shared" si="218"/>
        <v>94.33</v>
      </c>
      <c r="DG347" s="54">
        <f t="shared" si="218"/>
        <v>94.33</v>
      </c>
      <c r="DH347" s="54">
        <f t="shared" si="218"/>
        <v>94.33</v>
      </c>
      <c r="DI347" s="54">
        <f t="shared" si="218"/>
        <v>94.33</v>
      </c>
      <c r="DJ347" s="54">
        <f t="shared" si="218"/>
        <v>94.33</v>
      </c>
      <c r="DK347" s="54">
        <f t="shared" si="218"/>
        <v>94.33</v>
      </c>
      <c r="DL347" s="54">
        <f t="shared" si="218"/>
        <v>94.33</v>
      </c>
      <c r="DM347" s="54">
        <f t="shared" si="218"/>
        <v>94.33</v>
      </c>
      <c r="DN347" s="54">
        <f t="shared" si="218"/>
        <v>94.33</v>
      </c>
    </row>
    <row r="348" spans="1:119" ht="14.25" thickBot="1" x14ac:dyDescent="0.2">
      <c r="A348" s="54"/>
      <c r="B348" s="54"/>
      <c r="C348" s="54"/>
      <c r="D348" s="5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  <c r="AA348" s="54"/>
      <c r="AB348" s="54"/>
      <c r="AC348" s="54"/>
      <c r="AD348" s="54"/>
      <c r="AE348" s="54"/>
      <c r="AF348" s="54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B348" s="359"/>
      <c r="CC348" s="360"/>
      <c r="CF348" s="54" t="s">
        <v>408</v>
      </c>
      <c r="CG348" s="347">
        <f>LN(2)/CG$78</f>
        <v>0.13862943611198905</v>
      </c>
      <c r="CH348" s="347">
        <f t="shared" ref="CH348:CV348" si="219">LN(2)/CH$78</f>
        <v>8.6643397569993161E-2</v>
      </c>
      <c r="CI348" s="347">
        <f t="shared" si="219"/>
        <v>5.5451774444795626E-2</v>
      </c>
      <c r="CJ348" s="347">
        <f t="shared" si="219"/>
        <v>3.7467415165402446E-2</v>
      </c>
      <c r="CK348" s="347">
        <f t="shared" si="219"/>
        <v>2.5672117798516494E-2</v>
      </c>
      <c r="CL348" s="347">
        <f t="shared" si="219"/>
        <v>1.8097837612531208E-2</v>
      </c>
      <c r="CM348" s="347">
        <f t="shared" si="219"/>
        <v>1.2765141446776157E-2</v>
      </c>
      <c r="CN348" s="347">
        <f t="shared" si="219"/>
        <v>9.001911435843446E-3</v>
      </c>
      <c r="CO348" s="347">
        <f t="shared" si="219"/>
        <v>6.3591484455040852E-3</v>
      </c>
      <c r="CP348" s="347">
        <f t="shared" si="219"/>
        <v>4.7475834284927756E-3</v>
      </c>
      <c r="CQ348" s="347">
        <f t="shared" si="219"/>
        <v>3.7066694147590657E-3</v>
      </c>
      <c r="CR348" s="347">
        <f t="shared" si="219"/>
        <v>2.9001974082006081E-3</v>
      </c>
      <c r="CS348" s="347">
        <f t="shared" si="219"/>
        <v>2.272613706753919E-3</v>
      </c>
      <c r="CT348" s="347">
        <f t="shared" si="219"/>
        <v>1.7773004629742187E-3</v>
      </c>
      <c r="CU348" s="347">
        <f t="shared" si="219"/>
        <v>1.3918618083533039E-3</v>
      </c>
      <c r="CV348" s="347">
        <f t="shared" si="219"/>
        <v>1.0915703630865281E-3</v>
      </c>
      <c r="CX348" s="54" t="s">
        <v>409</v>
      </c>
      <c r="CY348" s="361">
        <f>CE346</f>
        <v>0</v>
      </c>
      <c r="CZ348" s="54">
        <f>$CY348</f>
        <v>0</v>
      </c>
      <c r="DA348" s="54">
        <f t="shared" ref="DA348:DN348" si="220">$CY348</f>
        <v>0</v>
      </c>
      <c r="DB348" s="54">
        <f t="shared" si="220"/>
        <v>0</v>
      </c>
      <c r="DC348" s="54">
        <f t="shared" si="220"/>
        <v>0</v>
      </c>
      <c r="DD348" s="54">
        <f t="shared" si="220"/>
        <v>0</v>
      </c>
      <c r="DE348" s="54">
        <f t="shared" si="220"/>
        <v>0</v>
      </c>
      <c r="DF348" s="54">
        <f t="shared" si="220"/>
        <v>0</v>
      </c>
      <c r="DG348" s="54">
        <f t="shared" si="220"/>
        <v>0</v>
      </c>
      <c r="DH348" s="54">
        <f t="shared" si="220"/>
        <v>0</v>
      </c>
      <c r="DI348" s="54">
        <f t="shared" si="220"/>
        <v>0</v>
      </c>
      <c r="DJ348" s="54">
        <f t="shared" si="220"/>
        <v>0</v>
      </c>
      <c r="DK348" s="54">
        <f t="shared" si="220"/>
        <v>0</v>
      </c>
      <c r="DL348" s="54">
        <f t="shared" si="220"/>
        <v>0</v>
      </c>
      <c r="DM348" s="54">
        <f t="shared" si="220"/>
        <v>0</v>
      </c>
      <c r="DN348" s="54">
        <f t="shared" si="220"/>
        <v>0</v>
      </c>
    </row>
    <row r="350" spans="1:119" ht="13.5" x14ac:dyDescent="0.15">
      <c r="A350" s="54"/>
      <c r="B350" s="54"/>
      <c r="C350" s="54"/>
      <c r="D350" s="5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  <c r="AA350" s="54"/>
      <c r="AB350" s="54"/>
      <c r="AC350" s="54"/>
      <c r="AD350" s="54"/>
      <c r="AE350" s="54"/>
      <c r="AF350" s="54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G350" s="348">
        <f>(CG343+CG344)*CG345</f>
        <v>79</v>
      </c>
      <c r="CH350" s="348">
        <f t="shared" ref="CH350:CV350" si="221">(CH343+CH344)*CH345</f>
        <v>79</v>
      </c>
      <c r="CI350" s="348">
        <f t="shared" si="221"/>
        <v>79</v>
      </c>
      <c r="CJ350" s="348">
        <f t="shared" si="221"/>
        <v>79</v>
      </c>
      <c r="CK350" s="348">
        <f t="shared" si="221"/>
        <v>79</v>
      </c>
      <c r="CL350" s="348">
        <f t="shared" si="221"/>
        <v>79</v>
      </c>
      <c r="CM350" s="348">
        <f t="shared" si="221"/>
        <v>79</v>
      </c>
      <c r="CN350" s="348">
        <f t="shared" si="221"/>
        <v>79</v>
      </c>
      <c r="CO350" s="348">
        <f t="shared" si="221"/>
        <v>79</v>
      </c>
      <c r="CP350" s="348">
        <f t="shared" si="221"/>
        <v>79</v>
      </c>
      <c r="CQ350" s="348">
        <f t="shared" si="221"/>
        <v>79</v>
      </c>
      <c r="CR350" s="348">
        <f t="shared" si="221"/>
        <v>79</v>
      </c>
      <c r="CS350" s="348">
        <f t="shared" si="221"/>
        <v>79</v>
      </c>
      <c r="CT350" s="348">
        <f t="shared" si="221"/>
        <v>79</v>
      </c>
      <c r="CU350" s="348">
        <f t="shared" si="221"/>
        <v>79</v>
      </c>
      <c r="CV350" s="348">
        <f t="shared" si="221"/>
        <v>79</v>
      </c>
    </row>
    <row r="351" spans="1:119" ht="13.5" x14ac:dyDescent="0.15">
      <c r="A351" s="54"/>
      <c r="B351" s="54"/>
      <c r="C351" s="54"/>
      <c r="D351" s="54"/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  <c r="AA351" s="54"/>
      <c r="AB351" s="54"/>
      <c r="AC351" s="54"/>
      <c r="AD351" s="54"/>
      <c r="AE351" s="54"/>
      <c r="AF351" s="54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G351" s="348" t="e">
        <f>CG346*CG345*(CG347-1/CG348)</f>
        <v>#VALUE!</v>
      </c>
      <c r="CH351" s="348" t="e">
        <f t="shared" ref="CH351:CV351" si="222">CH346*CH345*(CH347-1/CH348)</f>
        <v>#VALUE!</v>
      </c>
      <c r="CI351" s="348" t="e">
        <f t="shared" si="222"/>
        <v>#VALUE!</v>
      </c>
      <c r="CJ351" s="348" t="e">
        <f t="shared" si="222"/>
        <v>#VALUE!</v>
      </c>
      <c r="CK351" s="348" t="e">
        <f t="shared" si="222"/>
        <v>#VALUE!</v>
      </c>
      <c r="CL351" s="348" t="e">
        <f t="shared" si="222"/>
        <v>#VALUE!</v>
      </c>
      <c r="CM351" s="348" t="e">
        <f t="shared" si="222"/>
        <v>#VALUE!</v>
      </c>
      <c r="CN351" s="348" t="e">
        <f t="shared" si="222"/>
        <v>#VALUE!</v>
      </c>
      <c r="CO351" s="348" t="e">
        <f t="shared" si="222"/>
        <v>#VALUE!</v>
      </c>
      <c r="CP351" s="348" t="e">
        <f t="shared" si="222"/>
        <v>#VALUE!</v>
      </c>
      <c r="CQ351" s="348" t="e">
        <f t="shared" si="222"/>
        <v>#VALUE!</v>
      </c>
      <c r="CR351" s="348" t="e">
        <f t="shared" si="222"/>
        <v>#VALUE!</v>
      </c>
      <c r="CS351" s="348" t="e">
        <f t="shared" si="222"/>
        <v>#VALUE!</v>
      </c>
      <c r="CT351" s="348" t="e">
        <f t="shared" si="222"/>
        <v>#VALUE!</v>
      </c>
      <c r="CU351" s="348" t="e">
        <f t="shared" si="222"/>
        <v>#VALUE!</v>
      </c>
      <c r="CV351" s="348" t="e">
        <f t="shared" si="222"/>
        <v>#VALUE!</v>
      </c>
    </row>
    <row r="352" spans="1:119" ht="13.5" x14ac:dyDescent="0.15">
      <c r="A352" s="54"/>
      <c r="B352" s="54"/>
      <c r="C352" s="54"/>
      <c r="D352" s="5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  <c r="AA352" s="54"/>
      <c r="AB352" s="54"/>
      <c r="AC352" s="54"/>
      <c r="AD352" s="54"/>
      <c r="AE352" s="54"/>
      <c r="AF352" s="54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G352" s="348" t="e">
        <f>((CG343+CG344)*CG345-CG342-CG346*CG345/CG348)*EXP(-CG348*CG347)</f>
        <v>#VALUE!</v>
      </c>
      <c r="CH352" s="348" t="e">
        <f t="shared" ref="CH352:CV352" si="223">((CH343+CH344)*CH345-CH342-CH346*CH345/CH348)*EXP(-CH348*CH347)</f>
        <v>#VALUE!</v>
      </c>
      <c r="CI352" s="348" t="e">
        <f t="shared" si="223"/>
        <v>#VALUE!</v>
      </c>
      <c r="CJ352" s="348" t="e">
        <f t="shared" si="223"/>
        <v>#VALUE!</v>
      </c>
      <c r="CK352" s="348" t="e">
        <f t="shared" si="223"/>
        <v>#VALUE!</v>
      </c>
      <c r="CL352" s="348" t="e">
        <f t="shared" si="223"/>
        <v>#VALUE!</v>
      </c>
      <c r="CM352" s="348" t="e">
        <f t="shared" si="223"/>
        <v>#VALUE!</v>
      </c>
      <c r="CN352" s="348" t="e">
        <f t="shared" si="223"/>
        <v>#VALUE!</v>
      </c>
      <c r="CO352" s="348" t="e">
        <f t="shared" si="223"/>
        <v>#VALUE!</v>
      </c>
      <c r="CP352" s="348" t="e">
        <f t="shared" si="223"/>
        <v>#VALUE!</v>
      </c>
      <c r="CQ352" s="348" t="e">
        <f t="shared" si="223"/>
        <v>#VALUE!</v>
      </c>
      <c r="CR352" s="348" t="e">
        <f t="shared" si="223"/>
        <v>#VALUE!</v>
      </c>
      <c r="CS352" s="348" t="e">
        <f t="shared" si="223"/>
        <v>#VALUE!</v>
      </c>
      <c r="CT352" s="348" t="e">
        <f t="shared" si="223"/>
        <v>#VALUE!</v>
      </c>
      <c r="CU352" s="348" t="e">
        <f t="shared" si="223"/>
        <v>#VALUE!</v>
      </c>
      <c r="CV352" s="348" t="e">
        <f t="shared" si="223"/>
        <v>#VALUE!</v>
      </c>
    </row>
    <row r="353" spans="1:119" ht="13.5" x14ac:dyDescent="0.15">
      <c r="A353" s="54"/>
      <c r="B353" s="54"/>
      <c r="C353" s="54"/>
      <c r="D353" s="5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  <c r="AA353" s="54"/>
      <c r="AB353" s="54"/>
      <c r="AC353" s="54"/>
      <c r="AD353" s="54"/>
      <c r="AE353" s="54"/>
      <c r="AF353" s="54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G353" s="349" t="e">
        <f>CG350+CG351-CG352</f>
        <v>#VALUE!</v>
      </c>
      <c r="CH353" s="349" t="e">
        <f t="shared" ref="CH353:CV353" si="224">CH350+CH351-CH352</f>
        <v>#VALUE!</v>
      </c>
      <c r="CI353" s="349" t="e">
        <f t="shared" si="224"/>
        <v>#VALUE!</v>
      </c>
      <c r="CJ353" s="349" t="e">
        <f t="shared" si="224"/>
        <v>#VALUE!</v>
      </c>
      <c r="CK353" s="349" t="e">
        <f t="shared" si="224"/>
        <v>#VALUE!</v>
      </c>
      <c r="CL353" s="349" t="e">
        <f t="shared" si="224"/>
        <v>#VALUE!</v>
      </c>
      <c r="CM353" s="349" t="e">
        <f t="shared" si="224"/>
        <v>#VALUE!</v>
      </c>
      <c r="CN353" s="349" t="e">
        <f t="shared" si="224"/>
        <v>#VALUE!</v>
      </c>
      <c r="CO353" s="349" t="e">
        <f t="shared" si="224"/>
        <v>#VALUE!</v>
      </c>
      <c r="CP353" s="349" t="e">
        <f t="shared" si="224"/>
        <v>#VALUE!</v>
      </c>
      <c r="CQ353" s="349" t="e">
        <f t="shared" si="224"/>
        <v>#VALUE!</v>
      </c>
      <c r="CR353" s="349" t="e">
        <f t="shared" si="224"/>
        <v>#VALUE!</v>
      </c>
      <c r="CS353" s="349" t="e">
        <f t="shared" si="224"/>
        <v>#VALUE!</v>
      </c>
      <c r="CT353" s="349" t="e">
        <f t="shared" si="224"/>
        <v>#VALUE!</v>
      </c>
      <c r="CU353" s="349" t="e">
        <f t="shared" si="224"/>
        <v>#VALUE!</v>
      </c>
      <c r="CV353" s="349" t="e">
        <f t="shared" si="224"/>
        <v>#VALUE!</v>
      </c>
    </row>
    <row r="354" spans="1:119" ht="13.5" x14ac:dyDescent="0.15">
      <c r="A354" s="54"/>
      <c r="B354" s="54"/>
      <c r="C354" s="54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  <c r="AA354" s="54"/>
      <c r="AB354" s="54"/>
      <c r="AC354" s="54"/>
      <c r="AD354" s="54"/>
      <c r="AE354" s="54"/>
      <c r="AF354" s="54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63" t="s">
        <v>446</v>
      </c>
      <c r="CG354" s="350" t="s">
        <v>390</v>
      </c>
      <c r="CH354" s="351" t="s">
        <v>333</v>
      </c>
      <c r="CI354" s="351" t="s">
        <v>334</v>
      </c>
      <c r="CJ354" s="351" t="s">
        <v>335</v>
      </c>
      <c r="CK354" s="351" t="s">
        <v>336</v>
      </c>
      <c r="CL354" s="351" t="s">
        <v>337</v>
      </c>
      <c r="CM354" s="351" t="s">
        <v>338</v>
      </c>
      <c r="CN354" s="351" t="s">
        <v>339</v>
      </c>
      <c r="CO354" s="351" t="s">
        <v>340</v>
      </c>
      <c r="CP354" s="351" t="s">
        <v>341</v>
      </c>
      <c r="CQ354" s="351" t="s">
        <v>342</v>
      </c>
      <c r="CR354" s="351" t="s">
        <v>343</v>
      </c>
      <c r="CS354" s="351" t="s">
        <v>344</v>
      </c>
      <c r="CT354" s="351" t="s">
        <v>345</v>
      </c>
      <c r="CU354" s="351" t="s">
        <v>346</v>
      </c>
      <c r="CV354" s="351" t="s">
        <v>347</v>
      </c>
      <c r="CY354" s="54" t="s">
        <v>390</v>
      </c>
      <c r="CZ354" s="54" t="s">
        <v>333</v>
      </c>
      <c r="DA354" s="54" t="s">
        <v>334</v>
      </c>
      <c r="DB354" s="54" t="s">
        <v>335</v>
      </c>
      <c r="DC354" s="54" t="s">
        <v>336</v>
      </c>
      <c r="DD354" s="54" t="s">
        <v>337</v>
      </c>
      <c r="DE354" s="54" t="s">
        <v>338</v>
      </c>
      <c r="DF354" s="54" t="s">
        <v>339</v>
      </c>
      <c r="DG354" s="54" t="s">
        <v>340</v>
      </c>
      <c r="DH354" s="54" t="s">
        <v>341</v>
      </c>
      <c r="DI354" s="54" t="s">
        <v>342</v>
      </c>
      <c r="DJ354" s="54" t="s">
        <v>343</v>
      </c>
      <c r="DK354" s="54" t="s">
        <v>344</v>
      </c>
      <c r="DL354" s="54" t="s">
        <v>345</v>
      </c>
      <c r="DM354" s="54" t="s">
        <v>346</v>
      </c>
      <c r="DN354" s="54" t="s">
        <v>347</v>
      </c>
    </row>
    <row r="355" spans="1:119" ht="13.5" x14ac:dyDescent="0.15">
      <c r="A355" s="54"/>
      <c r="B355" s="54"/>
      <c r="C355" s="54"/>
      <c r="D355" s="54"/>
      <c r="E355" s="54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  <c r="AA355" s="54"/>
      <c r="AB355" s="54"/>
      <c r="AC355" s="54"/>
      <c r="AD355" s="54"/>
      <c r="AE355" s="54"/>
      <c r="AF355" s="54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126">
        <f>MAX(CA356:CA611)</f>
        <v>0</v>
      </c>
      <c r="CF355" s="54" t="s">
        <v>391</v>
      </c>
      <c r="CG355" s="352" t="e">
        <f>ROUND((CG343+CG344)*CG345+CG346*CG345*(CG347-1/CG348)-((CG343+CG344)*CG345-CG342-CG346*CG345/CG348)*EXP(-CG348*CG347),5)</f>
        <v>#VALUE!</v>
      </c>
      <c r="CH355" s="352" t="e">
        <f t="shared" ref="CH355:CV355" si="225">ROUND((CH343+CH344)*CH345+CH346*CH345*(CH347-1/CH348)-((CH343+CH344)*CH345-CH342-CH346*CH345/CH348)*EXP(-CH348*CH347),5)</f>
        <v>#VALUE!</v>
      </c>
      <c r="CI355" s="352" t="e">
        <f t="shared" si="225"/>
        <v>#VALUE!</v>
      </c>
      <c r="CJ355" s="352" t="e">
        <f t="shared" si="225"/>
        <v>#VALUE!</v>
      </c>
      <c r="CK355" s="352" t="e">
        <f t="shared" si="225"/>
        <v>#VALUE!</v>
      </c>
      <c r="CL355" s="352" t="e">
        <f t="shared" si="225"/>
        <v>#VALUE!</v>
      </c>
      <c r="CM355" s="352" t="e">
        <f t="shared" si="225"/>
        <v>#VALUE!</v>
      </c>
      <c r="CN355" s="352" t="e">
        <f t="shared" si="225"/>
        <v>#VALUE!</v>
      </c>
      <c r="CO355" s="352" t="e">
        <f t="shared" si="225"/>
        <v>#VALUE!</v>
      </c>
      <c r="CP355" s="352" t="e">
        <f t="shared" si="225"/>
        <v>#VALUE!</v>
      </c>
      <c r="CQ355" s="352" t="e">
        <f t="shared" si="225"/>
        <v>#VALUE!</v>
      </c>
      <c r="CR355" s="352" t="e">
        <f t="shared" si="225"/>
        <v>#VALUE!</v>
      </c>
      <c r="CS355" s="352" t="e">
        <f t="shared" si="225"/>
        <v>#VALUE!</v>
      </c>
      <c r="CT355" s="352" t="e">
        <f t="shared" si="225"/>
        <v>#VALUE!</v>
      </c>
      <c r="CU355" s="352" t="e">
        <f t="shared" si="225"/>
        <v>#VALUE!</v>
      </c>
      <c r="CV355" s="352" t="e">
        <f t="shared" si="225"/>
        <v>#VALUE!</v>
      </c>
      <c r="CX355" s="54" t="s">
        <v>412</v>
      </c>
      <c r="CY355" s="362">
        <f>(CY347+CY348)/CY346+CY345</f>
        <v>295.99579239870923</v>
      </c>
      <c r="CZ355" s="362">
        <f t="shared" ref="CZ355:DN355" si="226">(CZ347+CZ348)/CZ346+CZ345</f>
        <v>253.99617592876882</v>
      </c>
      <c r="DA355" s="362">
        <f t="shared" si="226"/>
        <v>224.99578814732763</v>
      </c>
      <c r="DB355" s="362">
        <f t="shared" si="226"/>
        <v>202.99552076677315</v>
      </c>
      <c r="DC355" s="362">
        <f t="shared" si="226"/>
        <v>190.00217425547623</v>
      </c>
      <c r="DD355" s="362">
        <f t="shared" si="226"/>
        <v>174.99791344557741</v>
      </c>
      <c r="DE355" s="362">
        <f t="shared" si="226"/>
        <v>164.99559634188427</v>
      </c>
      <c r="DF355" s="362">
        <f t="shared" si="226"/>
        <v>157.00280920314253</v>
      </c>
      <c r="DG355" s="362">
        <f t="shared" si="226"/>
        <v>151.99654993400793</v>
      </c>
      <c r="DH355" s="362">
        <f t="shared" si="226"/>
        <v>145.99700693992628</v>
      </c>
      <c r="DI355" s="362">
        <f t="shared" si="226"/>
        <v>141.99730722180493</v>
      </c>
      <c r="DJ355" s="362">
        <f t="shared" si="226"/>
        <v>138.99904711262363</v>
      </c>
      <c r="DK355" s="362">
        <f t="shared" si="226"/>
        <v>133.99871805423658</v>
      </c>
      <c r="DL355" s="362">
        <f t="shared" si="226"/>
        <v>131.99796563285832</v>
      </c>
      <c r="DM355" s="362">
        <f t="shared" si="226"/>
        <v>129.00495001041449</v>
      </c>
      <c r="DN355" s="362">
        <f t="shared" si="226"/>
        <v>127.00491577747849</v>
      </c>
    </row>
    <row r="356" spans="1:119" ht="13.5" x14ac:dyDescent="0.15">
      <c r="A356" s="54"/>
      <c r="B356" s="54"/>
      <c r="C356" s="54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  <c r="AA356" s="54"/>
      <c r="AB356" s="54"/>
      <c r="AC356" s="54"/>
      <c r="AD356" s="54"/>
      <c r="AE356" s="54"/>
      <c r="AF356" s="54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319" t="str">
        <f>IF(CB356="","",CC356)</f>
        <v/>
      </c>
      <c r="CB356" s="363" t="str">
        <f>IF(COUNTIF(CY356:DN356,"×")=0,"","浮上できません")</f>
        <v/>
      </c>
      <c r="CC356" s="316"/>
      <c r="CG356" s="369"/>
      <c r="CH356" s="369"/>
      <c r="CI356" s="369"/>
      <c r="CJ356" s="369"/>
      <c r="CK356" s="369"/>
      <c r="CL356" s="369"/>
      <c r="CM356" s="369"/>
      <c r="CN356" s="369"/>
      <c r="CO356" s="369"/>
      <c r="CP356" s="369"/>
      <c r="CQ356" s="369"/>
      <c r="CR356" s="369"/>
      <c r="CS356" s="369"/>
      <c r="CT356" s="369"/>
      <c r="CU356" s="369"/>
      <c r="CV356" s="369"/>
      <c r="CY356" s="364" t="e">
        <f t="shared" ref="CY356:DN356" si="227">IF(CY355-CG355&gt;0,"","×")</f>
        <v>#VALUE!</v>
      </c>
      <c r="CZ356" s="364" t="e">
        <f t="shared" si="227"/>
        <v>#VALUE!</v>
      </c>
      <c r="DA356" s="364" t="e">
        <f t="shared" si="227"/>
        <v>#VALUE!</v>
      </c>
      <c r="DB356" s="364" t="e">
        <f t="shared" si="227"/>
        <v>#VALUE!</v>
      </c>
      <c r="DC356" s="364" t="e">
        <f t="shared" si="227"/>
        <v>#VALUE!</v>
      </c>
      <c r="DD356" s="364" t="e">
        <f t="shared" si="227"/>
        <v>#VALUE!</v>
      </c>
      <c r="DE356" s="364" t="e">
        <f t="shared" si="227"/>
        <v>#VALUE!</v>
      </c>
      <c r="DF356" s="364" t="e">
        <f t="shared" si="227"/>
        <v>#VALUE!</v>
      </c>
      <c r="DG356" s="364" t="e">
        <f t="shared" si="227"/>
        <v>#VALUE!</v>
      </c>
      <c r="DH356" s="364" t="e">
        <f t="shared" si="227"/>
        <v>#VALUE!</v>
      </c>
      <c r="DI356" s="364" t="e">
        <f t="shared" si="227"/>
        <v>#VALUE!</v>
      </c>
      <c r="DJ356" s="364" t="e">
        <f t="shared" si="227"/>
        <v>#VALUE!</v>
      </c>
      <c r="DK356" s="364" t="e">
        <f t="shared" si="227"/>
        <v>#VALUE!</v>
      </c>
      <c r="DL356" s="364" t="e">
        <f t="shared" si="227"/>
        <v>#VALUE!</v>
      </c>
      <c r="DM356" s="364" t="e">
        <f t="shared" si="227"/>
        <v>#VALUE!</v>
      </c>
      <c r="DN356" s="364" t="e">
        <f t="shared" si="227"/>
        <v>#VALUE!</v>
      </c>
    </row>
    <row r="357" spans="1:119" ht="13.5" x14ac:dyDescent="0.15">
      <c r="A357" s="54"/>
      <c r="B357" s="54"/>
      <c r="C357" s="54"/>
      <c r="D357" s="5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  <c r="AA357" s="54"/>
      <c r="AB357" s="54"/>
      <c r="AC357" s="54"/>
      <c r="AD357" s="54"/>
      <c r="AE357" s="54"/>
      <c r="AF357" s="54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F357" s="338" t="s">
        <v>447</v>
      </c>
      <c r="CG357" s="338" t="s">
        <v>448</v>
      </c>
      <c r="CH357" s="338"/>
      <c r="CI357" s="338"/>
      <c r="CJ357" s="338"/>
      <c r="CK357" s="338"/>
      <c r="CL357" s="338"/>
      <c r="CM357" s="338"/>
      <c r="CN357" s="338"/>
      <c r="CO357" s="338"/>
      <c r="CP357" s="338"/>
      <c r="CQ357" s="338"/>
      <c r="CR357" s="338"/>
      <c r="CS357" s="338"/>
      <c r="CT357" s="338"/>
      <c r="CU357" s="338"/>
      <c r="CV357" s="338"/>
      <c r="CW357" s="338"/>
    </row>
    <row r="358" spans="1:119" ht="13.5" x14ac:dyDescent="0.15">
      <c r="A358" s="54"/>
      <c r="B358" s="54"/>
      <c r="C358" s="54"/>
      <c r="D358" s="5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  <c r="AA358" s="54"/>
      <c r="AB358" s="54"/>
      <c r="AC358" s="54"/>
      <c r="AD358" s="54"/>
      <c r="AE358" s="54"/>
      <c r="AF358" s="54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X358" s="339"/>
      <c r="CY358" s="339"/>
      <c r="CZ358" s="339"/>
      <c r="DA358" s="339"/>
      <c r="DB358" s="339"/>
      <c r="DC358" s="339"/>
      <c r="DD358" s="339"/>
      <c r="DE358" s="339"/>
      <c r="DF358" s="339"/>
      <c r="DG358" s="339"/>
      <c r="DH358" s="339"/>
      <c r="DI358" s="339"/>
      <c r="DJ358" s="339"/>
      <c r="DK358" s="339"/>
      <c r="DL358" s="339"/>
      <c r="DM358" s="339"/>
      <c r="DN358" s="339"/>
      <c r="DO358" s="339"/>
    </row>
    <row r="359" spans="1:119" ht="13.5" x14ac:dyDescent="0.15">
      <c r="A359" s="54"/>
      <c r="B359" s="54"/>
      <c r="C359" s="54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  <c r="AA359" s="54"/>
      <c r="AB359" s="54"/>
      <c r="AC359" s="54"/>
      <c r="AD359" s="54"/>
      <c r="AE359" s="54"/>
      <c r="AF359" s="54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F359" s="340" t="s">
        <v>401</v>
      </c>
      <c r="CG359" s="353" t="e">
        <f t="shared" ref="CG359:CV359" si="228">CG355</f>
        <v>#VALUE!</v>
      </c>
      <c r="CH359" s="353" t="e">
        <f t="shared" si="228"/>
        <v>#VALUE!</v>
      </c>
      <c r="CI359" s="353" t="e">
        <f t="shared" si="228"/>
        <v>#VALUE!</v>
      </c>
      <c r="CJ359" s="353" t="e">
        <f t="shared" si="228"/>
        <v>#VALUE!</v>
      </c>
      <c r="CK359" s="353" t="e">
        <f t="shared" si="228"/>
        <v>#VALUE!</v>
      </c>
      <c r="CL359" s="353" t="e">
        <f t="shared" si="228"/>
        <v>#VALUE!</v>
      </c>
      <c r="CM359" s="353" t="e">
        <f t="shared" si="228"/>
        <v>#VALUE!</v>
      </c>
      <c r="CN359" s="353" t="e">
        <f t="shared" si="228"/>
        <v>#VALUE!</v>
      </c>
      <c r="CO359" s="353" t="e">
        <f t="shared" si="228"/>
        <v>#VALUE!</v>
      </c>
      <c r="CP359" s="353" t="e">
        <f t="shared" si="228"/>
        <v>#VALUE!</v>
      </c>
      <c r="CQ359" s="353" t="e">
        <f t="shared" si="228"/>
        <v>#VALUE!</v>
      </c>
      <c r="CR359" s="353" t="e">
        <f t="shared" si="228"/>
        <v>#VALUE!</v>
      </c>
      <c r="CS359" s="353" t="e">
        <f t="shared" si="228"/>
        <v>#VALUE!</v>
      </c>
      <c r="CT359" s="353" t="e">
        <f t="shared" si="228"/>
        <v>#VALUE!</v>
      </c>
      <c r="CU359" s="353" t="e">
        <f t="shared" si="228"/>
        <v>#VALUE!</v>
      </c>
      <c r="CV359" s="353" t="e">
        <f t="shared" si="228"/>
        <v>#VALUE!</v>
      </c>
    </row>
    <row r="360" spans="1:119" ht="13.5" x14ac:dyDescent="0.15">
      <c r="A360" s="54"/>
      <c r="B360" s="54"/>
      <c r="C360" s="54"/>
      <c r="D360" s="54"/>
      <c r="E360" s="54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  <c r="AA360" s="54"/>
      <c r="AB360" s="54"/>
      <c r="AC360" s="54"/>
      <c r="AD360" s="54"/>
      <c r="AE360" s="54"/>
      <c r="AF360" s="54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F360" s="54" t="s">
        <v>395</v>
      </c>
      <c r="CG360" s="54">
        <v>100</v>
      </c>
      <c r="CH360" s="54">
        <f>$CG360</f>
        <v>100</v>
      </c>
      <c r="CI360" s="54">
        <f t="shared" ref="CI360:CV364" si="229">$CG360</f>
        <v>100</v>
      </c>
      <c r="CJ360" s="54">
        <f t="shared" si="229"/>
        <v>100</v>
      </c>
      <c r="CK360" s="54">
        <f t="shared" si="229"/>
        <v>100</v>
      </c>
      <c r="CL360" s="54">
        <f t="shared" si="229"/>
        <v>100</v>
      </c>
      <c r="CM360" s="54">
        <f t="shared" si="229"/>
        <v>100</v>
      </c>
      <c r="CN360" s="54">
        <f t="shared" si="229"/>
        <v>100</v>
      </c>
      <c r="CO360" s="54">
        <f t="shared" si="229"/>
        <v>100</v>
      </c>
      <c r="CP360" s="54">
        <f t="shared" si="229"/>
        <v>100</v>
      </c>
      <c r="CQ360" s="54">
        <f t="shared" si="229"/>
        <v>100</v>
      </c>
      <c r="CR360" s="54">
        <f t="shared" si="229"/>
        <v>100</v>
      </c>
      <c r="CS360" s="54">
        <f t="shared" si="229"/>
        <v>100</v>
      </c>
      <c r="CT360" s="54">
        <f t="shared" si="229"/>
        <v>100</v>
      </c>
      <c r="CU360" s="54">
        <f t="shared" si="229"/>
        <v>100</v>
      </c>
      <c r="CV360" s="54">
        <f t="shared" si="229"/>
        <v>100</v>
      </c>
      <c r="CX360" s="339" t="s">
        <v>402</v>
      </c>
      <c r="CY360" s="339"/>
      <c r="CZ360" s="339"/>
      <c r="DA360" s="339"/>
      <c r="DB360" s="339"/>
      <c r="DC360" s="339"/>
      <c r="DD360" s="339"/>
      <c r="DE360" s="339"/>
      <c r="DF360" s="339"/>
      <c r="DG360" s="339"/>
      <c r="DH360" s="339"/>
      <c r="DI360" s="339"/>
      <c r="DJ360" s="339"/>
      <c r="DK360" s="339"/>
      <c r="DL360" s="339"/>
      <c r="DM360" s="339"/>
      <c r="DN360" s="339"/>
      <c r="DO360" s="339"/>
    </row>
    <row r="361" spans="1:119" ht="13.5" x14ac:dyDescent="0.15">
      <c r="A361" s="54"/>
      <c r="B361" s="54"/>
      <c r="C361" s="54"/>
      <c r="D361" s="5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  <c r="AA361" s="54"/>
      <c r="AB361" s="54"/>
      <c r="AC361" s="54"/>
      <c r="AD361" s="54"/>
      <c r="AE361" s="54"/>
      <c r="AF361" s="54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B361" s="64" t="s">
        <v>372</v>
      </c>
      <c r="CC361" s="345">
        <v>10</v>
      </c>
      <c r="CD361" s="66" t="s">
        <v>373</v>
      </c>
      <c r="CE361" s="66">
        <f>ROUND(CC361*$CG$82*9.80665/1000,0)</f>
        <v>101</v>
      </c>
      <c r="CF361" s="54" t="s">
        <v>374</v>
      </c>
      <c r="CG361" s="341">
        <f>CE362</f>
        <v>0</v>
      </c>
      <c r="CH361" s="54">
        <f>$CG361</f>
        <v>0</v>
      </c>
      <c r="CI361" s="54">
        <f t="shared" si="229"/>
        <v>0</v>
      </c>
      <c r="CJ361" s="54">
        <f t="shared" si="229"/>
        <v>0</v>
      </c>
      <c r="CK361" s="54">
        <f t="shared" si="229"/>
        <v>0</v>
      </c>
      <c r="CL361" s="54">
        <f t="shared" si="229"/>
        <v>0</v>
      </c>
      <c r="CM361" s="54">
        <f t="shared" si="229"/>
        <v>0</v>
      </c>
      <c r="CN361" s="54">
        <f t="shared" si="229"/>
        <v>0</v>
      </c>
      <c r="CO361" s="54">
        <f t="shared" si="229"/>
        <v>0</v>
      </c>
      <c r="CP361" s="54">
        <f t="shared" si="229"/>
        <v>0</v>
      </c>
      <c r="CQ361" s="54">
        <f t="shared" si="229"/>
        <v>0</v>
      </c>
      <c r="CR361" s="54">
        <f t="shared" si="229"/>
        <v>0</v>
      </c>
      <c r="CS361" s="54">
        <f t="shared" si="229"/>
        <v>0</v>
      </c>
      <c r="CT361" s="54">
        <f t="shared" si="229"/>
        <v>0</v>
      </c>
      <c r="CU361" s="54">
        <f t="shared" si="229"/>
        <v>0</v>
      </c>
      <c r="CV361" s="54">
        <f t="shared" si="229"/>
        <v>0</v>
      </c>
    </row>
    <row r="362" spans="1:119" ht="13.5" x14ac:dyDescent="0.15">
      <c r="A362" s="54"/>
      <c r="B362" s="54"/>
      <c r="C362" s="54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  <c r="AA362" s="54"/>
      <c r="AB362" s="54"/>
      <c r="AC362" s="54"/>
      <c r="AD362" s="54"/>
      <c r="AE362" s="54"/>
      <c r="AF362" s="54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B362" s="354" t="s">
        <v>376</v>
      </c>
      <c r="CC362" s="355">
        <f>CC346</f>
        <v>0</v>
      </c>
      <c r="CD362" s="346" t="s">
        <v>381</v>
      </c>
      <c r="CE362" s="66">
        <f>CC362*$CG$82*9.80665/1000</f>
        <v>0</v>
      </c>
      <c r="CF362" s="54" t="s">
        <v>396</v>
      </c>
      <c r="CG362" s="54">
        <v>0.79</v>
      </c>
      <c r="CH362" s="54">
        <f>$CG362</f>
        <v>0.79</v>
      </c>
      <c r="CI362" s="54">
        <f t="shared" si="229"/>
        <v>0.79</v>
      </c>
      <c r="CJ362" s="54">
        <f t="shared" si="229"/>
        <v>0.79</v>
      </c>
      <c r="CK362" s="54">
        <f t="shared" si="229"/>
        <v>0.79</v>
      </c>
      <c r="CL362" s="54">
        <f t="shared" si="229"/>
        <v>0.79</v>
      </c>
      <c r="CM362" s="54">
        <f t="shared" si="229"/>
        <v>0.79</v>
      </c>
      <c r="CN362" s="54">
        <f t="shared" si="229"/>
        <v>0.79</v>
      </c>
      <c r="CO362" s="54">
        <f t="shared" si="229"/>
        <v>0.79</v>
      </c>
      <c r="CP362" s="54">
        <f t="shared" si="229"/>
        <v>0.79</v>
      </c>
      <c r="CQ362" s="54">
        <f t="shared" si="229"/>
        <v>0.79</v>
      </c>
      <c r="CR362" s="54">
        <f t="shared" si="229"/>
        <v>0.79</v>
      </c>
      <c r="CS362" s="54">
        <f t="shared" si="229"/>
        <v>0.79</v>
      </c>
      <c r="CT362" s="54">
        <f t="shared" si="229"/>
        <v>0.79</v>
      </c>
      <c r="CU362" s="54">
        <f t="shared" si="229"/>
        <v>0.79</v>
      </c>
      <c r="CV362" s="54">
        <f t="shared" si="229"/>
        <v>0.79</v>
      </c>
      <c r="CX362" s="358" t="s">
        <v>404</v>
      </c>
      <c r="CY362" s="54">
        <f t="shared" ref="CY362:DN362" si="230">CG$79</f>
        <v>126.88500000000001</v>
      </c>
      <c r="CZ362" s="54">
        <f t="shared" si="230"/>
        <v>109.185</v>
      </c>
      <c r="DA362" s="54">
        <f t="shared" si="230"/>
        <v>94.381</v>
      </c>
      <c r="DB362" s="54">
        <f t="shared" si="230"/>
        <v>82.445999999999998</v>
      </c>
      <c r="DC362" s="54">
        <f t="shared" si="230"/>
        <v>73.918000000000006</v>
      </c>
      <c r="DD362" s="54">
        <f t="shared" si="230"/>
        <v>63.152999999999999</v>
      </c>
      <c r="DE362" s="54">
        <f t="shared" si="230"/>
        <v>56.482999999999997</v>
      </c>
      <c r="DF362" s="54">
        <f t="shared" si="230"/>
        <v>51.133000000000003</v>
      </c>
      <c r="DG362" s="54">
        <f t="shared" si="230"/>
        <v>48.246000000000002</v>
      </c>
      <c r="DH362" s="54">
        <f t="shared" si="230"/>
        <v>43.709000000000003</v>
      </c>
      <c r="DI362" s="54">
        <f t="shared" si="230"/>
        <v>40.774000000000001</v>
      </c>
      <c r="DJ362" s="54">
        <f t="shared" si="230"/>
        <v>38.68</v>
      </c>
      <c r="DK362" s="54">
        <f t="shared" si="230"/>
        <v>34.463000000000001</v>
      </c>
      <c r="DL362" s="54">
        <f t="shared" si="230"/>
        <v>33.161000000000001</v>
      </c>
      <c r="DM362" s="54">
        <f t="shared" si="230"/>
        <v>30.765000000000001</v>
      </c>
      <c r="DN362" s="54">
        <f t="shared" si="230"/>
        <v>29.283999999999999</v>
      </c>
    </row>
    <row r="363" spans="1:119" ht="13.5" x14ac:dyDescent="0.15">
      <c r="A363" s="54"/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  <c r="AA363" s="54"/>
      <c r="AB363" s="54"/>
      <c r="AC363" s="54"/>
      <c r="AD363" s="54"/>
      <c r="AE363" s="54"/>
      <c r="AF363" s="54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B363" s="64" t="s">
        <v>380</v>
      </c>
      <c r="CC363" s="345">
        <f>-BN98</f>
        <v>0</v>
      </c>
      <c r="CD363" s="346" t="s">
        <v>381</v>
      </c>
      <c r="CE363" s="66">
        <f>CC363*$CG$82*9.80665/1000</f>
        <v>0</v>
      </c>
      <c r="CF363" s="54" t="s">
        <v>382</v>
      </c>
      <c r="CG363" s="341">
        <f>CE361</f>
        <v>101</v>
      </c>
      <c r="CH363" s="54">
        <f>$CG363</f>
        <v>101</v>
      </c>
      <c r="CI363" s="54">
        <f t="shared" si="229"/>
        <v>101</v>
      </c>
      <c r="CJ363" s="54">
        <f t="shared" si="229"/>
        <v>101</v>
      </c>
      <c r="CK363" s="54">
        <f t="shared" si="229"/>
        <v>101</v>
      </c>
      <c r="CL363" s="54">
        <f t="shared" si="229"/>
        <v>101</v>
      </c>
      <c r="CM363" s="54">
        <f t="shared" si="229"/>
        <v>101</v>
      </c>
      <c r="CN363" s="54">
        <f t="shared" si="229"/>
        <v>101</v>
      </c>
      <c r="CO363" s="54">
        <f t="shared" si="229"/>
        <v>101</v>
      </c>
      <c r="CP363" s="54">
        <f t="shared" si="229"/>
        <v>101</v>
      </c>
      <c r="CQ363" s="54">
        <f t="shared" si="229"/>
        <v>101</v>
      </c>
      <c r="CR363" s="54">
        <f t="shared" si="229"/>
        <v>101</v>
      </c>
      <c r="CS363" s="54">
        <f t="shared" si="229"/>
        <v>101</v>
      </c>
      <c r="CT363" s="54">
        <f t="shared" si="229"/>
        <v>101</v>
      </c>
      <c r="CU363" s="54">
        <f t="shared" si="229"/>
        <v>101</v>
      </c>
      <c r="CV363" s="54">
        <f t="shared" si="229"/>
        <v>101</v>
      </c>
      <c r="CX363" s="54" t="s">
        <v>418</v>
      </c>
      <c r="CY363" s="54">
        <f t="shared" ref="CY363:DN363" si="231">CG$80</f>
        <v>0.55779999999999996</v>
      </c>
      <c r="CZ363" s="54">
        <f t="shared" si="231"/>
        <v>0.65139999999999998</v>
      </c>
      <c r="DA363" s="54">
        <f t="shared" si="231"/>
        <v>0.72219999999999995</v>
      </c>
      <c r="DB363" s="54">
        <f t="shared" si="231"/>
        <v>0.78249999999999997</v>
      </c>
      <c r="DC363" s="54">
        <f t="shared" si="231"/>
        <v>0.81259999999999999</v>
      </c>
      <c r="DD363" s="54">
        <f t="shared" si="231"/>
        <v>0.84340000000000004</v>
      </c>
      <c r="DE363" s="54">
        <f t="shared" si="231"/>
        <v>0.86929999999999996</v>
      </c>
      <c r="DF363" s="54">
        <f t="shared" si="231"/>
        <v>0.89100000000000001</v>
      </c>
      <c r="DG363" s="54">
        <f t="shared" si="231"/>
        <v>0.90920000000000001</v>
      </c>
      <c r="DH363" s="54">
        <f t="shared" si="231"/>
        <v>0.92220000000000002</v>
      </c>
      <c r="DI363" s="54">
        <f t="shared" si="231"/>
        <v>0.93189999999999995</v>
      </c>
      <c r="DJ363" s="54">
        <f t="shared" si="231"/>
        <v>0.94030000000000002</v>
      </c>
      <c r="DK363" s="54">
        <f t="shared" si="231"/>
        <v>0.94769999999999999</v>
      </c>
      <c r="DL363" s="54">
        <f t="shared" si="231"/>
        <v>0.95440000000000003</v>
      </c>
      <c r="DM363" s="54">
        <f t="shared" si="231"/>
        <v>0.96020000000000005</v>
      </c>
      <c r="DN363" s="54">
        <f t="shared" si="231"/>
        <v>0.96530000000000005</v>
      </c>
    </row>
    <row r="364" spans="1:119" ht="14.25" thickBot="1" x14ac:dyDescent="0.2">
      <c r="A364" s="54"/>
      <c r="B364" s="54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  <c r="AA364" s="54"/>
      <c r="AB364" s="54"/>
      <c r="AC364" s="54"/>
      <c r="AD364" s="54"/>
      <c r="AE364" s="54"/>
      <c r="AF364" s="54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B364" s="64" t="s">
        <v>384</v>
      </c>
      <c r="CC364" s="345">
        <v>0</v>
      </c>
      <c r="CD364" s="66" t="s">
        <v>65</v>
      </c>
      <c r="CE364" s="66">
        <f>IF(CC361=0,IF(CC344&gt;0,CC364+CE347,CC364),(CC364-((CC363-CC362)/CC361)))</f>
        <v>0</v>
      </c>
      <c r="CF364" s="54" t="s">
        <v>406</v>
      </c>
      <c r="CG364" s="341">
        <f>ABS(CE364)</f>
        <v>0</v>
      </c>
      <c r="CH364" s="54">
        <f>$CG364</f>
        <v>0</v>
      </c>
      <c r="CI364" s="54">
        <f t="shared" si="229"/>
        <v>0</v>
      </c>
      <c r="CJ364" s="54">
        <f t="shared" si="229"/>
        <v>0</v>
      </c>
      <c r="CK364" s="54">
        <f t="shared" si="229"/>
        <v>0</v>
      </c>
      <c r="CL364" s="54">
        <f t="shared" si="229"/>
        <v>0</v>
      </c>
      <c r="CM364" s="54">
        <f t="shared" si="229"/>
        <v>0</v>
      </c>
      <c r="CN364" s="54">
        <f t="shared" si="229"/>
        <v>0</v>
      </c>
      <c r="CO364" s="54">
        <f t="shared" si="229"/>
        <v>0</v>
      </c>
      <c r="CP364" s="54">
        <f t="shared" si="229"/>
        <v>0</v>
      </c>
      <c r="CQ364" s="54">
        <f t="shared" si="229"/>
        <v>0</v>
      </c>
      <c r="CR364" s="54">
        <f t="shared" si="229"/>
        <v>0</v>
      </c>
      <c r="CS364" s="54">
        <f t="shared" si="229"/>
        <v>0</v>
      </c>
      <c r="CT364" s="54">
        <f t="shared" si="229"/>
        <v>0</v>
      </c>
      <c r="CU364" s="54">
        <f t="shared" si="229"/>
        <v>0</v>
      </c>
      <c r="CV364" s="54">
        <f t="shared" si="229"/>
        <v>0</v>
      </c>
      <c r="CX364" s="54" t="s">
        <v>407</v>
      </c>
      <c r="CY364" s="54">
        <f>100-$CG$83</f>
        <v>94.33</v>
      </c>
      <c r="CZ364" s="54">
        <f t="shared" ref="CZ364:DN364" si="232">100-$CG$83</f>
        <v>94.33</v>
      </c>
      <c r="DA364" s="54">
        <f t="shared" si="232"/>
        <v>94.33</v>
      </c>
      <c r="DB364" s="54">
        <f t="shared" si="232"/>
        <v>94.33</v>
      </c>
      <c r="DC364" s="54">
        <f t="shared" si="232"/>
        <v>94.33</v>
      </c>
      <c r="DD364" s="54">
        <f t="shared" si="232"/>
        <v>94.33</v>
      </c>
      <c r="DE364" s="54">
        <f t="shared" si="232"/>
        <v>94.33</v>
      </c>
      <c r="DF364" s="54">
        <f t="shared" si="232"/>
        <v>94.33</v>
      </c>
      <c r="DG364" s="54">
        <f t="shared" si="232"/>
        <v>94.33</v>
      </c>
      <c r="DH364" s="54">
        <f t="shared" si="232"/>
        <v>94.33</v>
      </c>
      <c r="DI364" s="54">
        <f t="shared" si="232"/>
        <v>94.33</v>
      </c>
      <c r="DJ364" s="54">
        <f t="shared" si="232"/>
        <v>94.33</v>
      </c>
      <c r="DK364" s="54">
        <f t="shared" si="232"/>
        <v>94.33</v>
      </c>
      <c r="DL364" s="54">
        <f t="shared" si="232"/>
        <v>94.33</v>
      </c>
      <c r="DM364" s="54">
        <f t="shared" si="232"/>
        <v>94.33</v>
      </c>
      <c r="DN364" s="54">
        <f t="shared" si="232"/>
        <v>94.33</v>
      </c>
    </row>
    <row r="365" spans="1:119" ht="14.25" thickBot="1" x14ac:dyDescent="0.2">
      <c r="A365" s="54"/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54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B365" s="359"/>
      <c r="CC365" s="360"/>
      <c r="CF365" s="54" t="s">
        <v>408</v>
      </c>
      <c r="CG365" s="347">
        <f>LN(2)/CG$78</f>
        <v>0.13862943611198905</v>
      </c>
      <c r="CH365" s="347">
        <f t="shared" ref="CH365:CV365" si="233">LN(2)/CH$78</f>
        <v>8.6643397569993161E-2</v>
      </c>
      <c r="CI365" s="347">
        <f t="shared" si="233"/>
        <v>5.5451774444795626E-2</v>
      </c>
      <c r="CJ365" s="347">
        <f t="shared" si="233"/>
        <v>3.7467415165402446E-2</v>
      </c>
      <c r="CK365" s="347">
        <f t="shared" si="233"/>
        <v>2.5672117798516494E-2</v>
      </c>
      <c r="CL365" s="347">
        <f t="shared" si="233"/>
        <v>1.8097837612531208E-2</v>
      </c>
      <c r="CM365" s="347">
        <f t="shared" si="233"/>
        <v>1.2765141446776157E-2</v>
      </c>
      <c r="CN365" s="347">
        <f t="shared" si="233"/>
        <v>9.001911435843446E-3</v>
      </c>
      <c r="CO365" s="347">
        <f t="shared" si="233"/>
        <v>6.3591484455040852E-3</v>
      </c>
      <c r="CP365" s="347">
        <f t="shared" si="233"/>
        <v>4.7475834284927756E-3</v>
      </c>
      <c r="CQ365" s="347">
        <f t="shared" si="233"/>
        <v>3.7066694147590657E-3</v>
      </c>
      <c r="CR365" s="347">
        <f t="shared" si="233"/>
        <v>2.9001974082006081E-3</v>
      </c>
      <c r="CS365" s="347">
        <f t="shared" si="233"/>
        <v>2.272613706753919E-3</v>
      </c>
      <c r="CT365" s="347">
        <f t="shared" si="233"/>
        <v>1.7773004629742187E-3</v>
      </c>
      <c r="CU365" s="347">
        <f t="shared" si="233"/>
        <v>1.3918618083533039E-3</v>
      </c>
      <c r="CV365" s="347">
        <f t="shared" si="233"/>
        <v>1.0915703630865281E-3</v>
      </c>
      <c r="CX365" s="54" t="s">
        <v>409</v>
      </c>
      <c r="CY365" s="361">
        <f>CE363</f>
        <v>0</v>
      </c>
      <c r="CZ365" s="54">
        <f>$CY365</f>
        <v>0</v>
      </c>
      <c r="DA365" s="54">
        <f t="shared" ref="DA365:DN365" si="234">$CY365</f>
        <v>0</v>
      </c>
      <c r="DB365" s="54">
        <f t="shared" si="234"/>
        <v>0</v>
      </c>
      <c r="DC365" s="54">
        <f t="shared" si="234"/>
        <v>0</v>
      </c>
      <c r="DD365" s="54">
        <f t="shared" si="234"/>
        <v>0</v>
      </c>
      <c r="DE365" s="54">
        <f t="shared" si="234"/>
        <v>0</v>
      </c>
      <c r="DF365" s="54">
        <f t="shared" si="234"/>
        <v>0</v>
      </c>
      <c r="DG365" s="54">
        <f t="shared" si="234"/>
        <v>0</v>
      </c>
      <c r="DH365" s="54">
        <f t="shared" si="234"/>
        <v>0</v>
      </c>
      <c r="DI365" s="54">
        <f t="shared" si="234"/>
        <v>0</v>
      </c>
      <c r="DJ365" s="54">
        <f t="shared" si="234"/>
        <v>0</v>
      </c>
      <c r="DK365" s="54">
        <f t="shared" si="234"/>
        <v>0</v>
      </c>
      <c r="DL365" s="54">
        <f t="shared" si="234"/>
        <v>0</v>
      </c>
      <c r="DM365" s="54">
        <f t="shared" si="234"/>
        <v>0</v>
      </c>
      <c r="DN365" s="54">
        <f t="shared" si="234"/>
        <v>0</v>
      </c>
    </row>
    <row r="367" spans="1:119" ht="13.5" x14ac:dyDescent="0.15">
      <c r="A367" s="54"/>
      <c r="B367" s="54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  <c r="AA367" s="54"/>
      <c r="AB367" s="54"/>
      <c r="AC367" s="54"/>
      <c r="AD367" s="54"/>
      <c r="AE367" s="54"/>
      <c r="AF367" s="54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G367" s="348">
        <f>(CG360+CG361)*CG362</f>
        <v>79</v>
      </c>
      <c r="CH367" s="348">
        <f t="shared" ref="CH367:CV367" si="235">(CH360+CH361)*CH362</f>
        <v>79</v>
      </c>
      <c r="CI367" s="348">
        <f t="shared" si="235"/>
        <v>79</v>
      </c>
      <c r="CJ367" s="348">
        <f t="shared" si="235"/>
        <v>79</v>
      </c>
      <c r="CK367" s="348">
        <f t="shared" si="235"/>
        <v>79</v>
      </c>
      <c r="CL367" s="348">
        <f t="shared" si="235"/>
        <v>79</v>
      </c>
      <c r="CM367" s="348">
        <f t="shared" si="235"/>
        <v>79</v>
      </c>
      <c r="CN367" s="348">
        <f t="shared" si="235"/>
        <v>79</v>
      </c>
      <c r="CO367" s="348">
        <f t="shared" si="235"/>
        <v>79</v>
      </c>
      <c r="CP367" s="348">
        <f t="shared" si="235"/>
        <v>79</v>
      </c>
      <c r="CQ367" s="348">
        <f t="shared" si="235"/>
        <v>79</v>
      </c>
      <c r="CR367" s="348">
        <f t="shared" si="235"/>
        <v>79</v>
      </c>
      <c r="CS367" s="348">
        <f t="shared" si="235"/>
        <v>79</v>
      </c>
      <c r="CT367" s="348">
        <f t="shared" si="235"/>
        <v>79</v>
      </c>
      <c r="CU367" s="348">
        <f t="shared" si="235"/>
        <v>79</v>
      </c>
      <c r="CV367" s="348">
        <f t="shared" si="235"/>
        <v>79</v>
      </c>
    </row>
    <row r="368" spans="1:119" ht="13.5" x14ac:dyDescent="0.15">
      <c r="A368" s="54"/>
      <c r="B368" s="54"/>
      <c r="C368" s="54"/>
      <c r="D368" s="54"/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  <c r="AA368" s="54"/>
      <c r="AB368" s="54"/>
      <c r="AC368" s="54"/>
      <c r="AD368" s="54"/>
      <c r="AE368" s="54"/>
      <c r="AF368" s="54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G368" s="348">
        <f>CG363*CG362*(CG364-1/CG365)</f>
        <v>-575.56318656265205</v>
      </c>
      <c r="CH368" s="348">
        <f t="shared" ref="CH368:CV368" si="236">CH363*CH362*(CH364-1/CH365)</f>
        <v>-920.90109850024317</v>
      </c>
      <c r="CI368" s="348">
        <f t="shared" si="236"/>
        <v>-1438.9079664066298</v>
      </c>
      <c r="CJ368" s="348">
        <f t="shared" si="236"/>
        <v>-2129.5837902818125</v>
      </c>
      <c r="CK368" s="348">
        <f t="shared" si="236"/>
        <v>-3108.0412074383207</v>
      </c>
      <c r="CL368" s="348">
        <f t="shared" si="236"/>
        <v>-4408.8140090699144</v>
      </c>
      <c r="CM368" s="348">
        <f t="shared" si="236"/>
        <v>-6250.6162060704</v>
      </c>
      <c r="CN368" s="348">
        <f t="shared" si="236"/>
        <v>-8863.6730730648396</v>
      </c>
      <c r="CO368" s="348">
        <f t="shared" si="236"/>
        <v>-12547.277467065815</v>
      </c>
      <c r="CP368" s="348">
        <f t="shared" si="236"/>
        <v>-16806.445047629441</v>
      </c>
      <c r="CQ368" s="348">
        <f t="shared" si="236"/>
        <v>-21526.063177443186</v>
      </c>
      <c r="CR368" s="348">
        <f t="shared" si="236"/>
        <v>-27511.920317694763</v>
      </c>
      <c r="CS368" s="348">
        <f t="shared" si="236"/>
        <v>-35109.354380321776</v>
      </c>
      <c r="CT368" s="348">
        <f t="shared" si="236"/>
        <v>-44893.928551886856</v>
      </c>
      <c r="CU368" s="348">
        <f t="shared" si="236"/>
        <v>-57326.093381640138</v>
      </c>
      <c r="CV368" s="348">
        <f t="shared" si="236"/>
        <v>-73096.524693456799</v>
      </c>
    </row>
    <row r="369" spans="1:119" ht="13.5" x14ac:dyDescent="0.15">
      <c r="A369" s="54"/>
      <c r="B369" s="54"/>
      <c r="C369" s="54"/>
      <c r="D369" s="5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  <c r="AA369" s="54"/>
      <c r="AB369" s="54"/>
      <c r="AC369" s="54"/>
      <c r="AD369" s="54"/>
      <c r="AE369" s="54"/>
      <c r="AF369" s="54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G369" s="348" t="e">
        <f>((CG360+CG361)*CG362-CG359-CG363*CG362/CG365)*EXP(-CG365*CG364)</f>
        <v>#VALUE!</v>
      </c>
      <c r="CH369" s="348" t="e">
        <f t="shared" ref="CH369:CV369" si="237">((CH360+CH361)*CH362-CH359-CH363*CH362/CH365)*EXP(-CH365*CH364)</f>
        <v>#VALUE!</v>
      </c>
      <c r="CI369" s="348" t="e">
        <f t="shared" si="237"/>
        <v>#VALUE!</v>
      </c>
      <c r="CJ369" s="348" t="e">
        <f t="shared" si="237"/>
        <v>#VALUE!</v>
      </c>
      <c r="CK369" s="348" t="e">
        <f t="shared" si="237"/>
        <v>#VALUE!</v>
      </c>
      <c r="CL369" s="348" t="e">
        <f t="shared" si="237"/>
        <v>#VALUE!</v>
      </c>
      <c r="CM369" s="348" t="e">
        <f t="shared" si="237"/>
        <v>#VALUE!</v>
      </c>
      <c r="CN369" s="348" t="e">
        <f t="shared" si="237"/>
        <v>#VALUE!</v>
      </c>
      <c r="CO369" s="348" t="e">
        <f t="shared" si="237"/>
        <v>#VALUE!</v>
      </c>
      <c r="CP369" s="348" t="e">
        <f t="shared" si="237"/>
        <v>#VALUE!</v>
      </c>
      <c r="CQ369" s="348" t="e">
        <f t="shared" si="237"/>
        <v>#VALUE!</v>
      </c>
      <c r="CR369" s="348" t="e">
        <f t="shared" si="237"/>
        <v>#VALUE!</v>
      </c>
      <c r="CS369" s="348" t="e">
        <f t="shared" si="237"/>
        <v>#VALUE!</v>
      </c>
      <c r="CT369" s="348" t="e">
        <f t="shared" si="237"/>
        <v>#VALUE!</v>
      </c>
      <c r="CU369" s="348" t="e">
        <f t="shared" si="237"/>
        <v>#VALUE!</v>
      </c>
      <c r="CV369" s="348" t="e">
        <f t="shared" si="237"/>
        <v>#VALUE!</v>
      </c>
    </row>
    <row r="370" spans="1:119" ht="13.5" x14ac:dyDescent="0.15">
      <c r="A370" s="54"/>
      <c r="B370" s="54"/>
      <c r="C370" s="54"/>
      <c r="D370" s="5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  <c r="AA370" s="54"/>
      <c r="AB370" s="54"/>
      <c r="AC370" s="54"/>
      <c r="AD370" s="54"/>
      <c r="AE370" s="54"/>
      <c r="AF370" s="54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G370" s="349" t="e">
        <f>CG367+CG368-CG369</f>
        <v>#VALUE!</v>
      </c>
      <c r="CH370" s="349" t="e">
        <f t="shared" ref="CH370:CV370" si="238">CH367+CH368-CH369</f>
        <v>#VALUE!</v>
      </c>
      <c r="CI370" s="349" t="e">
        <f t="shared" si="238"/>
        <v>#VALUE!</v>
      </c>
      <c r="CJ370" s="349" t="e">
        <f t="shared" si="238"/>
        <v>#VALUE!</v>
      </c>
      <c r="CK370" s="349" t="e">
        <f t="shared" si="238"/>
        <v>#VALUE!</v>
      </c>
      <c r="CL370" s="349" t="e">
        <f t="shared" si="238"/>
        <v>#VALUE!</v>
      </c>
      <c r="CM370" s="349" t="e">
        <f t="shared" si="238"/>
        <v>#VALUE!</v>
      </c>
      <c r="CN370" s="349" t="e">
        <f t="shared" si="238"/>
        <v>#VALUE!</v>
      </c>
      <c r="CO370" s="349" t="e">
        <f t="shared" si="238"/>
        <v>#VALUE!</v>
      </c>
      <c r="CP370" s="349" t="e">
        <f t="shared" si="238"/>
        <v>#VALUE!</v>
      </c>
      <c r="CQ370" s="349" t="e">
        <f t="shared" si="238"/>
        <v>#VALUE!</v>
      </c>
      <c r="CR370" s="349" t="e">
        <f t="shared" si="238"/>
        <v>#VALUE!</v>
      </c>
      <c r="CS370" s="349" t="e">
        <f t="shared" si="238"/>
        <v>#VALUE!</v>
      </c>
      <c r="CT370" s="349" t="e">
        <f t="shared" si="238"/>
        <v>#VALUE!</v>
      </c>
      <c r="CU370" s="349" t="e">
        <f t="shared" si="238"/>
        <v>#VALUE!</v>
      </c>
      <c r="CV370" s="349" t="e">
        <f t="shared" si="238"/>
        <v>#VALUE!</v>
      </c>
    </row>
    <row r="371" spans="1:119" ht="13.5" x14ac:dyDescent="0.15">
      <c r="A371" s="54"/>
      <c r="B371" s="54"/>
      <c r="C371" s="54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  <c r="AA371" s="54"/>
      <c r="AB371" s="54"/>
      <c r="AC371" s="54"/>
      <c r="AD371" s="54"/>
      <c r="AE371" s="54"/>
      <c r="AF371" s="54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G371" s="350" t="s">
        <v>390</v>
      </c>
      <c r="CH371" s="351" t="s">
        <v>333</v>
      </c>
      <c r="CI371" s="351" t="s">
        <v>334</v>
      </c>
      <c r="CJ371" s="351" t="s">
        <v>335</v>
      </c>
      <c r="CK371" s="351" t="s">
        <v>336</v>
      </c>
      <c r="CL371" s="351" t="s">
        <v>337</v>
      </c>
      <c r="CM371" s="351" t="s">
        <v>338</v>
      </c>
      <c r="CN371" s="351" t="s">
        <v>339</v>
      </c>
      <c r="CO371" s="351" t="s">
        <v>340</v>
      </c>
      <c r="CP371" s="351" t="s">
        <v>341</v>
      </c>
      <c r="CQ371" s="351" t="s">
        <v>342</v>
      </c>
      <c r="CR371" s="351" t="s">
        <v>343</v>
      </c>
      <c r="CS371" s="351" t="s">
        <v>344</v>
      </c>
      <c r="CT371" s="351" t="s">
        <v>345</v>
      </c>
      <c r="CU371" s="351" t="s">
        <v>346</v>
      </c>
      <c r="CV371" s="351" t="s">
        <v>347</v>
      </c>
      <c r="CY371" s="54" t="s">
        <v>390</v>
      </c>
      <c r="CZ371" s="54" t="s">
        <v>333</v>
      </c>
      <c r="DA371" s="54" t="s">
        <v>334</v>
      </c>
      <c r="DB371" s="54" t="s">
        <v>335</v>
      </c>
      <c r="DC371" s="54" t="s">
        <v>336</v>
      </c>
      <c r="DD371" s="54" t="s">
        <v>337</v>
      </c>
      <c r="DE371" s="54" t="s">
        <v>338</v>
      </c>
      <c r="DF371" s="54" t="s">
        <v>339</v>
      </c>
      <c r="DG371" s="54" t="s">
        <v>340</v>
      </c>
      <c r="DH371" s="54" t="s">
        <v>341</v>
      </c>
      <c r="DI371" s="54" t="s">
        <v>342</v>
      </c>
      <c r="DJ371" s="54" t="s">
        <v>343</v>
      </c>
      <c r="DK371" s="54" t="s">
        <v>344</v>
      </c>
      <c r="DL371" s="54" t="s">
        <v>345</v>
      </c>
      <c r="DM371" s="54" t="s">
        <v>346</v>
      </c>
      <c r="DN371" s="54" t="s">
        <v>347</v>
      </c>
    </row>
    <row r="372" spans="1:119" ht="13.5" x14ac:dyDescent="0.15">
      <c r="A372" s="54"/>
      <c r="B372" s="54"/>
      <c r="C372" s="54"/>
      <c r="D372" s="5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  <c r="AA372" s="54"/>
      <c r="AB372" s="54"/>
      <c r="AC372" s="54"/>
      <c r="AD372" s="54"/>
      <c r="AE372" s="54"/>
      <c r="AF372" s="54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F372" s="54" t="s">
        <v>391</v>
      </c>
      <c r="CG372" s="352" t="e">
        <f>ROUND((CG360+CG361)*CG362+CG363*CG362*(CG364-1/CG365)-((CG360+CG361)*CG362-CG359-CG363*CG362/CG365)*EXP(-CG365*CG364),5)</f>
        <v>#VALUE!</v>
      </c>
      <c r="CH372" s="352" t="e">
        <f t="shared" ref="CH372:CV372" si="239">ROUND((CH360+CH361)*CH362+CH363*CH362*(CH364-1/CH365)-((CH360+CH361)*CH362-CH359-CH363*CH362/CH365)*EXP(-CH365*CH364),5)</f>
        <v>#VALUE!</v>
      </c>
      <c r="CI372" s="352" t="e">
        <f t="shared" si="239"/>
        <v>#VALUE!</v>
      </c>
      <c r="CJ372" s="352" t="e">
        <f t="shared" si="239"/>
        <v>#VALUE!</v>
      </c>
      <c r="CK372" s="352" t="e">
        <f t="shared" si="239"/>
        <v>#VALUE!</v>
      </c>
      <c r="CL372" s="352" t="e">
        <f t="shared" si="239"/>
        <v>#VALUE!</v>
      </c>
      <c r="CM372" s="352" t="e">
        <f t="shared" si="239"/>
        <v>#VALUE!</v>
      </c>
      <c r="CN372" s="352" t="e">
        <f t="shared" si="239"/>
        <v>#VALUE!</v>
      </c>
      <c r="CO372" s="352" t="e">
        <f t="shared" si="239"/>
        <v>#VALUE!</v>
      </c>
      <c r="CP372" s="352" t="e">
        <f t="shared" si="239"/>
        <v>#VALUE!</v>
      </c>
      <c r="CQ372" s="352" t="e">
        <f t="shared" si="239"/>
        <v>#VALUE!</v>
      </c>
      <c r="CR372" s="352" t="e">
        <f t="shared" si="239"/>
        <v>#VALUE!</v>
      </c>
      <c r="CS372" s="352" t="e">
        <f t="shared" si="239"/>
        <v>#VALUE!</v>
      </c>
      <c r="CT372" s="352" t="e">
        <f t="shared" si="239"/>
        <v>#VALUE!</v>
      </c>
      <c r="CU372" s="352" t="e">
        <f t="shared" si="239"/>
        <v>#VALUE!</v>
      </c>
      <c r="CV372" s="352" t="e">
        <f t="shared" si="239"/>
        <v>#VALUE!</v>
      </c>
      <c r="CX372" s="54" t="s">
        <v>412</v>
      </c>
      <c r="CY372" s="362">
        <f>(CY364+CY365)/CY363+CY362</f>
        <v>295.99579239870923</v>
      </c>
      <c r="CZ372" s="362">
        <f t="shared" ref="CZ372:DN372" si="240">(CZ364+CZ365)/CZ363+CZ362</f>
        <v>253.99617592876882</v>
      </c>
      <c r="DA372" s="362">
        <f t="shared" si="240"/>
        <v>224.99578814732763</v>
      </c>
      <c r="DB372" s="362">
        <f t="shared" si="240"/>
        <v>202.99552076677315</v>
      </c>
      <c r="DC372" s="362">
        <f t="shared" si="240"/>
        <v>190.00217425547623</v>
      </c>
      <c r="DD372" s="362">
        <f t="shared" si="240"/>
        <v>174.99791344557741</v>
      </c>
      <c r="DE372" s="362">
        <f t="shared" si="240"/>
        <v>164.99559634188427</v>
      </c>
      <c r="DF372" s="362">
        <f t="shared" si="240"/>
        <v>157.00280920314253</v>
      </c>
      <c r="DG372" s="362">
        <f t="shared" si="240"/>
        <v>151.99654993400793</v>
      </c>
      <c r="DH372" s="362">
        <f t="shared" si="240"/>
        <v>145.99700693992628</v>
      </c>
      <c r="DI372" s="362">
        <f t="shared" si="240"/>
        <v>141.99730722180493</v>
      </c>
      <c r="DJ372" s="362">
        <f t="shared" si="240"/>
        <v>138.99904711262363</v>
      </c>
      <c r="DK372" s="362">
        <f t="shared" si="240"/>
        <v>133.99871805423658</v>
      </c>
      <c r="DL372" s="362">
        <f t="shared" si="240"/>
        <v>131.99796563285832</v>
      </c>
      <c r="DM372" s="362">
        <f t="shared" si="240"/>
        <v>129.00495001041449</v>
      </c>
      <c r="DN372" s="362">
        <f t="shared" si="240"/>
        <v>127.00491577747849</v>
      </c>
    </row>
    <row r="373" spans="1:119" ht="13.5" x14ac:dyDescent="0.15">
      <c r="A373" s="54"/>
      <c r="B373" s="54"/>
      <c r="C373" s="54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  <c r="AA373" s="54"/>
      <c r="AB373" s="54"/>
      <c r="AC373" s="54"/>
      <c r="AD373" s="54"/>
      <c r="AE373" s="54"/>
      <c r="AF373" s="54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319" t="str">
        <f>IF(CB373="","",CC373)</f>
        <v/>
      </c>
      <c r="CB373" s="363" t="str">
        <f>IF(COUNTIF(CY373:DN373,"×")=0,"","浮上できません")</f>
        <v/>
      </c>
      <c r="CC373" s="316"/>
      <c r="CG373" s="369"/>
      <c r="CH373" s="369"/>
      <c r="CI373" s="369"/>
      <c r="CJ373" s="369"/>
      <c r="CK373" s="369"/>
      <c r="CL373" s="369"/>
      <c r="CM373" s="369"/>
      <c r="CN373" s="369"/>
      <c r="CO373" s="369"/>
      <c r="CP373" s="369"/>
      <c r="CQ373" s="369"/>
      <c r="CR373" s="369"/>
      <c r="CS373" s="369"/>
      <c r="CT373" s="369"/>
      <c r="CU373" s="369"/>
      <c r="CV373" s="369"/>
      <c r="CY373" s="364" t="e">
        <f t="shared" ref="CY373:DN373" si="241">IF(CY372-CG372&gt;0,"","×")</f>
        <v>#VALUE!</v>
      </c>
      <c r="CZ373" s="364" t="e">
        <f t="shared" si="241"/>
        <v>#VALUE!</v>
      </c>
      <c r="DA373" s="364" t="e">
        <f t="shared" si="241"/>
        <v>#VALUE!</v>
      </c>
      <c r="DB373" s="364" t="e">
        <f t="shared" si="241"/>
        <v>#VALUE!</v>
      </c>
      <c r="DC373" s="364" t="e">
        <f t="shared" si="241"/>
        <v>#VALUE!</v>
      </c>
      <c r="DD373" s="364" t="e">
        <f t="shared" si="241"/>
        <v>#VALUE!</v>
      </c>
      <c r="DE373" s="364" t="e">
        <f t="shared" si="241"/>
        <v>#VALUE!</v>
      </c>
      <c r="DF373" s="364" t="e">
        <f t="shared" si="241"/>
        <v>#VALUE!</v>
      </c>
      <c r="DG373" s="364" t="e">
        <f t="shared" si="241"/>
        <v>#VALUE!</v>
      </c>
      <c r="DH373" s="364" t="e">
        <f t="shared" si="241"/>
        <v>#VALUE!</v>
      </c>
      <c r="DI373" s="364" t="e">
        <f t="shared" si="241"/>
        <v>#VALUE!</v>
      </c>
      <c r="DJ373" s="364" t="e">
        <f t="shared" si="241"/>
        <v>#VALUE!</v>
      </c>
      <c r="DK373" s="364" t="e">
        <f t="shared" si="241"/>
        <v>#VALUE!</v>
      </c>
      <c r="DL373" s="364" t="e">
        <f t="shared" si="241"/>
        <v>#VALUE!</v>
      </c>
      <c r="DM373" s="364" t="e">
        <f t="shared" si="241"/>
        <v>#VALUE!</v>
      </c>
      <c r="DN373" s="364" t="e">
        <f t="shared" si="241"/>
        <v>#VALUE!</v>
      </c>
    </row>
    <row r="374" spans="1:119" ht="13.5" x14ac:dyDescent="0.15">
      <c r="A374" s="54"/>
      <c r="B374" s="54"/>
      <c r="C374" s="54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  <c r="AA374" s="54"/>
      <c r="AB374" s="54"/>
      <c r="AC374" s="54"/>
      <c r="AD374" s="54"/>
      <c r="AE374" s="54"/>
      <c r="AF374" s="54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F374" s="339" t="s">
        <v>449</v>
      </c>
      <c r="CG374" s="339" t="s">
        <v>450</v>
      </c>
      <c r="CH374" s="339"/>
      <c r="CI374" s="339"/>
      <c r="CJ374" s="339"/>
      <c r="CK374" s="339"/>
      <c r="CL374" s="339"/>
      <c r="CM374" s="339"/>
      <c r="CN374" s="339"/>
      <c r="CO374" s="339"/>
      <c r="CP374" s="339"/>
      <c r="CQ374" s="338"/>
      <c r="CR374" s="338"/>
      <c r="CS374" s="338"/>
      <c r="CT374" s="338"/>
      <c r="CU374" s="338"/>
      <c r="CV374" s="338"/>
      <c r="CW374" s="338"/>
    </row>
    <row r="375" spans="1:119" ht="13.5" x14ac:dyDescent="0.15">
      <c r="A375" s="54"/>
      <c r="B375" s="54"/>
      <c r="C375" s="54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  <c r="AA375" s="54"/>
      <c r="AB375" s="54"/>
      <c r="AC375" s="54"/>
      <c r="AD375" s="54"/>
      <c r="AE375" s="54"/>
      <c r="AF375" s="54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X375" s="339"/>
      <c r="CY375" s="339"/>
      <c r="CZ375" s="339"/>
      <c r="DA375" s="339"/>
      <c r="DB375" s="339"/>
      <c r="DC375" s="339"/>
      <c r="DD375" s="339"/>
      <c r="DE375" s="339"/>
      <c r="DF375" s="339"/>
      <c r="DG375" s="339"/>
      <c r="DH375" s="339"/>
      <c r="DI375" s="339"/>
      <c r="DJ375" s="339"/>
      <c r="DK375" s="339"/>
      <c r="DL375" s="339"/>
      <c r="DM375" s="339"/>
      <c r="DN375" s="339"/>
    </row>
    <row r="376" spans="1:119" ht="13.5" x14ac:dyDescent="0.15">
      <c r="A376" s="54"/>
      <c r="B376" s="54"/>
      <c r="C376" s="54"/>
      <c r="D376" s="5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  <c r="AA376" s="54"/>
      <c r="AB376" s="54"/>
      <c r="AC376" s="54"/>
      <c r="AD376" s="54"/>
      <c r="AE376" s="54"/>
      <c r="AF376" s="54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F376" s="340" t="s">
        <v>451</v>
      </c>
      <c r="CG376" s="353" t="e">
        <f t="shared" ref="CG376:CV376" si="242">CG355</f>
        <v>#VALUE!</v>
      </c>
      <c r="CH376" s="353" t="e">
        <f t="shared" si="242"/>
        <v>#VALUE!</v>
      </c>
      <c r="CI376" s="353" t="e">
        <f t="shared" si="242"/>
        <v>#VALUE!</v>
      </c>
      <c r="CJ376" s="353" t="e">
        <f t="shared" si="242"/>
        <v>#VALUE!</v>
      </c>
      <c r="CK376" s="353" t="e">
        <f t="shared" si="242"/>
        <v>#VALUE!</v>
      </c>
      <c r="CL376" s="353" t="e">
        <f t="shared" si="242"/>
        <v>#VALUE!</v>
      </c>
      <c r="CM376" s="353" t="e">
        <f t="shared" si="242"/>
        <v>#VALUE!</v>
      </c>
      <c r="CN376" s="353" t="e">
        <f t="shared" si="242"/>
        <v>#VALUE!</v>
      </c>
      <c r="CO376" s="353" t="e">
        <f t="shared" si="242"/>
        <v>#VALUE!</v>
      </c>
      <c r="CP376" s="353" t="e">
        <f t="shared" si="242"/>
        <v>#VALUE!</v>
      </c>
      <c r="CQ376" s="353" t="e">
        <f t="shared" si="242"/>
        <v>#VALUE!</v>
      </c>
      <c r="CR376" s="353" t="e">
        <f t="shared" si="242"/>
        <v>#VALUE!</v>
      </c>
      <c r="CS376" s="353" t="e">
        <f t="shared" si="242"/>
        <v>#VALUE!</v>
      </c>
      <c r="CT376" s="353" t="e">
        <f t="shared" si="242"/>
        <v>#VALUE!</v>
      </c>
      <c r="CU376" s="353" t="e">
        <f t="shared" si="242"/>
        <v>#VALUE!</v>
      </c>
      <c r="CV376" s="353" t="e">
        <f t="shared" si="242"/>
        <v>#VALUE!</v>
      </c>
    </row>
    <row r="377" spans="1:119" ht="13.5" x14ac:dyDescent="0.15">
      <c r="A377" s="54"/>
      <c r="B377" s="54"/>
      <c r="C377" s="54"/>
      <c r="D377" s="54"/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  <c r="AA377" s="54"/>
      <c r="AB377" s="54"/>
      <c r="AC377" s="54"/>
      <c r="AD377" s="54"/>
      <c r="AE377" s="54"/>
      <c r="AF377" s="54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F377" s="54" t="s">
        <v>395</v>
      </c>
      <c r="CG377" s="54">
        <v>100</v>
      </c>
      <c r="CH377" s="54">
        <f>$CG377</f>
        <v>100</v>
      </c>
      <c r="CI377" s="54">
        <f t="shared" ref="CI377:CV381" si="243">$CG377</f>
        <v>100</v>
      </c>
      <c r="CJ377" s="54">
        <f t="shared" si="243"/>
        <v>100</v>
      </c>
      <c r="CK377" s="54">
        <f t="shared" si="243"/>
        <v>100</v>
      </c>
      <c r="CL377" s="54">
        <f t="shared" si="243"/>
        <v>100</v>
      </c>
      <c r="CM377" s="54">
        <f t="shared" si="243"/>
        <v>100</v>
      </c>
      <c r="CN377" s="54">
        <f t="shared" si="243"/>
        <v>100</v>
      </c>
      <c r="CO377" s="54">
        <f t="shared" si="243"/>
        <v>100</v>
      </c>
      <c r="CP377" s="54">
        <f t="shared" si="243"/>
        <v>100</v>
      </c>
      <c r="CQ377" s="54">
        <f t="shared" si="243"/>
        <v>100</v>
      </c>
      <c r="CR377" s="54">
        <f t="shared" si="243"/>
        <v>100</v>
      </c>
      <c r="CS377" s="54">
        <f t="shared" si="243"/>
        <v>100</v>
      </c>
      <c r="CT377" s="54">
        <f t="shared" si="243"/>
        <v>100</v>
      </c>
      <c r="CU377" s="54">
        <f t="shared" si="243"/>
        <v>100</v>
      </c>
      <c r="CV377" s="54">
        <f t="shared" si="243"/>
        <v>100</v>
      </c>
      <c r="CX377" s="339" t="s">
        <v>402</v>
      </c>
      <c r="CY377" s="339"/>
      <c r="CZ377" s="339"/>
      <c r="DA377" s="339"/>
      <c r="DB377" s="339"/>
      <c r="DC377" s="339"/>
      <c r="DD377" s="339"/>
      <c r="DE377" s="339"/>
      <c r="DF377" s="339"/>
      <c r="DG377" s="339"/>
      <c r="DH377" s="339"/>
      <c r="DI377" s="339"/>
      <c r="DJ377" s="339"/>
      <c r="DK377" s="339"/>
      <c r="DL377" s="339"/>
      <c r="DM377" s="339"/>
      <c r="DN377" s="339"/>
      <c r="DO377" s="339"/>
    </row>
    <row r="378" spans="1:119" ht="13.5" x14ac:dyDescent="0.15">
      <c r="A378" s="54"/>
      <c r="B378" s="54"/>
      <c r="C378" s="54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  <c r="AA378" s="54"/>
      <c r="AB378" s="54"/>
      <c r="AC378" s="54"/>
      <c r="AD378" s="54"/>
      <c r="AE378" s="54"/>
      <c r="AF378" s="54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B378" s="64" t="s">
        <v>372</v>
      </c>
      <c r="CC378" s="345">
        <v>0</v>
      </c>
      <c r="CD378" s="66" t="s">
        <v>373</v>
      </c>
      <c r="CE378" s="66">
        <f>ROUND(CC378*$CG$82*9.80665/1000,0)</f>
        <v>0</v>
      </c>
      <c r="CF378" s="54" t="s">
        <v>374</v>
      </c>
      <c r="CG378" s="341">
        <f>CE379</f>
        <v>0</v>
      </c>
      <c r="CH378" s="54">
        <f>$CG378</f>
        <v>0</v>
      </c>
      <c r="CI378" s="54">
        <f t="shared" si="243"/>
        <v>0</v>
      </c>
      <c r="CJ378" s="54">
        <f t="shared" si="243"/>
        <v>0</v>
      </c>
      <c r="CK378" s="54">
        <f t="shared" si="243"/>
        <v>0</v>
      </c>
      <c r="CL378" s="54">
        <f t="shared" si="243"/>
        <v>0</v>
      </c>
      <c r="CM378" s="54">
        <f t="shared" si="243"/>
        <v>0</v>
      </c>
      <c r="CN378" s="54">
        <f t="shared" si="243"/>
        <v>0</v>
      </c>
      <c r="CO378" s="54">
        <f t="shared" si="243"/>
        <v>0</v>
      </c>
      <c r="CP378" s="54">
        <f t="shared" si="243"/>
        <v>0</v>
      </c>
      <c r="CQ378" s="54">
        <f t="shared" si="243"/>
        <v>0</v>
      </c>
      <c r="CR378" s="54">
        <f t="shared" si="243"/>
        <v>0</v>
      </c>
      <c r="CS378" s="54">
        <f t="shared" si="243"/>
        <v>0</v>
      </c>
      <c r="CT378" s="54">
        <f t="shared" si="243"/>
        <v>0</v>
      </c>
      <c r="CU378" s="54">
        <f t="shared" si="243"/>
        <v>0</v>
      </c>
      <c r="CV378" s="54">
        <f t="shared" si="243"/>
        <v>0</v>
      </c>
    </row>
    <row r="379" spans="1:119" ht="13.5" x14ac:dyDescent="0.15">
      <c r="A379" s="54"/>
      <c r="B379" s="54"/>
      <c r="C379" s="54"/>
      <c r="D379" s="5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  <c r="AA379" s="54"/>
      <c r="AB379" s="54"/>
      <c r="AC379" s="54"/>
      <c r="AD379" s="54"/>
      <c r="AE379" s="54"/>
      <c r="AF379" s="54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B379" s="354" t="s">
        <v>376</v>
      </c>
      <c r="CC379" s="355">
        <f>CC363</f>
        <v>0</v>
      </c>
      <c r="CD379" s="346" t="s">
        <v>381</v>
      </c>
      <c r="CE379" s="66">
        <f>CC379*$CG$82*9.80665/1000</f>
        <v>0</v>
      </c>
      <c r="CF379" s="54" t="s">
        <v>396</v>
      </c>
      <c r="CG379" s="54">
        <v>0.79</v>
      </c>
      <c r="CH379" s="54">
        <f>$CG379</f>
        <v>0.79</v>
      </c>
      <c r="CI379" s="54">
        <f t="shared" si="243"/>
        <v>0.79</v>
      </c>
      <c r="CJ379" s="54">
        <f t="shared" si="243"/>
        <v>0.79</v>
      </c>
      <c r="CK379" s="54">
        <f t="shared" si="243"/>
        <v>0.79</v>
      </c>
      <c r="CL379" s="54">
        <f t="shared" si="243"/>
        <v>0.79</v>
      </c>
      <c r="CM379" s="54">
        <f t="shared" si="243"/>
        <v>0.79</v>
      </c>
      <c r="CN379" s="54">
        <f t="shared" si="243"/>
        <v>0.79</v>
      </c>
      <c r="CO379" s="54">
        <f t="shared" si="243"/>
        <v>0.79</v>
      </c>
      <c r="CP379" s="54">
        <f t="shared" si="243"/>
        <v>0.79</v>
      </c>
      <c r="CQ379" s="54">
        <f t="shared" si="243"/>
        <v>0.79</v>
      </c>
      <c r="CR379" s="54">
        <f t="shared" si="243"/>
        <v>0.79</v>
      </c>
      <c r="CS379" s="54">
        <f t="shared" si="243"/>
        <v>0.79</v>
      </c>
      <c r="CT379" s="54">
        <f t="shared" si="243"/>
        <v>0.79</v>
      </c>
      <c r="CU379" s="54">
        <f t="shared" si="243"/>
        <v>0.79</v>
      </c>
      <c r="CV379" s="54">
        <f t="shared" si="243"/>
        <v>0.79</v>
      </c>
      <c r="CX379" s="358" t="s">
        <v>404</v>
      </c>
      <c r="CY379" s="54">
        <f t="shared" ref="CY379:DN379" si="244">CG$79</f>
        <v>126.88500000000001</v>
      </c>
      <c r="CZ379" s="54">
        <f t="shared" si="244"/>
        <v>109.185</v>
      </c>
      <c r="DA379" s="54">
        <f t="shared" si="244"/>
        <v>94.381</v>
      </c>
      <c r="DB379" s="54">
        <f t="shared" si="244"/>
        <v>82.445999999999998</v>
      </c>
      <c r="DC379" s="54">
        <f t="shared" si="244"/>
        <v>73.918000000000006</v>
      </c>
      <c r="DD379" s="54">
        <f t="shared" si="244"/>
        <v>63.152999999999999</v>
      </c>
      <c r="DE379" s="54">
        <f t="shared" si="244"/>
        <v>56.482999999999997</v>
      </c>
      <c r="DF379" s="54">
        <f t="shared" si="244"/>
        <v>51.133000000000003</v>
      </c>
      <c r="DG379" s="54">
        <f t="shared" si="244"/>
        <v>48.246000000000002</v>
      </c>
      <c r="DH379" s="54">
        <f t="shared" si="244"/>
        <v>43.709000000000003</v>
      </c>
      <c r="DI379" s="54">
        <f t="shared" si="244"/>
        <v>40.774000000000001</v>
      </c>
      <c r="DJ379" s="54">
        <f t="shared" si="244"/>
        <v>38.68</v>
      </c>
      <c r="DK379" s="54">
        <f t="shared" si="244"/>
        <v>34.463000000000001</v>
      </c>
      <c r="DL379" s="54">
        <f t="shared" si="244"/>
        <v>33.161000000000001</v>
      </c>
      <c r="DM379" s="54">
        <f t="shared" si="244"/>
        <v>30.765000000000001</v>
      </c>
      <c r="DN379" s="54">
        <f t="shared" si="244"/>
        <v>29.283999999999999</v>
      </c>
    </row>
    <row r="380" spans="1:119" ht="13.5" x14ac:dyDescent="0.15">
      <c r="A380" s="54"/>
      <c r="B380" s="54"/>
      <c r="C380" s="54"/>
      <c r="D380" s="5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  <c r="AA380" s="54"/>
      <c r="AB380" s="54"/>
      <c r="AC380" s="54"/>
      <c r="AD380" s="54"/>
      <c r="AE380" s="54"/>
      <c r="AF380" s="54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B380" s="64" t="s">
        <v>380</v>
      </c>
      <c r="CC380" s="345">
        <f>-BN99</f>
        <v>0</v>
      </c>
      <c r="CD380" s="346" t="s">
        <v>381</v>
      </c>
      <c r="CE380" s="66">
        <f>CC380*$CG$82*9.80665/1000</f>
        <v>0</v>
      </c>
      <c r="CF380" s="54" t="s">
        <v>452</v>
      </c>
      <c r="CG380" s="341">
        <f>CE378</f>
        <v>0</v>
      </c>
      <c r="CH380" s="54">
        <f>$CG380</f>
        <v>0</v>
      </c>
      <c r="CI380" s="54">
        <f t="shared" si="243"/>
        <v>0</v>
      </c>
      <c r="CJ380" s="54">
        <f t="shared" si="243"/>
        <v>0</v>
      </c>
      <c r="CK380" s="54">
        <f t="shared" si="243"/>
        <v>0</v>
      </c>
      <c r="CL380" s="54">
        <f t="shared" si="243"/>
        <v>0</v>
      </c>
      <c r="CM380" s="54">
        <f t="shared" si="243"/>
        <v>0</v>
      </c>
      <c r="CN380" s="54">
        <f t="shared" si="243"/>
        <v>0</v>
      </c>
      <c r="CO380" s="54">
        <f t="shared" si="243"/>
        <v>0</v>
      </c>
      <c r="CP380" s="54">
        <f t="shared" si="243"/>
        <v>0</v>
      </c>
      <c r="CQ380" s="54">
        <f t="shared" si="243"/>
        <v>0</v>
      </c>
      <c r="CR380" s="54">
        <f t="shared" si="243"/>
        <v>0</v>
      </c>
      <c r="CS380" s="54">
        <f t="shared" si="243"/>
        <v>0</v>
      </c>
      <c r="CT380" s="54">
        <f t="shared" si="243"/>
        <v>0</v>
      </c>
      <c r="CU380" s="54">
        <f t="shared" si="243"/>
        <v>0</v>
      </c>
      <c r="CV380" s="54">
        <f t="shared" si="243"/>
        <v>0</v>
      </c>
      <c r="CX380" s="54" t="s">
        <v>418</v>
      </c>
      <c r="CY380" s="54">
        <f t="shared" ref="CY380:DN380" si="245">CG$80</f>
        <v>0.55779999999999996</v>
      </c>
      <c r="CZ380" s="54">
        <f t="shared" si="245"/>
        <v>0.65139999999999998</v>
      </c>
      <c r="DA380" s="54">
        <f t="shared" si="245"/>
        <v>0.72219999999999995</v>
      </c>
      <c r="DB380" s="54">
        <f t="shared" si="245"/>
        <v>0.78249999999999997</v>
      </c>
      <c r="DC380" s="54">
        <f t="shared" si="245"/>
        <v>0.81259999999999999</v>
      </c>
      <c r="DD380" s="54">
        <f t="shared" si="245"/>
        <v>0.84340000000000004</v>
      </c>
      <c r="DE380" s="54">
        <f t="shared" si="245"/>
        <v>0.86929999999999996</v>
      </c>
      <c r="DF380" s="54">
        <f t="shared" si="245"/>
        <v>0.89100000000000001</v>
      </c>
      <c r="DG380" s="54">
        <f t="shared" si="245"/>
        <v>0.90920000000000001</v>
      </c>
      <c r="DH380" s="54">
        <f t="shared" si="245"/>
        <v>0.92220000000000002</v>
      </c>
      <c r="DI380" s="54">
        <f t="shared" si="245"/>
        <v>0.93189999999999995</v>
      </c>
      <c r="DJ380" s="54">
        <f t="shared" si="245"/>
        <v>0.94030000000000002</v>
      </c>
      <c r="DK380" s="54">
        <f t="shared" si="245"/>
        <v>0.94769999999999999</v>
      </c>
      <c r="DL380" s="54">
        <f t="shared" si="245"/>
        <v>0.95440000000000003</v>
      </c>
      <c r="DM380" s="54">
        <f t="shared" si="245"/>
        <v>0.96020000000000005</v>
      </c>
      <c r="DN380" s="54">
        <f t="shared" si="245"/>
        <v>0.96530000000000005</v>
      </c>
    </row>
    <row r="381" spans="1:119" ht="14.25" thickBot="1" x14ac:dyDescent="0.2">
      <c r="A381" s="54"/>
      <c r="B381" s="54"/>
      <c r="C381" s="54"/>
      <c r="D381" s="5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B381" s="64" t="s">
        <v>384</v>
      </c>
      <c r="CC381" s="345" t="e">
        <f>(BM99-BM97)/0.000694444444444444</f>
        <v>#VALUE!</v>
      </c>
      <c r="CD381" s="66" t="s">
        <v>65</v>
      </c>
      <c r="CE381" s="66" t="e">
        <f>IF(CC378=0,IF(CC361&gt;0,CC381+CE364,CC381),(CC381-((CC380-CC379)/CC378)))</f>
        <v>#VALUE!</v>
      </c>
      <c r="CF381" s="54" t="s">
        <v>385</v>
      </c>
      <c r="CG381" s="341" t="e">
        <f>ABS(CE381)</f>
        <v>#VALUE!</v>
      </c>
      <c r="CH381" s="54" t="e">
        <f>$CG381</f>
        <v>#VALUE!</v>
      </c>
      <c r="CI381" s="54" t="e">
        <f t="shared" si="243"/>
        <v>#VALUE!</v>
      </c>
      <c r="CJ381" s="54" t="e">
        <f t="shared" si="243"/>
        <v>#VALUE!</v>
      </c>
      <c r="CK381" s="54" t="e">
        <f t="shared" si="243"/>
        <v>#VALUE!</v>
      </c>
      <c r="CL381" s="54" t="e">
        <f t="shared" si="243"/>
        <v>#VALUE!</v>
      </c>
      <c r="CM381" s="54" t="e">
        <f t="shared" si="243"/>
        <v>#VALUE!</v>
      </c>
      <c r="CN381" s="54" t="e">
        <f t="shared" si="243"/>
        <v>#VALUE!</v>
      </c>
      <c r="CO381" s="54" t="e">
        <f t="shared" si="243"/>
        <v>#VALUE!</v>
      </c>
      <c r="CP381" s="54" t="e">
        <f t="shared" si="243"/>
        <v>#VALUE!</v>
      </c>
      <c r="CQ381" s="54" t="e">
        <f t="shared" si="243"/>
        <v>#VALUE!</v>
      </c>
      <c r="CR381" s="54" t="e">
        <f t="shared" si="243"/>
        <v>#VALUE!</v>
      </c>
      <c r="CS381" s="54" t="e">
        <f t="shared" si="243"/>
        <v>#VALUE!</v>
      </c>
      <c r="CT381" s="54" t="e">
        <f t="shared" si="243"/>
        <v>#VALUE!</v>
      </c>
      <c r="CU381" s="54" t="e">
        <f t="shared" si="243"/>
        <v>#VALUE!</v>
      </c>
      <c r="CV381" s="54" t="e">
        <f t="shared" si="243"/>
        <v>#VALUE!</v>
      </c>
      <c r="CX381" s="54" t="s">
        <v>407</v>
      </c>
      <c r="CY381" s="54">
        <f>100-$CG$83</f>
        <v>94.33</v>
      </c>
      <c r="CZ381" s="54">
        <f t="shared" ref="CZ381:DN381" si="246">100-$CG$83</f>
        <v>94.33</v>
      </c>
      <c r="DA381" s="54">
        <f t="shared" si="246"/>
        <v>94.33</v>
      </c>
      <c r="DB381" s="54">
        <f t="shared" si="246"/>
        <v>94.33</v>
      </c>
      <c r="DC381" s="54">
        <f t="shared" si="246"/>
        <v>94.33</v>
      </c>
      <c r="DD381" s="54">
        <f t="shared" si="246"/>
        <v>94.33</v>
      </c>
      <c r="DE381" s="54">
        <f t="shared" si="246"/>
        <v>94.33</v>
      </c>
      <c r="DF381" s="54">
        <f t="shared" si="246"/>
        <v>94.33</v>
      </c>
      <c r="DG381" s="54">
        <f t="shared" si="246"/>
        <v>94.33</v>
      </c>
      <c r="DH381" s="54">
        <f t="shared" si="246"/>
        <v>94.33</v>
      </c>
      <c r="DI381" s="54">
        <f t="shared" si="246"/>
        <v>94.33</v>
      </c>
      <c r="DJ381" s="54">
        <f t="shared" si="246"/>
        <v>94.33</v>
      </c>
      <c r="DK381" s="54">
        <f t="shared" si="246"/>
        <v>94.33</v>
      </c>
      <c r="DL381" s="54">
        <f t="shared" si="246"/>
        <v>94.33</v>
      </c>
      <c r="DM381" s="54">
        <f t="shared" si="246"/>
        <v>94.33</v>
      </c>
      <c r="DN381" s="54">
        <f t="shared" si="246"/>
        <v>94.33</v>
      </c>
    </row>
    <row r="382" spans="1:119" ht="16.5" customHeight="1" thickBot="1" x14ac:dyDescent="0.2">
      <c r="A382" s="54"/>
      <c r="B382" s="54"/>
      <c r="C382" s="54"/>
      <c r="D382" s="54"/>
      <c r="E382" s="54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  <c r="AA382" s="54"/>
      <c r="AB382" s="54"/>
      <c r="AC382" s="54"/>
      <c r="AD382" s="54"/>
      <c r="AE382" s="54"/>
      <c r="AF382" s="54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B382" s="359"/>
      <c r="CC382" s="360"/>
      <c r="CF382" s="54" t="s">
        <v>408</v>
      </c>
      <c r="CG382" s="347">
        <f>LN(2)/CG$78</f>
        <v>0.13862943611198905</v>
      </c>
      <c r="CH382" s="347">
        <f t="shared" ref="CH382:CV382" si="247">LN(2)/CH$78</f>
        <v>8.6643397569993161E-2</v>
      </c>
      <c r="CI382" s="347">
        <f t="shared" si="247"/>
        <v>5.5451774444795626E-2</v>
      </c>
      <c r="CJ382" s="347">
        <f t="shared" si="247"/>
        <v>3.7467415165402446E-2</v>
      </c>
      <c r="CK382" s="347">
        <f t="shared" si="247"/>
        <v>2.5672117798516494E-2</v>
      </c>
      <c r="CL382" s="347">
        <f t="shared" si="247"/>
        <v>1.8097837612531208E-2</v>
      </c>
      <c r="CM382" s="347">
        <f t="shared" si="247"/>
        <v>1.2765141446776157E-2</v>
      </c>
      <c r="CN382" s="347">
        <f t="shared" si="247"/>
        <v>9.001911435843446E-3</v>
      </c>
      <c r="CO382" s="347">
        <f t="shared" si="247"/>
        <v>6.3591484455040852E-3</v>
      </c>
      <c r="CP382" s="347">
        <f t="shared" si="247"/>
        <v>4.7475834284927756E-3</v>
      </c>
      <c r="CQ382" s="347">
        <f t="shared" si="247"/>
        <v>3.7066694147590657E-3</v>
      </c>
      <c r="CR382" s="347">
        <f t="shared" si="247"/>
        <v>2.9001974082006081E-3</v>
      </c>
      <c r="CS382" s="347">
        <f t="shared" si="247"/>
        <v>2.272613706753919E-3</v>
      </c>
      <c r="CT382" s="347">
        <f t="shared" si="247"/>
        <v>1.7773004629742187E-3</v>
      </c>
      <c r="CU382" s="347">
        <f t="shared" si="247"/>
        <v>1.3918618083533039E-3</v>
      </c>
      <c r="CV382" s="347">
        <f t="shared" si="247"/>
        <v>1.0915703630865281E-3</v>
      </c>
      <c r="CX382" s="54" t="s">
        <v>409</v>
      </c>
      <c r="CY382" s="361">
        <f>CE380</f>
        <v>0</v>
      </c>
      <c r="CZ382" s="54">
        <f>$CY382</f>
        <v>0</v>
      </c>
      <c r="DA382" s="54">
        <f t="shared" ref="DA382:DN382" si="248">$CY382</f>
        <v>0</v>
      </c>
      <c r="DB382" s="54">
        <f t="shared" si="248"/>
        <v>0</v>
      </c>
      <c r="DC382" s="54">
        <f t="shared" si="248"/>
        <v>0</v>
      </c>
      <c r="DD382" s="54">
        <f t="shared" si="248"/>
        <v>0</v>
      </c>
      <c r="DE382" s="54">
        <f t="shared" si="248"/>
        <v>0</v>
      </c>
      <c r="DF382" s="54">
        <f t="shared" si="248"/>
        <v>0</v>
      </c>
      <c r="DG382" s="54">
        <f t="shared" si="248"/>
        <v>0</v>
      </c>
      <c r="DH382" s="54">
        <f t="shared" si="248"/>
        <v>0</v>
      </c>
      <c r="DI382" s="54">
        <f t="shared" si="248"/>
        <v>0</v>
      </c>
      <c r="DJ382" s="54">
        <f t="shared" si="248"/>
        <v>0</v>
      </c>
      <c r="DK382" s="54">
        <f t="shared" si="248"/>
        <v>0</v>
      </c>
      <c r="DL382" s="54">
        <f t="shared" si="248"/>
        <v>0</v>
      </c>
      <c r="DM382" s="54">
        <f t="shared" si="248"/>
        <v>0</v>
      </c>
      <c r="DN382" s="54">
        <f t="shared" si="248"/>
        <v>0</v>
      </c>
    </row>
    <row r="384" spans="1:119" ht="13.5" x14ac:dyDescent="0.15">
      <c r="A384" s="54"/>
      <c r="B384" s="54"/>
      <c r="C384" s="54"/>
      <c r="D384" s="54"/>
      <c r="E384" s="54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  <c r="AA384" s="54"/>
      <c r="AB384" s="54"/>
      <c r="AC384" s="54"/>
      <c r="AD384" s="54"/>
      <c r="AE384" s="54"/>
      <c r="AF384" s="54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G384" s="348">
        <f>(CG377+CG378)*CG379</f>
        <v>79</v>
      </c>
      <c r="CH384" s="348">
        <f t="shared" ref="CH384:CV384" si="249">(CH377+CH378)*CH379</f>
        <v>79</v>
      </c>
      <c r="CI384" s="348">
        <f t="shared" si="249"/>
        <v>79</v>
      </c>
      <c r="CJ384" s="348">
        <f t="shared" si="249"/>
        <v>79</v>
      </c>
      <c r="CK384" s="348">
        <f t="shared" si="249"/>
        <v>79</v>
      </c>
      <c r="CL384" s="348">
        <f t="shared" si="249"/>
        <v>79</v>
      </c>
      <c r="CM384" s="348">
        <f t="shared" si="249"/>
        <v>79</v>
      </c>
      <c r="CN384" s="348">
        <f t="shared" si="249"/>
        <v>79</v>
      </c>
      <c r="CO384" s="348">
        <f t="shared" si="249"/>
        <v>79</v>
      </c>
      <c r="CP384" s="348">
        <f t="shared" si="249"/>
        <v>79</v>
      </c>
      <c r="CQ384" s="348">
        <f t="shared" si="249"/>
        <v>79</v>
      </c>
      <c r="CR384" s="348">
        <f t="shared" si="249"/>
        <v>79</v>
      </c>
      <c r="CS384" s="348">
        <f t="shared" si="249"/>
        <v>79</v>
      </c>
      <c r="CT384" s="348">
        <f t="shared" si="249"/>
        <v>79</v>
      </c>
      <c r="CU384" s="348">
        <f t="shared" si="249"/>
        <v>79</v>
      </c>
      <c r="CV384" s="348">
        <f t="shared" si="249"/>
        <v>79</v>
      </c>
    </row>
    <row r="385" spans="1:119" ht="13.5" x14ac:dyDescent="0.15">
      <c r="A385" s="54"/>
      <c r="B385" s="54"/>
      <c r="C385" s="54"/>
      <c r="D385" s="54"/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  <c r="AA385" s="54"/>
      <c r="AB385" s="54"/>
      <c r="AC385" s="54"/>
      <c r="AD385" s="54"/>
      <c r="AE385" s="54"/>
      <c r="AF385" s="54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G385" s="348" t="e">
        <f>CG380*CG379*(CG381-1/CG382)</f>
        <v>#VALUE!</v>
      </c>
      <c r="CH385" s="348" t="e">
        <f t="shared" ref="CH385:CV385" si="250">CH380*CH379*(CH381-1/CH382)</f>
        <v>#VALUE!</v>
      </c>
      <c r="CI385" s="348" t="e">
        <f t="shared" si="250"/>
        <v>#VALUE!</v>
      </c>
      <c r="CJ385" s="348" t="e">
        <f t="shared" si="250"/>
        <v>#VALUE!</v>
      </c>
      <c r="CK385" s="348" t="e">
        <f t="shared" si="250"/>
        <v>#VALUE!</v>
      </c>
      <c r="CL385" s="348" t="e">
        <f t="shared" si="250"/>
        <v>#VALUE!</v>
      </c>
      <c r="CM385" s="348" t="e">
        <f t="shared" si="250"/>
        <v>#VALUE!</v>
      </c>
      <c r="CN385" s="348" t="e">
        <f t="shared" si="250"/>
        <v>#VALUE!</v>
      </c>
      <c r="CO385" s="348" t="e">
        <f t="shared" si="250"/>
        <v>#VALUE!</v>
      </c>
      <c r="CP385" s="348" t="e">
        <f t="shared" si="250"/>
        <v>#VALUE!</v>
      </c>
      <c r="CQ385" s="348" t="e">
        <f t="shared" si="250"/>
        <v>#VALUE!</v>
      </c>
      <c r="CR385" s="348" t="e">
        <f t="shared" si="250"/>
        <v>#VALUE!</v>
      </c>
      <c r="CS385" s="348" t="e">
        <f t="shared" si="250"/>
        <v>#VALUE!</v>
      </c>
      <c r="CT385" s="348" t="e">
        <f t="shared" si="250"/>
        <v>#VALUE!</v>
      </c>
      <c r="CU385" s="348" t="e">
        <f t="shared" si="250"/>
        <v>#VALUE!</v>
      </c>
      <c r="CV385" s="348" t="e">
        <f t="shared" si="250"/>
        <v>#VALUE!</v>
      </c>
    </row>
    <row r="386" spans="1:119" ht="13.5" x14ac:dyDescent="0.15">
      <c r="A386" s="54"/>
      <c r="B386" s="54"/>
      <c r="C386" s="54"/>
      <c r="D386" s="54"/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  <c r="AA386" s="54"/>
      <c r="AB386" s="54"/>
      <c r="AC386" s="54"/>
      <c r="AD386" s="54"/>
      <c r="AE386" s="54"/>
      <c r="AF386" s="54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G386" s="348" t="e">
        <f>((CG377+CG378)*CG379-CG376-CG380*CG379/CG382)*EXP(-CG382*CG381)</f>
        <v>#VALUE!</v>
      </c>
      <c r="CH386" s="348" t="e">
        <f t="shared" ref="CH386:CV386" si="251">((CH377+CH378)*CH379-CH376-CH380*CH379/CH382)*EXP(-CH382*CH381)</f>
        <v>#VALUE!</v>
      </c>
      <c r="CI386" s="348" t="e">
        <f t="shared" si="251"/>
        <v>#VALUE!</v>
      </c>
      <c r="CJ386" s="348" t="e">
        <f t="shared" si="251"/>
        <v>#VALUE!</v>
      </c>
      <c r="CK386" s="348" t="e">
        <f t="shared" si="251"/>
        <v>#VALUE!</v>
      </c>
      <c r="CL386" s="348" t="e">
        <f t="shared" si="251"/>
        <v>#VALUE!</v>
      </c>
      <c r="CM386" s="348" t="e">
        <f t="shared" si="251"/>
        <v>#VALUE!</v>
      </c>
      <c r="CN386" s="348" t="e">
        <f t="shared" si="251"/>
        <v>#VALUE!</v>
      </c>
      <c r="CO386" s="348" t="e">
        <f t="shared" si="251"/>
        <v>#VALUE!</v>
      </c>
      <c r="CP386" s="348" t="e">
        <f t="shared" si="251"/>
        <v>#VALUE!</v>
      </c>
      <c r="CQ386" s="348" t="e">
        <f t="shared" si="251"/>
        <v>#VALUE!</v>
      </c>
      <c r="CR386" s="348" t="e">
        <f t="shared" si="251"/>
        <v>#VALUE!</v>
      </c>
      <c r="CS386" s="348" t="e">
        <f t="shared" si="251"/>
        <v>#VALUE!</v>
      </c>
      <c r="CT386" s="348" t="e">
        <f t="shared" si="251"/>
        <v>#VALUE!</v>
      </c>
      <c r="CU386" s="348" t="e">
        <f t="shared" si="251"/>
        <v>#VALUE!</v>
      </c>
      <c r="CV386" s="348" t="e">
        <f t="shared" si="251"/>
        <v>#VALUE!</v>
      </c>
    </row>
    <row r="387" spans="1:119" ht="13.5" x14ac:dyDescent="0.15">
      <c r="A387" s="54"/>
      <c r="B387" s="54"/>
      <c r="C387" s="54"/>
      <c r="D387" s="54"/>
      <c r="E387" s="54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  <c r="AA387" s="54"/>
      <c r="AB387" s="54"/>
      <c r="AC387" s="54"/>
      <c r="AD387" s="54"/>
      <c r="AE387" s="54"/>
      <c r="AF387" s="54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G387" s="349" t="e">
        <f>CG384+CG385-CG386</f>
        <v>#VALUE!</v>
      </c>
      <c r="CH387" s="349" t="e">
        <f t="shared" ref="CH387:CV387" si="252">CH384+CH385-CH386</f>
        <v>#VALUE!</v>
      </c>
      <c r="CI387" s="349" t="e">
        <f t="shared" si="252"/>
        <v>#VALUE!</v>
      </c>
      <c r="CJ387" s="349" t="e">
        <f t="shared" si="252"/>
        <v>#VALUE!</v>
      </c>
      <c r="CK387" s="349" t="e">
        <f t="shared" si="252"/>
        <v>#VALUE!</v>
      </c>
      <c r="CL387" s="349" t="e">
        <f t="shared" si="252"/>
        <v>#VALUE!</v>
      </c>
      <c r="CM387" s="349" t="e">
        <f t="shared" si="252"/>
        <v>#VALUE!</v>
      </c>
      <c r="CN387" s="349" t="e">
        <f t="shared" si="252"/>
        <v>#VALUE!</v>
      </c>
      <c r="CO387" s="349" t="e">
        <f t="shared" si="252"/>
        <v>#VALUE!</v>
      </c>
      <c r="CP387" s="349" t="e">
        <f t="shared" si="252"/>
        <v>#VALUE!</v>
      </c>
      <c r="CQ387" s="349" t="e">
        <f t="shared" si="252"/>
        <v>#VALUE!</v>
      </c>
      <c r="CR387" s="349" t="e">
        <f t="shared" si="252"/>
        <v>#VALUE!</v>
      </c>
      <c r="CS387" s="349" t="e">
        <f t="shared" si="252"/>
        <v>#VALUE!</v>
      </c>
      <c r="CT387" s="349" t="e">
        <f t="shared" si="252"/>
        <v>#VALUE!</v>
      </c>
      <c r="CU387" s="349" t="e">
        <f t="shared" si="252"/>
        <v>#VALUE!</v>
      </c>
      <c r="CV387" s="349" t="e">
        <f t="shared" si="252"/>
        <v>#VALUE!</v>
      </c>
    </row>
    <row r="388" spans="1:119" ht="13.5" x14ac:dyDescent="0.15">
      <c r="A388" s="54"/>
      <c r="B388" s="54"/>
      <c r="C388" s="54"/>
      <c r="D388" s="54"/>
      <c r="E388" s="54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  <c r="AA388" s="54"/>
      <c r="AB388" s="54"/>
      <c r="AC388" s="54"/>
      <c r="AD388" s="54"/>
      <c r="AE388" s="54"/>
      <c r="AF388" s="54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G388" s="350" t="s">
        <v>390</v>
      </c>
      <c r="CH388" s="351" t="s">
        <v>333</v>
      </c>
      <c r="CI388" s="351" t="s">
        <v>334</v>
      </c>
      <c r="CJ388" s="351" t="s">
        <v>335</v>
      </c>
      <c r="CK388" s="351" t="s">
        <v>336</v>
      </c>
      <c r="CL388" s="351" t="s">
        <v>337</v>
      </c>
      <c r="CM388" s="351" t="s">
        <v>338</v>
      </c>
      <c r="CN388" s="351" t="s">
        <v>339</v>
      </c>
      <c r="CO388" s="351" t="s">
        <v>340</v>
      </c>
      <c r="CP388" s="351" t="s">
        <v>341</v>
      </c>
      <c r="CQ388" s="351" t="s">
        <v>342</v>
      </c>
      <c r="CR388" s="351" t="s">
        <v>343</v>
      </c>
      <c r="CS388" s="351" t="s">
        <v>344</v>
      </c>
      <c r="CT388" s="351" t="s">
        <v>345</v>
      </c>
      <c r="CU388" s="351" t="s">
        <v>346</v>
      </c>
      <c r="CV388" s="351" t="s">
        <v>347</v>
      </c>
      <c r="CY388" s="54" t="s">
        <v>390</v>
      </c>
      <c r="CZ388" s="54" t="s">
        <v>333</v>
      </c>
      <c r="DA388" s="54" t="s">
        <v>334</v>
      </c>
      <c r="DB388" s="54" t="s">
        <v>335</v>
      </c>
      <c r="DC388" s="54" t="s">
        <v>336</v>
      </c>
      <c r="DD388" s="54" t="s">
        <v>337</v>
      </c>
      <c r="DE388" s="54" t="s">
        <v>338</v>
      </c>
      <c r="DF388" s="54" t="s">
        <v>339</v>
      </c>
      <c r="DG388" s="54" t="s">
        <v>340</v>
      </c>
      <c r="DH388" s="54" t="s">
        <v>341</v>
      </c>
      <c r="DI388" s="54" t="s">
        <v>342</v>
      </c>
      <c r="DJ388" s="54" t="s">
        <v>343</v>
      </c>
      <c r="DK388" s="54" t="s">
        <v>344</v>
      </c>
      <c r="DL388" s="54" t="s">
        <v>345</v>
      </c>
      <c r="DM388" s="54" t="s">
        <v>346</v>
      </c>
      <c r="DN388" s="54" t="s">
        <v>347</v>
      </c>
    </row>
    <row r="389" spans="1:119" ht="13.5" x14ac:dyDescent="0.15">
      <c r="A389" s="54"/>
      <c r="B389" s="54"/>
      <c r="C389" s="54"/>
      <c r="D389" s="54"/>
      <c r="E389" s="54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  <c r="AA389" s="54"/>
      <c r="AB389" s="54"/>
      <c r="AC389" s="54"/>
      <c r="AD389" s="54"/>
      <c r="AE389" s="54"/>
      <c r="AF389" s="54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F389" s="54" t="s">
        <v>391</v>
      </c>
      <c r="CG389" s="352" t="e">
        <f>ROUND((CG377+CG378)*CG379+CG380*CG379*(CG381-1/CG382)-((CG377+CG378)*CG379-CG376-CG380*CG379/CG382)*EXP(-CG382*CG381),5)</f>
        <v>#VALUE!</v>
      </c>
      <c r="CH389" s="352" t="e">
        <f t="shared" ref="CH389:CV389" si="253">ROUND((CH377+CH378)*CH379+CH380*CH379*(CH381-1/CH382)-((CH377+CH378)*CH379-CH376-CH380*CH379/CH382)*EXP(-CH382*CH381),5)</f>
        <v>#VALUE!</v>
      </c>
      <c r="CI389" s="352" t="e">
        <f t="shared" si="253"/>
        <v>#VALUE!</v>
      </c>
      <c r="CJ389" s="352" t="e">
        <f t="shared" si="253"/>
        <v>#VALUE!</v>
      </c>
      <c r="CK389" s="352" t="e">
        <f t="shared" si="253"/>
        <v>#VALUE!</v>
      </c>
      <c r="CL389" s="352" t="e">
        <f t="shared" si="253"/>
        <v>#VALUE!</v>
      </c>
      <c r="CM389" s="352" t="e">
        <f t="shared" si="253"/>
        <v>#VALUE!</v>
      </c>
      <c r="CN389" s="352" t="e">
        <f t="shared" si="253"/>
        <v>#VALUE!</v>
      </c>
      <c r="CO389" s="352" t="e">
        <f t="shared" si="253"/>
        <v>#VALUE!</v>
      </c>
      <c r="CP389" s="352" t="e">
        <f t="shared" si="253"/>
        <v>#VALUE!</v>
      </c>
      <c r="CQ389" s="352" t="e">
        <f t="shared" si="253"/>
        <v>#VALUE!</v>
      </c>
      <c r="CR389" s="352" t="e">
        <f t="shared" si="253"/>
        <v>#VALUE!</v>
      </c>
      <c r="CS389" s="352" t="e">
        <f t="shared" si="253"/>
        <v>#VALUE!</v>
      </c>
      <c r="CT389" s="352" t="e">
        <f t="shared" si="253"/>
        <v>#VALUE!</v>
      </c>
      <c r="CU389" s="352" t="e">
        <f t="shared" si="253"/>
        <v>#VALUE!</v>
      </c>
      <c r="CV389" s="352" t="e">
        <f t="shared" si="253"/>
        <v>#VALUE!</v>
      </c>
      <c r="CX389" s="54" t="s">
        <v>412</v>
      </c>
      <c r="CY389" s="362">
        <f>(CY381+CY382)/CY380+CY379</f>
        <v>295.99579239870923</v>
      </c>
      <c r="CZ389" s="362">
        <f t="shared" ref="CZ389:DN389" si="254">(CZ381+CZ382)/CZ380+CZ379</f>
        <v>253.99617592876882</v>
      </c>
      <c r="DA389" s="362">
        <f t="shared" si="254"/>
        <v>224.99578814732763</v>
      </c>
      <c r="DB389" s="362">
        <f t="shared" si="254"/>
        <v>202.99552076677315</v>
      </c>
      <c r="DC389" s="362">
        <f t="shared" si="254"/>
        <v>190.00217425547623</v>
      </c>
      <c r="DD389" s="362">
        <f t="shared" si="254"/>
        <v>174.99791344557741</v>
      </c>
      <c r="DE389" s="362">
        <f t="shared" si="254"/>
        <v>164.99559634188427</v>
      </c>
      <c r="DF389" s="362">
        <f t="shared" si="254"/>
        <v>157.00280920314253</v>
      </c>
      <c r="DG389" s="362">
        <f t="shared" si="254"/>
        <v>151.99654993400793</v>
      </c>
      <c r="DH389" s="362">
        <f t="shared" si="254"/>
        <v>145.99700693992628</v>
      </c>
      <c r="DI389" s="362">
        <f t="shared" si="254"/>
        <v>141.99730722180493</v>
      </c>
      <c r="DJ389" s="362">
        <f t="shared" si="254"/>
        <v>138.99904711262363</v>
      </c>
      <c r="DK389" s="362">
        <f t="shared" si="254"/>
        <v>133.99871805423658</v>
      </c>
      <c r="DL389" s="362">
        <f t="shared" si="254"/>
        <v>131.99796563285832</v>
      </c>
      <c r="DM389" s="362">
        <f t="shared" si="254"/>
        <v>129.00495001041449</v>
      </c>
      <c r="DN389" s="362">
        <f t="shared" si="254"/>
        <v>127.00491577747849</v>
      </c>
    </row>
    <row r="390" spans="1:119" ht="13.5" x14ac:dyDescent="0.15">
      <c r="A390" s="54"/>
      <c r="B390" s="54"/>
      <c r="C390" s="54"/>
      <c r="D390" s="54"/>
      <c r="E390" s="54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  <c r="AA390" s="54"/>
      <c r="AB390" s="54"/>
      <c r="AC390" s="54"/>
      <c r="AD390" s="54"/>
      <c r="AE390" s="54"/>
      <c r="AF390" s="54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319" t="str">
        <f>IF(CB390="","",CC390)</f>
        <v/>
      </c>
      <c r="CB390" s="363" t="str">
        <f>IF(COUNTIF(CY390:DN390,"×")=0,"","浮上できません")</f>
        <v/>
      </c>
      <c r="CC390" s="316"/>
      <c r="CG390" s="369"/>
      <c r="CH390" s="369"/>
      <c r="CI390" s="369"/>
      <c r="CJ390" s="369"/>
      <c r="CK390" s="369"/>
      <c r="CL390" s="369"/>
      <c r="CM390" s="369"/>
      <c r="CN390" s="369"/>
      <c r="CO390" s="369"/>
      <c r="CP390" s="369"/>
      <c r="CQ390" s="369"/>
      <c r="CR390" s="369"/>
      <c r="CS390" s="369"/>
      <c r="CT390" s="369"/>
      <c r="CU390" s="369"/>
      <c r="CV390" s="369"/>
      <c r="CY390" s="364" t="e">
        <f t="shared" ref="CY390:DN390" si="255">IF(CY389-CG389&gt;0,"","×")</f>
        <v>#VALUE!</v>
      </c>
      <c r="CZ390" s="364" t="e">
        <f t="shared" si="255"/>
        <v>#VALUE!</v>
      </c>
      <c r="DA390" s="364" t="e">
        <f t="shared" si="255"/>
        <v>#VALUE!</v>
      </c>
      <c r="DB390" s="364" t="e">
        <f t="shared" si="255"/>
        <v>#VALUE!</v>
      </c>
      <c r="DC390" s="364" t="e">
        <f t="shared" si="255"/>
        <v>#VALUE!</v>
      </c>
      <c r="DD390" s="364" t="e">
        <f t="shared" si="255"/>
        <v>#VALUE!</v>
      </c>
      <c r="DE390" s="364" t="e">
        <f t="shared" si="255"/>
        <v>#VALUE!</v>
      </c>
      <c r="DF390" s="364" t="e">
        <f t="shared" si="255"/>
        <v>#VALUE!</v>
      </c>
      <c r="DG390" s="364" t="e">
        <f t="shared" si="255"/>
        <v>#VALUE!</v>
      </c>
      <c r="DH390" s="364" t="e">
        <f t="shared" si="255"/>
        <v>#VALUE!</v>
      </c>
      <c r="DI390" s="364" t="e">
        <f t="shared" si="255"/>
        <v>#VALUE!</v>
      </c>
      <c r="DJ390" s="364" t="e">
        <f t="shared" si="255"/>
        <v>#VALUE!</v>
      </c>
      <c r="DK390" s="364" t="e">
        <f t="shared" si="255"/>
        <v>#VALUE!</v>
      </c>
      <c r="DL390" s="364" t="e">
        <f t="shared" si="255"/>
        <v>#VALUE!</v>
      </c>
      <c r="DM390" s="364" t="e">
        <f t="shared" si="255"/>
        <v>#VALUE!</v>
      </c>
      <c r="DN390" s="364" t="e">
        <f t="shared" si="255"/>
        <v>#VALUE!</v>
      </c>
    </row>
    <row r="391" spans="1:119" ht="13.5" x14ac:dyDescent="0.15">
      <c r="A391" s="54"/>
      <c r="B391" s="54"/>
      <c r="C391" s="54"/>
      <c r="D391" s="54"/>
      <c r="E391" s="54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  <c r="AA391" s="54"/>
      <c r="AB391" s="54"/>
      <c r="AC391" s="54"/>
      <c r="AD391" s="54"/>
      <c r="AE391" s="54"/>
      <c r="AF391" s="54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F391" s="338" t="s">
        <v>453</v>
      </c>
      <c r="CG391" s="338" t="s">
        <v>454</v>
      </c>
      <c r="CH391" s="338"/>
      <c r="CI391" s="338"/>
      <c r="CJ391" s="338"/>
      <c r="CK391" s="338"/>
      <c r="CL391" s="338"/>
      <c r="CM391" s="338"/>
      <c r="CN391" s="338"/>
      <c r="CO391" s="338"/>
      <c r="CP391" s="338"/>
      <c r="CQ391" s="338"/>
      <c r="CR391" s="338"/>
      <c r="CS391" s="338"/>
      <c r="CT391" s="338"/>
      <c r="CU391" s="338"/>
      <c r="CV391" s="338"/>
      <c r="CW391" s="338"/>
    </row>
    <row r="392" spans="1:119" ht="13.5" x14ac:dyDescent="0.15">
      <c r="A392" s="54"/>
      <c r="B392" s="54"/>
      <c r="C392" s="54"/>
      <c r="D392" s="54"/>
      <c r="E392" s="54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  <c r="AA392" s="54"/>
      <c r="AB392" s="54"/>
      <c r="AC392" s="54"/>
      <c r="AD392" s="54"/>
      <c r="AE392" s="54"/>
      <c r="AF392" s="54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X392" s="339"/>
      <c r="CY392" s="339"/>
      <c r="CZ392" s="339"/>
      <c r="DA392" s="339"/>
      <c r="DB392" s="339"/>
      <c r="DC392" s="339"/>
      <c r="DD392" s="339"/>
      <c r="DE392" s="339"/>
      <c r="DF392" s="339"/>
      <c r="DG392" s="339"/>
      <c r="DH392" s="339"/>
      <c r="DI392" s="339"/>
      <c r="DJ392" s="339"/>
      <c r="DK392" s="339"/>
      <c r="DL392" s="339"/>
      <c r="DM392" s="339"/>
      <c r="DN392" s="339"/>
      <c r="DO392" s="339"/>
    </row>
    <row r="393" spans="1:119" ht="13.5" x14ac:dyDescent="0.15">
      <c r="A393" s="54"/>
      <c r="B393" s="54"/>
      <c r="C393" s="54"/>
      <c r="D393" s="54"/>
      <c r="E393" s="54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  <c r="AA393" s="54"/>
      <c r="AB393" s="54"/>
      <c r="AC393" s="54"/>
      <c r="AD393" s="54"/>
      <c r="AE393" s="54"/>
      <c r="AF393" s="54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F393" s="340" t="s">
        <v>401</v>
      </c>
      <c r="CG393" s="353" t="e">
        <f>CG389</f>
        <v>#VALUE!</v>
      </c>
      <c r="CH393" s="353" t="e">
        <f t="shared" ref="CH393:CV393" si="256">CH389</f>
        <v>#VALUE!</v>
      </c>
      <c r="CI393" s="353" t="e">
        <f t="shared" si="256"/>
        <v>#VALUE!</v>
      </c>
      <c r="CJ393" s="353" t="e">
        <f t="shared" si="256"/>
        <v>#VALUE!</v>
      </c>
      <c r="CK393" s="353" t="e">
        <f t="shared" si="256"/>
        <v>#VALUE!</v>
      </c>
      <c r="CL393" s="353" t="e">
        <f t="shared" si="256"/>
        <v>#VALUE!</v>
      </c>
      <c r="CM393" s="353" t="e">
        <f t="shared" si="256"/>
        <v>#VALUE!</v>
      </c>
      <c r="CN393" s="353" t="e">
        <f t="shared" si="256"/>
        <v>#VALUE!</v>
      </c>
      <c r="CO393" s="353" t="e">
        <f t="shared" si="256"/>
        <v>#VALUE!</v>
      </c>
      <c r="CP393" s="353" t="e">
        <f t="shared" si="256"/>
        <v>#VALUE!</v>
      </c>
      <c r="CQ393" s="353" t="e">
        <f t="shared" si="256"/>
        <v>#VALUE!</v>
      </c>
      <c r="CR393" s="353" t="e">
        <f t="shared" si="256"/>
        <v>#VALUE!</v>
      </c>
      <c r="CS393" s="353" t="e">
        <f t="shared" si="256"/>
        <v>#VALUE!</v>
      </c>
      <c r="CT393" s="353" t="e">
        <f t="shared" si="256"/>
        <v>#VALUE!</v>
      </c>
      <c r="CU393" s="353" t="e">
        <f t="shared" si="256"/>
        <v>#VALUE!</v>
      </c>
      <c r="CV393" s="353" t="e">
        <f t="shared" si="256"/>
        <v>#VALUE!</v>
      </c>
    </row>
    <row r="394" spans="1:119" ht="13.5" x14ac:dyDescent="0.15">
      <c r="A394" s="54"/>
      <c r="B394" s="54"/>
      <c r="C394" s="54"/>
      <c r="D394" s="54"/>
      <c r="E394" s="54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  <c r="AA394" s="54"/>
      <c r="AB394" s="54"/>
      <c r="AC394" s="54"/>
      <c r="AD394" s="54"/>
      <c r="AE394" s="54"/>
      <c r="AF394" s="54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F394" s="54" t="s">
        <v>395</v>
      </c>
      <c r="CG394" s="54">
        <v>100</v>
      </c>
      <c r="CH394" s="54">
        <f>$CG394</f>
        <v>100</v>
      </c>
      <c r="CI394" s="54">
        <f t="shared" ref="CI394:CV398" si="257">$CG394</f>
        <v>100</v>
      </c>
      <c r="CJ394" s="54">
        <f t="shared" si="257"/>
        <v>100</v>
      </c>
      <c r="CK394" s="54">
        <f t="shared" si="257"/>
        <v>100</v>
      </c>
      <c r="CL394" s="54">
        <f t="shared" si="257"/>
        <v>100</v>
      </c>
      <c r="CM394" s="54">
        <f t="shared" si="257"/>
        <v>100</v>
      </c>
      <c r="CN394" s="54">
        <f t="shared" si="257"/>
        <v>100</v>
      </c>
      <c r="CO394" s="54">
        <f t="shared" si="257"/>
        <v>100</v>
      </c>
      <c r="CP394" s="54">
        <f t="shared" si="257"/>
        <v>100</v>
      </c>
      <c r="CQ394" s="54">
        <f t="shared" si="257"/>
        <v>100</v>
      </c>
      <c r="CR394" s="54">
        <f t="shared" si="257"/>
        <v>100</v>
      </c>
      <c r="CS394" s="54">
        <f t="shared" si="257"/>
        <v>100</v>
      </c>
      <c r="CT394" s="54">
        <f t="shared" si="257"/>
        <v>100</v>
      </c>
      <c r="CU394" s="54">
        <f t="shared" si="257"/>
        <v>100</v>
      </c>
      <c r="CV394" s="54">
        <f t="shared" si="257"/>
        <v>100</v>
      </c>
      <c r="CX394" s="339" t="s">
        <v>402</v>
      </c>
      <c r="CY394" s="339"/>
      <c r="CZ394" s="339"/>
      <c r="DA394" s="339"/>
      <c r="DB394" s="339"/>
      <c r="DC394" s="339"/>
      <c r="DD394" s="339"/>
      <c r="DE394" s="339"/>
      <c r="DF394" s="339"/>
      <c r="DG394" s="339"/>
      <c r="DH394" s="339"/>
      <c r="DI394" s="339"/>
      <c r="DJ394" s="339"/>
      <c r="DK394" s="339"/>
      <c r="DL394" s="339"/>
      <c r="DM394" s="339"/>
      <c r="DN394" s="339"/>
      <c r="DO394" s="339"/>
    </row>
    <row r="395" spans="1:119" ht="13.5" x14ac:dyDescent="0.15">
      <c r="A395" s="54"/>
      <c r="B395" s="54"/>
      <c r="C395" s="54"/>
      <c r="D395" s="5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  <c r="AA395" s="54"/>
      <c r="AB395" s="54"/>
      <c r="AC395" s="54"/>
      <c r="AD395" s="54"/>
      <c r="AE395" s="54"/>
      <c r="AF395" s="54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B395" s="64" t="s">
        <v>372</v>
      </c>
      <c r="CC395" s="345">
        <v>-10</v>
      </c>
      <c r="CD395" s="66" t="s">
        <v>373</v>
      </c>
      <c r="CE395" s="66">
        <f>ROUND(CC395*$CG$82*9.80665/1000,0)</f>
        <v>-101</v>
      </c>
      <c r="CF395" s="54" t="s">
        <v>374</v>
      </c>
      <c r="CG395" s="341">
        <f>CE396</f>
        <v>0</v>
      </c>
      <c r="CH395" s="54">
        <f>$CG395</f>
        <v>0</v>
      </c>
      <c r="CI395" s="54">
        <f t="shared" si="257"/>
        <v>0</v>
      </c>
      <c r="CJ395" s="54">
        <f t="shared" si="257"/>
        <v>0</v>
      </c>
      <c r="CK395" s="54">
        <f t="shared" si="257"/>
        <v>0</v>
      </c>
      <c r="CL395" s="54">
        <f t="shared" si="257"/>
        <v>0</v>
      </c>
      <c r="CM395" s="54">
        <f t="shared" si="257"/>
        <v>0</v>
      </c>
      <c r="CN395" s="54">
        <f t="shared" si="257"/>
        <v>0</v>
      </c>
      <c r="CO395" s="54">
        <f t="shared" si="257"/>
        <v>0</v>
      </c>
      <c r="CP395" s="54">
        <f t="shared" si="257"/>
        <v>0</v>
      </c>
      <c r="CQ395" s="54">
        <f t="shared" si="257"/>
        <v>0</v>
      </c>
      <c r="CR395" s="54">
        <f t="shared" si="257"/>
        <v>0</v>
      </c>
      <c r="CS395" s="54">
        <f t="shared" si="257"/>
        <v>0</v>
      </c>
      <c r="CT395" s="54">
        <f t="shared" si="257"/>
        <v>0</v>
      </c>
      <c r="CU395" s="54">
        <f t="shared" si="257"/>
        <v>0</v>
      </c>
      <c r="CV395" s="54">
        <f t="shared" si="257"/>
        <v>0</v>
      </c>
    </row>
    <row r="396" spans="1:119" ht="13.5" x14ac:dyDescent="0.15">
      <c r="A396" s="54"/>
      <c r="B396" s="54"/>
      <c r="C396" s="54"/>
      <c r="D396" s="5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  <c r="AA396" s="54"/>
      <c r="AB396" s="54"/>
      <c r="AC396" s="54"/>
      <c r="AD396" s="54"/>
      <c r="AE396" s="54"/>
      <c r="AF396" s="54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B396" s="354" t="s">
        <v>376</v>
      </c>
      <c r="CC396" s="355">
        <f>CC380</f>
        <v>0</v>
      </c>
      <c r="CD396" s="346" t="s">
        <v>455</v>
      </c>
      <c r="CE396" s="66">
        <f>CC396*$CG$82*9.80665/1000</f>
        <v>0</v>
      </c>
      <c r="CF396" s="54" t="s">
        <v>396</v>
      </c>
      <c r="CG396" s="54">
        <v>0.79</v>
      </c>
      <c r="CH396" s="54">
        <f>$CG396</f>
        <v>0.79</v>
      </c>
      <c r="CI396" s="54">
        <f t="shared" si="257"/>
        <v>0.79</v>
      </c>
      <c r="CJ396" s="54">
        <f t="shared" si="257"/>
        <v>0.79</v>
      </c>
      <c r="CK396" s="54">
        <f t="shared" si="257"/>
        <v>0.79</v>
      </c>
      <c r="CL396" s="54">
        <f t="shared" si="257"/>
        <v>0.79</v>
      </c>
      <c r="CM396" s="54">
        <f t="shared" si="257"/>
        <v>0.79</v>
      </c>
      <c r="CN396" s="54">
        <f t="shared" si="257"/>
        <v>0.79</v>
      </c>
      <c r="CO396" s="54">
        <f t="shared" si="257"/>
        <v>0.79</v>
      </c>
      <c r="CP396" s="54">
        <f t="shared" si="257"/>
        <v>0.79</v>
      </c>
      <c r="CQ396" s="54">
        <f t="shared" si="257"/>
        <v>0.79</v>
      </c>
      <c r="CR396" s="54">
        <f t="shared" si="257"/>
        <v>0.79</v>
      </c>
      <c r="CS396" s="54">
        <f t="shared" si="257"/>
        <v>0.79</v>
      </c>
      <c r="CT396" s="54">
        <f t="shared" si="257"/>
        <v>0.79</v>
      </c>
      <c r="CU396" s="54">
        <f t="shared" si="257"/>
        <v>0.79</v>
      </c>
      <c r="CV396" s="54">
        <f t="shared" si="257"/>
        <v>0.79</v>
      </c>
      <c r="CX396" s="358" t="s">
        <v>404</v>
      </c>
      <c r="CY396" s="54">
        <f t="shared" ref="CY396:DN396" si="258">CG$79</f>
        <v>126.88500000000001</v>
      </c>
      <c r="CZ396" s="54">
        <f t="shared" si="258"/>
        <v>109.185</v>
      </c>
      <c r="DA396" s="54">
        <f t="shared" si="258"/>
        <v>94.381</v>
      </c>
      <c r="DB396" s="54">
        <f t="shared" si="258"/>
        <v>82.445999999999998</v>
      </c>
      <c r="DC396" s="54">
        <f t="shared" si="258"/>
        <v>73.918000000000006</v>
      </c>
      <c r="DD396" s="54">
        <f t="shared" si="258"/>
        <v>63.152999999999999</v>
      </c>
      <c r="DE396" s="54">
        <f t="shared" si="258"/>
        <v>56.482999999999997</v>
      </c>
      <c r="DF396" s="54">
        <f t="shared" si="258"/>
        <v>51.133000000000003</v>
      </c>
      <c r="DG396" s="54">
        <f t="shared" si="258"/>
        <v>48.246000000000002</v>
      </c>
      <c r="DH396" s="54">
        <f t="shared" si="258"/>
        <v>43.709000000000003</v>
      </c>
      <c r="DI396" s="54">
        <f t="shared" si="258"/>
        <v>40.774000000000001</v>
      </c>
      <c r="DJ396" s="54">
        <f t="shared" si="258"/>
        <v>38.68</v>
      </c>
      <c r="DK396" s="54">
        <f t="shared" si="258"/>
        <v>34.463000000000001</v>
      </c>
      <c r="DL396" s="54">
        <f t="shared" si="258"/>
        <v>33.161000000000001</v>
      </c>
      <c r="DM396" s="54">
        <f t="shared" si="258"/>
        <v>30.765000000000001</v>
      </c>
      <c r="DN396" s="54">
        <f t="shared" si="258"/>
        <v>29.283999999999999</v>
      </c>
    </row>
    <row r="397" spans="1:119" ht="13.5" x14ac:dyDescent="0.15">
      <c r="A397" s="54"/>
      <c r="B397" s="54"/>
      <c r="C397" s="54"/>
      <c r="D397" s="54"/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  <c r="AA397" s="54"/>
      <c r="AB397" s="54"/>
      <c r="AC397" s="54"/>
      <c r="AD397" s="54"/>
      <c r="AE397" s="54"/>
      <c r="AF397" s="54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B397" s="64" t="s">
        <v>380</v>
      </c>
      <c r="CC397" s="345">
        <f>-BN100</f>
        <v>0</v>
      </c>
      <c r="CD397" s="346" t="s">
        <v>456</v>
      </c>
      <c r="CE397" s="66">
        <f>CC397*$CG$82*9.80665/1000</f>
        <v>0</v>
      </c>
      <c r="CF397" s="54" t="s">
        <v>382</v>
      </c>
      <c r="CG397" s="341">
        <f>CE395</f>
        <v>-101</v>
      </c>
      <c r="CH397" s="54">
        <f>$CG397</f>
        <v>-101</v>
      </c>
      <c r="CI397" s="54">
        <f t="shared" si="257"/>
        <v>-101</v>
      </c>
      <c r="CJ397" s="54">
        <f t="shared" si="257"/>
        <v>-101</v>
      </c>
      <c r="CK397" s="54">
        <f t="shared" si="257"/>
        <v>-101</v>
      </c>
      <c r="CL397" s="54">
        <f t="shared" si="257"/>
        <v>-101</v>
      </c>
      <c r="CM397" s="54">
        <f t="shared" si="257"/>
        <v>-101</v>
      </c>
      <c r="CN397" s="54">
        <f t="shared" si="257"/>
        <v>-101</v>
      </c>
      <c r="CO397" s="54">
        <f t="shared" si="257"/>
        <v>-101</v>
      </c>
      <c r="CP397" s="54">
        <f t="shared" si="257"/>
        <v>-101</v>
      </c>
      <c r="CQ397" s="54">
        <f t="shared" si="257"/>
        <v>-101</v>
      </c>
      <c r="CR397" s="54">
        <f t="shared" si="257"/>
        <v>-101</v>
      </c>
      <c r="CS397" s="54">
        <f t="shared" si="257"/>
        <v>-101</v>
      </c>
      <c r="CT397" s="54">
        <f t="shared" si="257"/>
        <v>-101</v>
      </c>
      <c r="CU397" s="54">
        <f t="shared" si="257"/>
        <v>-101</v>
      </c>
      <c r="CV397" s="54">
        <f t="shared" si="257"/>
        <v>-101</v>
      </c>
      <c r="CX397" s="54" t="s">
        <v>457</v>
      </c>
      <c r="CY397" s="54">
        <f t="shared" ref="CY397:DN397" si="259">CG$80</f>
        <v>0.55779999999999996</v>
      </c>
      <c r="CZ397" s="54">
        <f t="shared" si="259"/>
        <v>0.65139999999999998</v>
      </c>
      <c r="DA397" s="54">
        <f t="shared" si="259"/>
        <v>0.72219999999999995</v>
      </c>
      <c r="DB397" s="54">
        <f t="shared" si="259"/>
        <v>0.78249999999999997</v>
      </c>
      <c r="DC397" s="54">
        <f t="shared" si="259"/>
        <v>0.81259999999999999</v>
      </c>
      <c r="DD397" s="54">
        <f t="shared" si="259"/>
        <v>0.84340000000000004</v>
      </c>
      <c r="DE397" s="54">
        <f t="shared" si="259"/>
        <v>0.86929999999999996</v>
      </c>
      <c r="DF397" s="54">
        <f t="shared" si="259"/>
        <v>0.89100000000000001</v>
      </c>
      <c r="DG397" s="54">
        <f t="shared" si="259"/>
        <v>0.90920000000000001</v>
      </c>
      <c r="DH397" s="54">
        <f t="shared" si="259"/>
        <v>0.92220000000000002</v>
      </c>
      <c r="DI397" s="54">
        <f t="shared" si="259"/>
        <v>0.93189999999999995</v>
      </c>
      <c r="DJ397" s="54">
        <f t="shared" si="259"/>
        <v>0.94030000000000002</v>
      </c>
      <c r="DK397" s="54">
        <f t="shared" si="259"/>
        <v>0.94769999999999999</v>
      </c>
      <c r="DL397" s="54">
        <f t="shared" si="259"/>
        <v>0.95440000000000003</v>
      </c>
      <c r="DM397" s="54">
        <f t="shared" si="259"/>
        <v>0.96020000000000005</v>
      </c>
      <c r="DN397" s="54">
        <f t="shared" si="259"/>
        <v>0.96530000000000005</v>
      </c>
    </row>
    <row r="398" spans="1:119" ht="14.25" thickBot="1" x14ac:dyDescent="0.2">
      <c r="A398" s="54"/>
      <c r="B398" s="54"/>
      <c r="C398" s="54"/>
      <c r="D398" s="5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  <c r="AA398" s="54"/>
      <c r="AB398" s="54"/>
      <c r="AC398" s="54"/>
      <c r="AD398" s="54"/>
      <c r="AE398" s="54"/>
      <c r="AF398" s="54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B398" s="64" t="s">
        <v>384</v>
      </c>
      <c r="CC398" s="345">
        <v>0</v>
      </c>
      <c r="CD398" s="66" t="s">
        <v>65</v>
      </c>
      <c r="CE398" s="66">
        <f>IF(CC395=0,IF(CC378&gt;0,CC398+CE381,CC398),(CC398-((CC397-CC396)/CC395)))</f>
        <v>0</v>
      </c>
      <c r="CF398" s="54" t="s">
        <v>385</v>
      </c>
      <c r="CG398" s="341">
        <f>ABS(CE398)</f>
        <v>0</v>
      </c>
      <c r="CH398" s="54">
        <f>$CG398</f>
        <v>0</v>
      </c>
      <c r="CI398" s="54">
        <f t="shared" si="257"/>
        <v>0</v>
      </c>
      <c r="CJ398" s="54">
        <f t="shared" si="257"/>
        <v>0</v>
      </c>
      <c r="CK398" s="54">
        <f t="shared" si="257"/>
        <v>0</v>
      </c>
      <c r="CL398" s="54">
        <f t="shared" si="257"/>
        <v>0</v>
      </c>
      <c r="CM398" s="54">
        <f t="shared" si="257"/>
        <v>0</v>
      </c>
      <c r="CN398" s="54">
        <f t="shared" si="257"/>
        <v>0</v>
      </c>
      <c r="CO398" s="54">
        <f t="shared" si="257"/>
        <v>0</v>
      </c>
      <c r="CP398" s="54">
        <f t="shared" si="257"/>
        <v>0</v>
      </c>
      <c r="CQ398" s="54">
        <f t="shared" si="257"/>
        <v>0</v>
      </c>
      <c r="CR398" s="54">
        <f t="shared" si="257"/>
        <v>0</v>
      </c>
      <c r="CS398" s="54">
        <f t="shared" si="257"/>
        <v>0</v>
      </c>
      <c r="CT398" s="54">
        <f t="shared" si="257"/>
        <v>0</v>
      </c>
      <c r="CU398" s="54">
        <f t="shared" si="257"/>
        <v>0</v>
      </c>
      <c r="CV398" s="54">
        <f t="shared" si="257"/>
        <v>0</v>
      </c>
      <c r="CX398" s="54" t="s">
        <v>407</v>
      </c>
      <c r="CY398" s="54">
        <f>100-$CG$83</f>
        <v>94.33</v>
      </c>
      <c r="CZ398" s="54">
        <f t="shared" ref="CZ398:DN398" si="260">100-$CG$83</f>
        <v>94.33</v>
      </c>
      <c r="DA398" s="54">
        <f t="shared" si="260"/>
        <v>94.33</v>
      </c>
      <c r="DB398" s="54">
        <f t="shared" si="260"/>
        <v>94.33</v>
      </c>
      <c r="DC398" s="54">
        <f t="shared" si="260"/>
        <v>94.33</v>
      </c>
      <c r="DD398" s="54">
        <f t="shared" si="260"/>
        <v>94.33</v>
      </c>
      <c r="DE398" s="54">
        <f t="shared" si="260"/>
        <v>94.33</v>
      </c>
      <c r="DF398" s="54">
        <f t="shared" si="260"/>
        <v>94.33</v>
      </c>
      <c r="DG398" s="54">
        <f t="shared" si="260"/>
        <v>94.33</v>
      </c>
      <c r="DH398" s="54">
        <f t="shared" si="260"/>
        <v>94.33</v>
      </c>
      <c r="DI398" s="54">
        <f t="shared" si="260"/>
        <v>94.33</v>
      </c>
      <c r="DJ398" s="54">
        <f t="shared" si="260"/>
        <v>94.33</v>
      </c>
      <c r="DK398" s="54">
        <f t="shared" si="260"/>
        <v>94.33</v>
      </c>
      <c r="DL398" s="54">
        <f t="shared" si="260"/>
        <v>94.33</v>
      </c>
      <c r="DM398" s="54">
        <f t="shared" si="260"/>
        <v>94.33</v>
      </c>
      <c r="DN398" s="54">
        <f t="shared" si="260"/>
        <v>94.33</v>
      </c>
    </row>
    <row r="399" spans="1:119" ht="14.25" thickBot="1" x14ac:dyDescent="0.2">
      <c r="A399" s="5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  <c r="AA399" s="54"/>
      <c r="AB399" s="54"/>
      <c r="AC399" s="54"/>
      <c r="AD399" s="54"/>
      <c r="AE399" s="54"/>
      <c r="AF399" s="54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B399" s="359"/>
      <c r="CC399" s="360"/>
      <c r="CF399" s="54" t="s">
        <v>397</v>
      </c>
      <c r="CG399" s="347">
        <f>LN(2)/CG$78</f>
        <v>0.13862943611198905</v>
      </c>
      <c r="CH399" s="347">
        <f t="shared" ref="CH399:CV399" si="261">LN(2)/CH$78</f>
        <v>8.6643397569993161E-2</v>
      </c>
      <c r="CI399" s="347">
        <f t="shared" si="261"/>
        <v>5.5451774444795626E-2</v>
      </c>
      <c r="CJ399" s="347">
        <f t="shared" si="261"/>
        <v>3.7467415165402446E-2</v>
      </c>
      <c r="CK399" s="347">
        <f t="shared" si="261"/>
        <v>2.5672117798516494E-2</v>
      </c>
      <c r="CL399" s="347">
        <f t="shared" si="261"/>
        <v>1.8097837612531208E-2</v>
      </c>
      <c r="CM399" s="347">
        <f t="shared" si="261"/>
        <v>1.2765141446776157E-2</v>
      </c>
      <c r="CN399" s="347">
        <f t="shared" si="261"/>
        <v>9.001911435843446E-3</v>
      </c>
      <c r="CO399" s="347">
        <f t="shared" si="261"/>
        <v>6.3591484455040852E-3</v>
      </c>
      <c r="CP399" s="347">
        <f t="shared" si="261"/>
        <v>4.7475834284927756E-3</v>
      </c>
      <c r="CQ399" s="347">
        <f t="shared" si="261"/>
        <v>3.7066694147590657E-3</v>
      </c>
      <c r="CR399" s="347">
        <f t="shared" si="261"/>
        <v>2.9001974082006081E-3</v>
      </c>
      <c r="CS399" s="347">
        <f t="shared" si="261"/>
        <v>2.272613706753919E-3</v>
      </c>
      <c r="CT399" s="347">
        <f t="shared" si="261"/>
        <v>1.7773004629742187E-3</v>
      </c>
      <c r="CU399" s="347">
        <f t="shared" si="261"/>
        <v>1.3918618083533039E-3</v>
      </c>
      <c r="CV399" s="347">
        <f t="shared" si="261"/>
        <v>1.0915703630865281E-3</v>
      </c>
      <c r="CX399" s="54" t="s">
        <v>409</v>
      </c>
      <c r="CY399" s="361">
        <f>CE397</f>
        <v>0</v>
      </c>
      <c r="CZ399" s="54">
        <f>$CY399</f>
        <v>0</v>
      </c>
      <c r="DA399" s="54">
        <f t="shared" ref="DA399:DN399" si="262">$CY399</f>
        <v>0</v>
      </c>
      <c r="DB399" s="54">
        <f t="shared" si="262"/>
        <v>0</v>
      </c>
      <c r="DC399" s="54">
        <f t="shared" si="262"/>
        <v>0</v>
      </c>
      <c r="DD399" s="54">
        <f t="shared" si="262"/>
        <v>0</v>
      </c>
      <c r="DE399" s="54">
        <f t="shared" si="262"/>
        <v>0</v>
      </c>
      <c r="DF399" s="54">
        <f t="shared" si="262"/>
        <v>0</v>
      </c>
      <c r="DG399" s="54">
        <f t="shared" si="262"/>
        <v>0</v>
      </c>
      <c r="DH399" s="54">
        <f t="shared" si="262"/>
        <v>0</v>
      </c>
      <c r="DI399" s="54">
        <f t="shared" si="262"/>
        <v>0</v>
      </c>
      <c r="DJ399" s="54">
        <f t="shared" si="262"/>
        <v>0</v>
      </c>
      <c r="DK399" s="54">
        <f t="shared" si="262"/>
        <v>0</v>
      </c>
      <c r="DL399" s="54">
        <f t="shared" si="262"/>
        <v>0</v>
      </c>
      <c r="DM399" s="54">
        <f t="shared" si="262"/>
        <v>0</v>
      </c>
      <c r="DN399" s="54">
        <f t="shared" si="262"/>
        <v>0</v>
      </c>
    </row>
    <row r="401" spans="1:119" ht="13.5" x14ac:dyDescent="0.15">
      <c r="A401" s="54"/>
      <c r="B401" s="54"/>
      <c r="C401" s="54"/>
      <c r="D401" s="5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  <c r="AA401" s="54"/>
      <c r="AB401" s="54"/>
      <c r="AC401" s="54"/>
      <c r="AD401" s="54"/>
      <c r="AE401" s="54"/>
      <c r="AF401" s="54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G401" s="348">
        <f>(CG394+CG395)*CG396</f>
        <v>79</v>
      </c>
      <c r="CH401" s="348">
        <f t="shared" ref="CH401:CV401" si="263">(CH394+CH395)*CH396</f>
        <v>79</v>
      </c>
      <c r="CI401" s="348">
        <f t="shared" si="263"/>
        <v>79</v>
      </c>
      <c r="CJ401" s="348">
        <f t="shared" si="263"/>
        <v>79</v>
      </c>
      <c r="CK401" s="348">
        <f t="shared" si="263"/>
        <v>79</v>
      </c>
      <c r="CL401" s="348">
        <f t="shared" si="263"/>
        <v>79</v>
      </c>
      <c r="CM401" s="348">
        <f t="shared" si="263"/>
        <v>79</v>
      </c>
      <c r="CN401" s="348">
        <f t="shared" si="263"/>
        <v>79</v>
      </c>
      <c r="CO401" s="348">
        <f t="shared" si="263"/>
        <v>79</v>
      </c>
      <c r="CP401" s="348">
        <f t="shared" si="263"/>
        <v>79</v>
      </c>
      <c r="CQ401" s="348">
        <f t="shared" si="263"/>
        <v>79</v>
      </c>
      <c r="CR401" s="348">
        <f t="shared" si="263"/>
        <v>79</v>
      </c>
      <c r="CS401" s="348">
        <f t="shared" si="263"/>
        <v>79</v>
      </c>
      <c r="CT401" s="348">
        <f t="shared" si="263"/>
        <v>79</v>
      </c>
      <c r="CU401" s="348">
        <f t="shared" si="263"/>
        <v>79</v>
      </c>
      <c r="CV401" s="348">
        <f t="shared" si="263"/>
        <v>79</v>
      </c>
    </row>
    <row r="402" spans="1:119" ht="13.5" x14ac:dyDescent="0.15">
      <c r="A402" s="54"/>
      <c r="B402" s="54"/>
      <c r="C402" s="54"/>
      <c r="D402" s="5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  <c r="AA402" s="54"/>
      <c r="AB402" s="54"/>
      <c r="AC402" s="54"/>
      <c r="AD402" s="54"/>
      <c r="AE402" s="54"/>
      <c r="AF402" s="54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G402" s="348">
        <f>CG397*CG396*(CG398-1/CG399)</f>
        <v>575.56318656265205</v>
      </c>
      <c r="CH402" s="348">
        <f t="shared" ref="CH402:CV402" si="264">CH397*CH396*(CH398-1/CH399)</f>
        <v>920.90109850024317</v>
      </c>
      <c r="CI402" s="348">
        <f t="shared" si="264"/>
        <v>1438.9079664066298</v>
      </c>
      <c r="CJ402" s="348">
        <f t="shared" si="264"/>
        <v>2129.5837902818125</v>
      </c>
      <c r="CK402" s="348">
        <f t="shared" si="264"/>
        <v>3108.0412074383207</v>
      </c>
      <c r="CL402" s="348">
        <f t="shared" si="264"/>
        <v>4408.8140090699144</v>
      </c>
      <c r="CM402" s="348">
        <f t="shared" si="264"/>
        <v>6250.6162060704</v>
      </c>
      <c r="CN402" s="348">
        <f t="shared" si="264"/>
        <v>8863.6730730648396</v>
      </c>
      <c r="CO402" s="348">
        <f t="shared" si="264"/>
        <v>12547.277467065815</v>
      </c>
      <c r="CP402" s="348">
        <f t="shared" si="264"/>
        <v>16806.445047629441</v>
      </c>
      <c r="CQ402" s="348">
        <f t="shared" si="264"/>
        <v>21526.063177443186</v>
      </c>
      <c r="CR402" s="348">
        <f t="shared" si="264"/>
        <v>27511.920317694763</v>
      </c>
      <c r="CS402" s="348">
        <f t="shared" si="264"/>
        <v>35109.354380321776</v>
      </c>
      <c r="CT402" s="348">
        <f t="shared" si="264"/>
        <v>44893.928551886856</v>
      </c>
      <c r="CU402" s="348">
        <f t="shared" si="264"/>
        <v>57326.093381640138</v>
      </c>
      <c r="CV402" s="348">
        <f t="shared" si="264"/>
        <v>73096.524693456799</v>
      </c>
    </row>
    <row r="403" spans="1:119" ht="13.5" x14ac:dyDescent="0.15">
      <c r="A403" s="54"/>
      <c r="B403" s="54"/>
      <c r="C403" s="54"/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  <c r="AA403" s="54"/>
      <c r="AB403" s="54"/>
      <c r="AC403" s="54"/>
      <c r="AD403" s="54"/>
      <c r="AE403" s="54"/>
      <c r="AF403" s="54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G403" s="348" t="e">
        <f>((CG394+CG395)*CG396-CG393-CG397*CG396/CG399)*EXP(-CG399*CG398)</f>
        <v>#VALUE!</v>
      </c>
      <c r="CH403" s="348" t="e">
        <f t="shared" ref="CH403:CV403" si="265">((CH394+CH395)*CH396-CH393-CH397*CH396/CH399)*EXP(-CH399*CH398)</f>
        <v>#VALUE!</v>
      </c>
      <c r="CI403" s="348" t="e">
        <f t="shared" si="265"/>
        <v>#VALUE!</v>
      </c>
      <c r="CJ403" s="348" t="e">
        <f t="shared" si="265"/>
        <v>#VALUE!</v>
      </c>
      <c r="CK403" s="348" t="e">
        <f t="shared" si="265"/>
        <v>#VALUE!</v>
      </c>
      <c r="CL403" s="348" t="e">
        <f t="shared" si="265"/>
        <v>#VALUE!</v>
      </c>
      <c r="CM403" s="348" t="e">
        <f t="shared" si="265"/>
        <v>#VALUE!</v>
      </c>
      <c r="CN403" s="348" t="e">
        <f t="shared" si="265"/>
        <v>#VALUE!</v>
      </c>
      <c r="CO403" s="348" t="e">
        <f t="shared" si="265"/>
        <v>#VALUE!</v>
      </c>
      <c r="CP403" s="348" t="e">
        <f t="shared" si="265"/>
        <v>#VALUE!</v>
      </c>
      <c r="CQ403" s="348" t="e">
        <f t="shared" si="265"/>
        <v>#VALUE!</v>
      </c>
      <c r="CR403" s="348" t="e">
        <f t="shared" si="265"/>
        <v>#VALUE!</v>
      </c>
      <c r="CS403" s="348" t="e">
        <f t="shared" si="265"/>
        <v>#VALUE!</v>
      </c>
      <c r="CT403" s="348" t="e">
        <f t="shared" si="265"/>
        <v>#VALUE!</v>
      </c>
      <c r="CU403" s="348" t="e">
        <f t="shared" si="265"/>
        <v>#VALUE!</v>
      </c>
      <c r="CV403" s="348" t="e">
        <f t="shared" si="265"/>
        <v>#VALUE!</v>
      </c>
    </row>
    <row r="404" spans="1:119" ht="13.5" x14ac:dyDescent="0.15">
      <c r="A404" s="54"/>
      <c r="B404" s="54"/>
      <c r="C404" s="54"/>
      <c r="D404" s="5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  <c r="AA404" s="54"/>
      <c r="AB404" s="54"/>
      <c r="AC404" s="54"/>
      <c r="AD404" s="54"/>
      <c r="AE404" s="54"/>
      <c r="AF404" s="54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G404" s="349" t="e">
        <f>CG401+CG402-CG403</f>
        <v>#VALUE!</v>
      </c>
      <c r="CH404" s="349" t="e">
        <f t="shared" ref="CH404:CV404" si="266">CH401+CH402-CH403</f>
        <v>#VALUE!</v>
      </c>
      <c r="CI404" s="349" t="e">
        <f t="shared" si="266"/>
        <v>#VALUE!</v>
      </c>
      <c r="CJ404" s="349" t="e">
        <f t="shared" si="266"/>
        <v>#VALUE!</v>
      </c>
      <c r="CK404" s="349" t="e">
        <f t="shared" si="266"/>
        <v>#VALUE!</v>
      </c>
      <c r="CL404" s="349" t="e">
        <f t="shared" si="266"/>
        <v>#VALUE!</v>
      </c>
      <c r="CM404" s="349" t="e">
        <f t="shared" si="266"/>
        <v>#VALUE!</v>
      </c>
      <c r="CN404" s="349" t="e">
        <f t="shared" si="266"/>
        <v>#VALUE!</v>
      </c>
      <c r="CO404" s="349" t="e">
        <f t="shared" si="266"/>
        <v>#VALUE!</v>
      </c>
      <c r="CP404" s="349" t="e">
        <f t="shared" si="266"/>
        <v>#VALUE!</v>
      </c>
      <c r="CQ404" s="349" t="e">
        <f t="shared" si="266"/>
        <v>#VALUE!</v>
      </c>
      <c r="CR404" s="349" t="e">
        <f t="shared" si="266"/>
        <v>#VALUE!</v>
      </c>
      <c r="CS404" s="349" t="e">
        <f t="shared" si="266"/>
        <v>#VALUE!</v>
      </c>
      <c r="CT404" s="349" t="e">
        <f t="shared" si="266"/>
        <v>#VALUE!</v>
      </c>
      <c r="CU404" s="349" t="e">
        <f t="shared" si="266"/>
        <v>#VALUE!</v>
      </c>
      <c r="CV404" s="349" t="e">
        <f t="shared" si="266"/>
        <v>#VALUE!</v>
      </c>
    </row>
    <row r="405" spans="1:119" ht="13.5" x14ac:dyDescent="0.15">
      <c r="A405" s="54"/>
      <c r="B405" s="54"/>
      <c r="C405" s="54"/>
      <c r="D405" s="54"/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  <c r="AA405" s="54"/>
      <c r="AB405" s="54"/>
      <c r="AC405" s="54"/>
      <c r="AD405" s="54"/>
      <c r="AE405" s="54"/>
      <c r="AF405" s="54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G405" s="350" t="s">
        <v>390</v>
      </c>
      <c r="CH405" s="351" t="s">
        <v>333</v>
      </c>
      <c r="CI405" s="351" t="s">
        <v>334</v>
      </c>
      <c r="CJ405" s="351" t="s">
        <v>335</v>
      </c>
      <c r="CK405" s="351" t="s">
        <v>336</v>
      </c>
      <c r="CL405" s="351" t="s">
        <v>337</v>
      </c>
      <c r="CM405" s="351" t="s">
        <v>338</v>
      </c>
      <c r="CN405" s="351" t="s">
        <v>339</v>
      </c>
      <c r="CO405" s="351" t="s">
        <v>340</v>
      </c>
      <c r="CP405" s="351" t="s">
        <v>341</v>
      </c>
      <c r="CQ405" s="351" t="s">
        <v>342</v>
      </c>
      <c r="CR405" s="351" t="s">
        <v>343</v>
      </c>
      <c r="CS405" s="351" t="s">
        <v>344</v>
      </c>
      <c r="CT405" s="351" t="s">
        <v>345</v>
      </c>
      <c r="CU405" s="351" t="s">
        <v>346</v>
      </c>
      <c r="CV405" s="351" t="s">
        <v>347</v>
      </c>
      <c r="CY405" s="54" t="s">
        <v>390</v>
      </c>
      <c r="CZ405" s="54" t="s">
        <v>333</v>
      </c>
      <c r="DA405" s="54" t="s">
        <v>334</v>
      </c>
      <c r="DB405" s="54" t="s">
        <v>335</v>
      </c>
      <c r="DC405" s="54" t="s">
        <v>336</v>
      </c>
      <c r="DD405" s="54" t="s">
        <v>337</v>
      </c>
      <c r="DE405" s="54" t="s">
        <v>338</v>
      </c>
      <c r="DF405" s="54" t="s">
        <v>339</v>
      </c>
      <c r="DG405" s="54" t="s">
        <v>340</v>
      </c>
      <c r="DH405" s="54" t="s">
        <v>341</v>
      </c>
      <c r="DI405" s="54" t="s">
        <v>342</v>
      </c>
      <c r="DJ405" s="54" t="s">
        <v>343</v>
      </c>
      <c r="DK405" s="54" t="s">
        <v>344</v>
      </c>
      <c r="DL405" s="54" t="s">
        <v>345</v>
      </c>
      <c r="DM405" s="54" t="s">
        <v>346</v>
      </c>
      <c r="DN405" s="54" t="s">
        <v>347</v>
      </c>
    </row>
    <row r="406" spans="1:119" ht="13.5" x14ac:dyDescent="0.15">
      <c r="A406" s="54"/>
      <c r="B406" s="54"/>
      <c r="C406" s="54"/>
      <c r="D406" s="54"/>
      <c r="E406" s="54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  <c r="AA406" s="54"/>
      <c r="AB406" s="54"/>
      <c r="AC406" s="54"/>
      <c r="AD406" s="54"/>
      <c r="AE406" s="54"/>
      <c r="AF406" s="54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F406" s="54" t="s">
        <v>391</v>
      </c>
      <c r="CG406" s="352" t="e">
        <f>ROUND((CG394+CG395)*CG396+CG397*CG396*(CG398-1/CG399)-((CG394+CG395)*CG396-CG393-CG397*CG396/CG399)*EXP(-CG399*CG398),5)</f>
        <v>#VALUE!</v>
      </c>
      <c r="CH406" s="352" t="e">
        <f t="shared" ref="CH406:CV406" si="267">ROUND((CH394+CH395)*CH396+CH397*CH396*(CH398-1/CH399)-((CH394+CH395)*CH396-CH393-CH397*CH396/CH399)*EXP(-CH399*CH398),5)</f>
        <v>#VALUE!</v>
      </c>
      <c r="CI406" s="352" t="e">
        <f t="shared" si="267"/>
        <v>#VALUE!</v>
      </c>
      <c r="CJ406" s="352" t="e">
        <f t="shared" si="267"/>
        <v>#VALUE!</v>
      </c>
      <c r="CK406" s="352" t="e">
        <f t="shared" si="267"/>
        <v>#VALUE!</v>
      </c>
      <c r="CL406" s="352" t="e">
        <f t="shared" si="267"/>
        <v>#VALUE!</v>
      </c>
      <c r="CM406" s="352" t="e">
        <f t="shared" si="267"/>
        <v>#VALUE!</v>
      </c>
      <c r="CN406" s="352" t="e">
        <f t="shared" si="267"/>
        <v>#VALUE!</v>
      </c>
      <c r="CO406" s="352" t="e">
        <f t="shared" si="267"/>
        <v>#VALUE!</v>
      </c>
      <c r="CP406" s="352" t="e">
        <f t="shared" si="267"/>
        <v>#VALUE!</v>
      </c>
      <c r="CQ406" s="352" t="e">
        <f t="shared" si="267"/>
        <v>#VALUE!</v>
      </c>
      <c r="CR406" s="352" t="e">
        <f t="shared" si="267"/>
        <v>#VALUE!</v>
      </c>
      <c r="CS406" s="352" t="e">
        <f t="shared" si="267"/>
        <v>#VALUE!</v>
      </c>
      <c r="CT406" s="352" t="e">
        <f t="shared" si="267"/>
        <v>#VALUE!</v>
      </c>
      <c r="CU406" s="352" t="e">
        <f t="shared" si="267"/>
        <v>#VALUE!</v>
      </c>
      <c r="CV406" s="352" t="e">
        <f t="shared" si="267"/>
        <v>#VALUE!</v>
      </c>
      <c r="CX406" s="54" t="s">
        <v>412</v>
      </c>
      <c r="CY406" s="362">
        <f>(CY398+CY399)/CY397+CY396</f>
        <v>295.99579239870923</v>
      </c>
      <c r="CZ406" s="362">
        <f t="shared" ref="CZ406:DN406" si="268">(CZ398+CZ399)/CZ397+CZ396</f>
        <v>253.99617592876882</v>
      </c>
      <c r="DA406" s="362">
        <f t="shared" si="268"/>
        <v>224.99578814732763</v>
      </c>
      <c r="DB406" s="362">
        <f t="shared" si="268"/>
        <v>202.99552076677315</v>
      </c>
      <c r="DC406" s="362">
        <f t="shared" si="268"/>
        <v>190.00217425547623</v>
      </c>
      <c r="DD406" s="362">
        <f t="shared" si="268"/>
        <v>174.99791344557741</v>
      </c>
      <c r="DE406" s="362">
        <f t="shared" si="268"/>
        <v>164.99559634188427</v>
      </c>
      <c r="DF406" s="362">
        <f t="shared" si="268"/>
        <v>157.00280920314253</v>
      </c>
      <c r="DG406" s="362">
        <f t="shared" si="268"/>
        <v>151.99654993400793</v>
      </c>
      <c r="DH406" s="362">
        <f t="shared" si="268"/>
        <v>145.99700693992628</v>
      </c>
      <c r="DI406" s="362">
        <f t="shared" si="268"/>
        <v>141.99730722180493</v>
      </c>
      <c r="DJ406" s="362">
        <f t="shared" si="268"/>
        <v>138.99904711262363</v>
      </c>
      <c r="DK406" s="362">
        <f t="shared" si="268"/>
        <v>133.99871805423658</v>
      </c>
      <c r="DL406" s="362">
        <f t="shared" si="268"/>
        <v>131.99796563285832</v>
      </c>
      <c r="DM406" s="362">
        <f t="shared" si="268"/>
        <v>129.00495001041449</v>
      </c>
      <c r="DN406" s="362">
        <f t="shared" si="268"/>
        <v>127.00491577747849</v>
      </c>
    </row>
    <row r="407" spans="1:119" ht="13.5" x14ac:dyDescent="0.15">
      <c r="A407" s="54"/>
      <c r="B407" s="54"/>
      <c r="C407" s="54"/>
      <c r="D407" s="54"/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  <c r="AA407" s="54"/>
      <c r="AB407" s="54"/>
      <c r="AC407" s="54"/>
      <c r="AD407" s="54"/>
      <c r="AE407" s="54"/>
      <c r="AF407" s="54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319" t="str">
        <f>IF(CB407="","",CC407)</f>
        <v/>
      </c>
      <c r="CB407" s="363" t="str">
        <f>IF(COUNTIF(CY407:DN407,"×")=0,"","浮上できません")</f>
        <v/>
      </c>
      <c r="CC407" s="316">
        <v>18</v>
      </c>
      <c r="CG407" s="369"/>
      <c r="CH407" s="369"/>
      <c r="CI407" s="369"/>
      <c r="CJ407" s="369"/>
      <c r="CK407" s="369"/>
      <c r="CL407" s="369"/>
      <c r="CM407" s="369"/>
      <c r="CN407" s="369"/>
      <c r="CO407" s="369"/>
      <c r="CP407" s="369"/>
      <c r="CQ407" s="369"/>
      <c r="CR407" s="369"/>
      <c r="CS407" s="369"/>
      <c r="CT407" s="369"/>
      <c r="CU407" s="369"/>
      <c r="CV407" s="369"/>
      <c r="CY407" s="364" t="e">
        <f t="shared" ref="CY407:DN407" si="269">IF(CY406-CG406&gt;0,"","×")</f>
        <v>#VALUE!</v>
      </c>
      <c r="CZ407" s="364" t="e">
        <f t="shared" si="269"/>
        <v>#VALUE!</v>
      </c>
      <c r="DA407" s="364" t="e">
        <f t="shared" si="269"/>
        <v>#VALUE!</v>
      </c>
      <c r="DB407" s="364" t="e">
        <f t="shared" si="269"/>
        <v>#VALUE!</v>
      </c>
      <c r="DC407" s="364" t="e">
        <f t="shared" si="269"/>
        <v>#VALUE!</v>
      </c>
      <c r="DD407" s="364" t="e">
        <f t="shared" si="269"/>
        <v>#VALUE!</v>
      </c>
      <c r="DE407" s="364" t="e">
        <f t="shared" si="269"/>
        <v>#VALUE!</v>
      </c>
      <c r="DF407" s="364" t="e">
        <f t="shared" si="269"/>
        <v>#VALUE!</v>
      </c>
      <c r="DG407" s="364" t="e">
        <f t="shared" si="269"/>
        <v>#VALUE!</v>
      </c>
      <c r="DH407" s="364" t="e">
        <f t="shared" si="269"/>
        <v>#VALUE!</v>
      </c>
      <c r="DI407" s="364" t="e">
        <f t="shared" si="269"/>
        <v>#VALUE!</v>
      </c>
      <c r="DJ407" s="364" t="e">
        <f t="shared" si="269"/>
        <v>#VALUE!</v>
      </c>
      <c r="DK407" s="364" t="e">
        <f t="shared" si="269"/>
        <v>#VALUE!</v>
      </c>
      <c r="DL407" s="364" t="e">
        <f t="shared" si="269"/>
        <v>#VALUE!</v>
      </c>
      <c r="DM407" s="364" t="e">
        <f t="shared" si="269"/>
        <v>#VALUE!</v>
      </c>
      <c r="DN407" s="364" t="e">
        <f t="shared" si="269"/>
        <v>#VALUE!</v>
      </c>
    </row>
    <row r="408" spans="1:119" ht="13.5" x14ac:dyDescent="0.15">
      <c r="A408" s="54"/>
      <c r="B408" s="54"/>
      <c r="C408" s="54"/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  <c r="AA408" s="54"/>
      <c r="AB408" s="54"/>
      <c r="AC408" s="54"/>
      <c r="AD408" s="54"/>
      <c r="AE408" s="54"/>
      <c r="AF408" s="54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F408" s="338" t="s">
        <v>458</v>
      </c>
      <c r="CG408" s="338" t="s">
        <v>459</v>
      </c>
      <c r="CH408" s="338"/>
      <c r="CI408" s="338"/>
      <c r="CJ408" s="338"/>
      <c r="CK408" s="338"/>
      <c r="CL408" s="338"/>
      <c r="CM408" s="338"/>
      <c r="CN408" s="338"/>
      <c r="CO408" s="338"/>
      <c r="CP408" s="338"/>
      <c r="CQ408" s="338"/>
      <c r="CR408" s="338"/>
      <c r="CS408" s="338"/>
      <c r="CT408" s="338"/>
      <c r="CU408" s="338"/>
      <c r="CV408" s="338"/>
      <c r="CW408" s="338"/>
    </row>
    <row r="410" spans="1:119" ht="13.5" x14ac:dyDescent="0.15">
      <c r="A410" s="54"/>
      <c r="B410" s="54"/>
      <c r="C410" s="54"/>
      <c r="D410" s="5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  <c r="AA410" s="54"/>
      <c r="AB410" s="54"/>
      <c r="AC410" s="54"/>
      <c r="AD410" s="54"/>
      <c r="AE410" s="54"/>
      <c r="AF410" s="54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F410" s="340" t="s">
        <v>401</v>
      </c>
      <c r="CG410" s="353" t="e">
        <f t="shared" ref="CG410:CV410" si="270">CG406</f>
        <v>#VALUE!</v>
      </c>
      <c r="CH410" s="353" t="e">
        <f t="shared" si="270"/>
        <v>#VALUE!</v>
      </c>
      <c r="CI410" s="353" t="e">
        <f t="shared" si="270"/>
        <v>#VALUE!</v>
      </c>
      <c r="CJ410" s="353" t="e">
        <f t="shared" si="270"/>
        <v>#VALUE!</v>
      </c>
      <c r="CK410" s="353" t="e">
        <f t="shared" si="270"/>
        <v>#VALUE!</v>
      </c>
      <c r="CL410" s="353" t="e">
        <f t="shared" si="270"/>
        <v>#VALUE!</v>
      </c>
      <c r="CM410" s="353" t="e">
        <f t="shared" si="270"/>
        <v>#VALUE!</v>
      </c>
      <c r="CN410" s="353" t="e">
        <f t="shared" si="270"/>
        <v>#VALUE!</v>
      </c>
      <c r="CO410" s="353" t="e">
        <f t="shared" si="270"/>
        <v>#VALUE!</v>
      </c>
      <c r="CP410" s="353" t="e">
        <f t="shared" si="270"/>
        <v>#VALUE!</v>
      </c>
      <c r="CQ410" s="353" t="e">
        <f t="shared" si="270"/>
        <v>#VALUE!</v>
      </c>
      <c r="CR410" s="353" t="e">
        <f t="shared" si="270"/>
        <v>#VALUE!</v>
      </c>
      <c r="CS410" s="353" t="e">
        <f t="shared" si="270"/>
        <v>#VALUE!</v>
      </c>
      <c r="CT410" s="353" t="e">
        <f t="shared" si="270"/>
        <v>#VALUE!</v>
      </c>
      <c r="CU410" s="353" t="e">
        <f t="shared" si="270"/>
        <v>#VALUE!</v>
      </c>
      <c r="CV410" s="353" t="e">
        <f t="shared" si="270"/>
        <v>#VALUE!</v>
      </c>
    </row>
    <row r="411" spans="1:119" ht="13.5" x14ac:dyDescent="0.15">
      <c r="A411" s="54"/>
      <c r="B411" s="54"/>
      <c r="C411" s="54"/>
      <c r="D411" s="5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  <c r="AA411" s="54"/>
      <c r="AB411" s="54"/>
      <c r="AC411" s="54"/>
      <c r="AD411" s="54"/>
      <c r="AE411" s="54"/>
      <c r="AF411" s="54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F411" s="54" t="s">
        <v>395</v>
      </c>
      <c r="CG411" s="54">
        <v>100</v>
      </c>
      <c r="CH411" s="54">
        <f>$CG411</f>
        <v>100</v>
      </c>
      <c r="CI411" s="54">
        <f t="shared" ref="CI411:CV415" si="271">$CG411</f>
        <v>100</v>
      </c>
      <c r="CJ411" s="54">
        <f t="shared" si="271"/>
        <v>100</v>
      </c>
      <c r="CK411" s="54">
        <f t="shared" si="271"/>
        <v>100</v>
      </c>
      <c r="CL411" s="54">
        <f t="shared" si="271"/>
        <v>100</v>
      </c>
      <c r="CM411" s="54">
        <f t="shared" si="271"/>
        <v>100</v>
      </c>
      <c r="CN411" s="54">
        <f t="shared" si="271"/>
        <v>100</v>
      </c>
      <c r="CO411" s="54">
        <f t="shared" si="271"/>
        <v>100</v>
      </c>
      <c r="CP411" s="54">
        <f t="shared" si="271"/>
        <v>100</v>
      </c>
      <c r="CQ411" s="54">
        <f t="shared" si="271"/>
        <v>100</v>
      </c>
      <c r="CR411" s="54">
        <f t="shared" si="271"/>
        <v>100</v>
      </c>
      <c r="CS411" s="54">
        <f t="shared" si="271"/>
        <v>100</v>
      </c>
      <c r="CT411" s="54">
        <f t="shared" si="271"/>
        <v>100</v>
      </c>
      <c r="CU411" s="54">
        <f t="shared" si="271"/>
        <v>100</v>
      </c>
      <c r="CV411" s="54">
        <f t="shared" si="271"/>
        <v>100</v>
      </c>
      <c r="CX411" s="339" t="s">
        <v>402</v>
      </c>
      <c r="CY411" s="339"/>
      <c r="CZ411" s="339"/>
      <c r="DA411" s="339"/>
      <c r="DB411" s="339"/>
      <c r="DC411" s="339"/>
      <c r="DD411" s="339"/>
      <c r="DE411" s="339"/>
      <c r="DF411" s="339"/>
      <c r="DG411" s="339"/>
      <c r="DH411" s="339"/>
      <c r="DI411" s="339"/>
      <c r="DJ411" s="339"/>
      <c r="DK411" s="339"/>
      <c r="DL411" s="339"/>
      <c r="DM411" s="339"/>
      <c r="DN411" s="339"/>
      <c r="DO411" s="339"/>
    </row>
    <row r="412" spans="1:119" ht="13.5" x14ac:dyDescent="0.15">
      <c r="A412" s="54"/>
      <c r="B412" s="54"/>
      <c r="C412" s="54"/>
      <c r="D412" s="54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  <c r="AA412" s="54"/>
      <c r="AB412" s="54"/>
      <c r="AC412" s="54"/>
      <c r="AD412" s="54"/>
      <c r="AE412" s="54"/>
      <c r="AF412" s="54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B412" s="64" t="s">
        <v>372</v>
      </c>
      <c r="CC412" s="345">
        <v>0</v>
      </c>
      <c r="CD412" s="66" t="s">
        <v>460</v>
      </c>
      <c r="CE412" s="66">
        <f>ROUND(CC412*$CG$82*9.80665/1000,0)</f>
        <v>0</v>
      </c>
      <c r="CF412" s="54" t="s">
        <v>374</v>
      </c>
      <c r="CG412" s="341">
        <f>CE413</f>
        <v>0</v>
      </c>
      <c r="CH412" s="54">
        <f>$CG412</f>
        <v>0</v>
      </c>
      <c r="CI412" s="54">
        <f t="shared" si="271"/>
        <v>0</v>
      </c>
      <c r="CJ412" s="54">
        <f t="shared" si="271"/>
        <v>0</v>
      </c>
      <c r="CK412" s="54">
        <f t="shared" si="271"/>
        <v>0</v>
      </c>
      <c r="CL412" s="54">
        <f t="shared" si="271"/>
        <v>0</v>
      </c>
      <c r="CM412" s="54">
        <f t="shared" si="271"/>
        <v>0</v>
      </c>
      <c r="CN412" s="54">
        <f t="shared" si="271"/>
        <v>0</v>
      </c>
      <c r="CO412" s="54">
        <f t="shared" si="271"/>
        <v>0</v>
      </c>
      <c r="CP412" s="54">
        <f t="shared" si="271"/>
        <v>0</v>
      </c>
      <c r="CQ412" s="54">
        <f t="shared" si="271"/>
        <v>0</v>
      </c>
      <c r="CR412" s="54">
        <f t="shared" si="271"/>
        <v>0</v>
      </c>
      <c r="CS412" s="54">
        <f t="shared" si="271"/>
        <v>0</v>
      </c>
      <c r="CT412" s="54">
        <f t="shared" si="271"/>
        <v>0</v>
      </c>
      <c r="CU412" s="54">
        <f t="shared" si="271"/>
        <v>0</v>
      </c>
      <c r="CV412" s="54">
        <f t="shared" si="271"/>
        <v>0</v>
      </c>
    </row>
    <row r="413" spans="1:119" ht="13.5" x14ac:dyDescent="0.15">
      <c r="A413" s="54"/>
      <c r="B413" s="54"/>
      <c r="C413" s="54"/>
      <c r="D413" s="54"/>
      <c r="E413" s="54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  <c r="AA413" s="54"/>
      <c r="AB413" s="54"/>
      <c r="AC413" s="54"/>
      <c r="AD413" s="54"/>
      <c r="AE413" s="54"/>
      <c r="AF413" s="54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B413" s="354" t="s">
        <v>376</v>
      </c>
      <c r="CC413" s="355">
        <f>CC397</f>
        <v>0</v>
      </c>
      <c r="CD413" s="346" t="s">
        <v>381</v>
      </c>
      <c r="CE413" s="66">
        <f>CC413*$CG$82*9.80665/1000</f>
        <v>0</v>
      </c>
      <c r="CF413" s="54" t="s">
        <v>396</v>
      </c>
      <c r="CG413" s="54">
        <v>0.79</v>
      </c>
      <c r="CH413" s="54">
        <f>$CG413</f>
        <v>0.79</v>
      </c>
      <c r="CI413" s="54">
        <f t="shared" si="271"/>
        <v>0.79</v>
      </c>
      <c r="CJ413" s="54">
        <f t="shared" si="271"/>
        <v>0.79</v>
      </c>
      <c r="CK413" s="54">
        <f t="shared" si="271"/>
        <v>0.79</v>
      </c>
      <c r="CL413" s="54">
        <f t="shared" si="271"/>
        <v>0.79</v>
      </c>
      <c r="CM413" s="54">
        <f t="shared" si="271"/>
        <v>0.79</v>
      </c>
      <c r="CN413" s="54">
        <f t="shared" si="271"/>
        <v>0.79</v>
      </c>
      <c r="CO413" s="54">
        <f t="shared" si="271"/>
        <v>0.79</v>
      </c>
      <c r="CP413" s="54">
        <f t="shared" si="271"/>
        <v>0.79</v>
      </c>
      <c r="CQ413" s="54">
        <f t="shared" si="271"/>
        <v>0.79</v>
      </c>
      <c r="CR413" s="54">
        <f t="shared" si="271"/>
        <v>0.79</v>
      </c>
      <c r="CS413" s="54">
        <f t="shared" si="271"/>
        <v>0.79</v>
      </c>
      <c r="CT413" s="54">
        <f t="shared" si="271"/>
        <v>0.79</v>
      </c>
      <c r="CU413" s="54">
        <f t="shared" si="271"/>
        <v>0.79</v>
      </c>
      <c r="CV413" s="54">
        <f t="shared" si="271"/>
        <v>0.79</v>
      </c>
      <c r="CX413" s="358" t="s">
        <v>404</v>
      </c>
      <c r="CY413" s="54">
        <f t="shared" ref="CY413:DN413" si="272">CG$79</f>
        <v>126.88500000000001</v>
      </c>
      <c r="CZ413" s="54">
        <f t="shared" si="272"/>
        <v>109.185</v>
      </c>
      <c r="DA413" s="54">
        <f t="shared" si="272"/>
        <v>94.381</v>
      </c>
      <c r="DB413" s="54">
        <f t="shared" si="272"/>
        <v>82.445999999999998</v>
      </c>
      <c r="DC413" s="54">
        <f t="shared" si="272"/>
        <v>73.918000000000006</v>
      </c>
      <c r="DD413" s="54">
        <f t="shared" si="272"/>
        <v>63.152999999999999</v>
      </c>
      <c r="DE413" s="54">
        <f t="shared" si="272"/>
        <v>56.482999999999997</v>
      </c>
      <c r="DF413" s="54">
        <f t="shared" si="272"/>
        <v>51.133000000000003</v>
      </c>
      <c r="DG413" s="54">
        <f t="shared" si="272"/>
        <v>48.246000000000002</v>
      </c>
      <c r="DH413" s="54">
        <f t="shared" si="272"/>
        <v>43.709000000000003</v>
      </c>
      <c r="DI413" s="54">
        <f t="shared" si="272"/>
        <v>40.774000000000001</v>
      </c>
      <c r="DJ413" s="54">
        <f t="shared" si="272"/>
        <v>38.68</v>
      </c>
      <c r="DK413" s="54">
        <f t="shared" si="272"/>
        <v>34.463000000000001</v>
      </c>
      <c r="DL413" s="54">
        <f t="shared" si="272"/>
        <v>33.161000000000001</v>
      </c>
      <c r="DM413" s="54">
        <f t="shared" si="272"/>
        <v>30.765000000000001</v>
      </c>
      <c r="DN413" s="54">
        <f t="shared" si="272"/>
        <v>29.283999999999999</v>
      </c>
    </row>
    <row r="414" spans="1:119" ht="13.5" x14ac:dyDescent="0.15">
      <c r="A414" s="54"/>
      <c r="B414" s="54"/>
      <c r="C414" s="54"/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  <c r="AA414" s="54"/>
      <c r="AB414" s="54"/>
      <c r="AC414" s="54"/>
      <c r="AD414" s="54"/>
      <c r="AE414" s="54"/>
      <c r="AF414" s="54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B414" s="64" t="s">
        <v>380</v>
      </c>
      <c r="CC414" s="345">
        <f>-BN101</f>
        <v>0</v>
      </c>
      <c r="CD414" s="346" t="s">
        <v>381</v>
      </c>
      <c r="CE414" s="66">
        <f>CC414*$CG$82*9.80665/1000</f>
        <v>0</v>
      </c>
      <c r="CF414" s="54" t="s">
        <v>382</v>
      </c>
      <c r="CG414" s="341">
        <f>CE412</f>
        <v>0</v>
      </c>
      <c r="CH414" s="54">
        <f>$CG414</f>
        <v>0</v>
      </c>
      <c r="CI414" s="54">
        <f t="shared" si="271"/>
        <v>0</v>
      </c>
      <c r="CJ414" s="54">
        <f t="shared" si="271"/>
        <v>0</v>
      </c>
      <c r="CK414" s="54">
        <f t="shared" si="271"/>
        <v>0</v>
      </c>
      <c r="CL414" s="54">
        <f t="shared" si="271"/>
        <v>0</v>
      </c>
      <c r="CM414" s="54">
        <f t="shared" si="271"/>
        <v>0</v>
      </c>
      <c r="CN414" s="54">
        <f t="shared" si="271"/>
        <v>0</v>
      </c>
      <c r="CO414" s="54">
        <f t="shared" si="271"/>
        <v>0</v>
      </c>
      <c r="CP414" s="54">
        <f t="shared" si="271"/>
        <v>0</v>
      </c>
      <c r="CQ414" s="54">
        <f t="shared" si="271"/>
        <v>0</v>
      </c>
      <c r="CR414" s="54">
        <f t="shared" si="271"/>
        <v>0</v>
      </c>
      <c r="CS414" s="54">
        <f t="shared" si="271"/>
        <v>0</v>
      </c>
      <c r="CT414" s="54">
        <f t="shared" si="271"/>
        <v>0</v>
      </c>
      <c r="CU414" s="54">
        <f t="shared" si="271"/>
        <v>0</v>
      </c>
      <c r="CV414" s="54">
        <f t="shared" si="271"/>
        <v>0</v>
      </c>
      <c r="CX414" s="54" t="s">
        <v>418</v>
      </c>
      <c r="CY414" s="54">
        <f t="shared" ref="CY414:DN414" si="273">CG$80</f>
        <v>0.55779999999999996</v>
      </c>
      <c r="CZ414" s="54">
        <f t="shared" si="273"/>
        <v>0.65139999999999998</v>
      </c>
      <c r="DA414" s="54">
        <f t="shared" si="273"/>
        <v>0.72219999999999995</v>
      </c>
      <c r="DB414" s="54">
        <f t="shared" si="273"/>
        <v>0.78249999999999997</v>
      </c>
      <c r="DC414" s="54">
        <f t="shared" si="273"/>
        <v>0.81259999999999999</v>
      </c>
      <c r="DD414" s="54">
        <f t="shared" si="273"/>
        <v>0.84340000000000004</v>
      </c>
      <c r="DE414" s="54">
        <f t="shared" si="273"/>
        <v>0.86929999999999996</v>
      </c>
      <c r="DF414" s="54">
        <f t="shared" si="273"/>
        <v>0.89100000000000001</v>
      </c>
      <c r="DG414" s="54">
        <f t="shared" si="273"/>
        <v>0.90920000000000001</v>
      </c>
      <c r="DH414" s="54">
        <f t="shared" si="273"/>
        <v>0.92220000000000002</v>
      </c>
      <c r="DI414" s="54">
        <f t="shared" si="273"/>
        <v>0.93189999999999995</v>
      </c>
      <c r="DJ414" s="54">
        <f t="shared" si="273"/>
        <v>0.94030000000000002</v>
      </c>
      <c r="DK414" s="54">
        <f t="shared" si="273"/>
        <v>0.94769999999999999</v>
      </c>
      <c r="DL414" s="54">
        <f t="shared" si="273"/>
        <v>0.95440000000000003</v>
      </c>
      <c r="DM414" s="54">
        <f t="shared" si="273"/>
        <v>0.96020000000000005</v>
      </c>
      <c r="DN414" s="54">
        <f t="shared" si="273"/>
        <v>0.96530000000000005</v>
      </c>
    </row>
    <row r="415" spans="1:119" ht="14.25" thickBot="1" x14ac:dyDescent="0.2">
      <c r="A415" s="54"/>
      <c r="B415" s="54"/>
      <c r="C415" s="54"/>
      <c r="D415" s="54"/>
      <c r="E415" s="54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  <c r="AA415" s="54"/>
      <c r="AB415" s="54"/>
      <c r="AC415" s="54"/>
      <c r="AD415" s="54"/>
      <c r="AE415" s="54"/>
      <c r="AF415" s="54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B415" s="64" t="s">
        <v>384</v>
      </c>
      <c r="CC415" s="345" t="e">
        <f>(BM101-BM100)/0.000694444444444444</f>
        <v>#VALUE!</v>
      </c>
      <c r="CD415" s="66" t="s">
        <v>65</v>
      </c>
      <c r="CE415" s="66" t="e">
        <f>IF(CC412=0,IF(CC395&gt;0,CC415+CE398,CC415),(CC415-((CC414-CC413)/CC412)))</f>
        <v>#VALUE!</v>
      </c>
      <c r="CF415" s="54" t="s">
        <v>406</v>
      </c>
      <c r="CG415" s="341" t="e">
        <f>ABS(CE415)</f>
        <v>#VALUE!</v>
      </c>
      <c r="CH415" s="54" t="e">
        <f>$CG415</f>
        <v>#VALUE!</v>
      </c>
      <c r="CI415" s="54" t="e">
        <f t="shared" si="271"/>
        <v>#VALUE!</v>
      </c>
      <c r="CJ415" s="54" t="e">
        <f t="shared" si="271"/>
        <v>#VALUE!</v>
      </c>
      <c r="CK415" s="54" t="e">
        <f t="shared" si="271"/>
        <v>#VALUE!</v>
      </c>
      <c r="CL415" s="54" t="e">
        <f t="shared" si="271"/>
        <v>#VALUE!</v>
      </c>
      <c r="CM415" s="54" t="e">
        <f t="shared" si="271"/>
        <v>#VALUE!</v>
      </c>
      <c r="CN415" s="54" t="e">
        <f t="shared" si="271"/>
        <v>#VALUE!</v>
      </c>
      <c r="CO415" s="54" t="e">
        <f t="shared" si="271"/>
        <v>#VALUE!</v>
      </c>
      <c r="CP415" s="54" t="e">
        <f t="shared" si="271"/>
        <v>#VALUE!</v>
      </c>
      <c r="CQ415" s="54" t="e">
        <f t="shared" si="271"/>
        <v>#VALUE!</v>
      </c>
      <c r="CR415" s="54" t="e">
        <f t="shared" si="271"/>
        <v>#VALUE!</v>
      </c>
      <c r="CS415" s="54" t="e">
        <f t="shared" si="271"/>
        <v>#VALUE!</v>
      </c>
      <c r="CT415" s="54" t="e">
        <f t="shared" si="271"/>
        <v>#VALUE!</v>
      </c>
      <c r="CU415" s="54" t="e">
        <f t="shared" si="271"/>
        <v>#VALUE!</v>
      </c>
      <c r="CV415" s="54" t="e">
        <f t="shared" si="271"/>
        <v>#VALUE!</v>
      </c>
      <c r="CX415" s="54" t="s">
        <v>407</v>
      </c>
      <c r="CY415" s="54">
        <f>100-$CG$83</f>
        <v>94.33</v>
      </c>
      <c r="CZ415" s="54">
        <f t="shared" ref="CZ415:DN415" si="274">100-$CG$83</f>
        <v>94.33</v>
      </c>
      <c r="DA415" s="54">
        <f t="shared" si="274"/>
        <v>94.33</v>
      </c>
      <c r="DB415" s="54">
        <f t="shared" si="274"/>
        <v>94.33</v>
      </c>
      <c r="DC415" s="54">
        <f t="shared" si="274"/>
        <v>94.33</v>
      </c>
      <c r="DD415" s="54">
        <f t="shared" si="274"/>
        <v>94.33</v>
      </c>
      <c r="DE415" s="54">
        <f t="shared" si="274"/>
        <v>94.33</v>
      </c>
      <c r="DF415" s="54">
        <f t="shared" si="274"/>
        <v>94.33</v>
      </c>
      <c r="DG415" s="54">
        <f t="shared" si="274"/>
        <v>94.33</v>
      </c>
      <c r="DH415" s="54">
        <f t="shared" si="274"/>
        <v>94.33</v>
      </c>
      <c r="DI415" s="54">
        <f t="shared" si="274"/>
        <v>94.33</v>
      </c>
      <c r="DJ415" s="54">
        <f t="shared" si="274"/>
        <v>94.33</v>
      </c>
      <c r="DK415" s="54">
        <f t="shared" si="274"/>
        <v>94.33</v>
      </c>
      <c r="DL415" s="54">
        <f t="shared" si="274"/>
        <v>94.33</v>
      </c>
      <c r="DM415" s="54">
        <f t="shared" si="274"/>
        <v>94.33</v>
      </c>
      <c r="DN415" s="54">
        <f t="shared" si="274"/>
        <v>94.33</v>
      </c>
    </row>
    <row r="416" spans="1:119" ht="14.25" thickBot="1" x14ac:dyDescent="0.2">
      <c r="A416" s="54"/>
      <c r="B416" s="54"/>
      <c r="C416" s="54"/>
      <c r="D416" s="54"/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  <c r="AA416" s="54"/>
      <c r="AB416" s="54"/>
      <c r="AC416" s="54"/>
      <c r="AD416" s="54"/>
      <c r="AE416" s="54"/>
      <c r="AF416" s="54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B416" s="359"/>
      <c r="CC416" s="360"/>
      <c r="CF416" s="54" t="s">
        <v>397</v>
      </c>
      <c r="CG416" s="347">
        <f>LN(2)/CG$78</f>
        <v>0.13862943611198905</v>
      </c>
      <c r="CH416" s="347">
        <f t="shared" ref="CH416:CV416" si="275">LN(2)/CH$78</f>
        <v>8.6643397569993161E-2</v>
      </c>
      <c r="CI416" s="347">
        <f t="shared" si="275"/>
        <v>5.5451774444795626E-2</v>
      </c>
      <c r="CJ416" s="347">
        <f t="shared" si="275"/>
        <v>3.7467415165402446E-2</v>
      </c>
      <c r="CK416" s="347">
        <f t="shared" si="275"/>
        <v>2.5672117798516494E-2</v>
      </c>
      <c r="CL416" s="347">
        <f t="shared" si="275"/>
        <v>1.8097837612531208E-2</v>
      </c>
      <c r="CM416" s="347">
        <f t="shared" si="275"/>
        <v>1.2765141446776157E-2</v>
      </c>
      <c r="CN416" s="347">
        <f t="shared" si="275"/>
        <v>9.001911435843446E-3</v>
      </c>
      <c r="CO416" s="347">
        <f t="shared" si="275"/>
        <v>6.3591484455040852E-3</v>
      </c>
      <c r="CP416" s="347">
        <f t="shared" si="275"/>
        <v>4.7475834284927756E-3</v>
      </c>
      <c r="CQ416" s="347">
        <f t="shared" si="275"/>
        <v>3.7066694147590657E-3</v>
      </c>
      <c r="CR416" s="347">
        <f t="shared" si="275"/>
        <v>2.9001974082006081E-3</v>
      </c>
      <c r="CS416" s="347">
        <f t="shared" si="275"/>
        <v>2.272613706753919E-3</v>
      </c>
      <c r="CT416" s="347">
        <f t="shared" si="275"/>
        <v>1.7773004629742187E-3</v>
      </c>
      <c r="CU416" s="347">
        <f t="shared" si="275"/>
        <v>1.3918618083533039E-3</v>
      </c>
      <c r="CV416" s="347">
        <f t="shared" si="275"/>
        <v>1.0915703630865281E-3</v>
      </c>
      <c r="CX416" s="54" t="s">
        <v>426</v>
      </c>
      <c r="CY416" s="361">
        <f>CE414</f>
        <v>0</v>
      </c>
      <c r="CZ416" s="54">
        <f>$CY416</f>
        <v>0</v>
      </c>
      <c r="DA416" s="54">
        <f t="shared" ref="DA416:DN416" si="276">$CY416</f>
        <v>0</v>
      </c>
      <c r="DB416" s="54">
        <f t="shared" si="276"/>
        <v>0</v>
      </c>
      <c r="DC416" s="54">
        <f t="shared" si="276"/>
        <v>0</v>
      </c>
      <c r="DD416" s="54">
        <f t="shared" si="276"/>
        <v>0</v>
      </c>
      <c r="DE416" s="54">
        <f t="shared" si="276"/>
        <v>0</v>
      </c>
      <c r="DF416" s="54">
        <f t="shared" si="276"/>
        <v>0</v>
      </c>
      <c r="DG416" s="54">
        <f t="shared" si="276"/>
        <v>0</v>
      </c>
      <c r="DH416" s="54">
        <f t="shared" si="276"/>
        <v>0</v>
      </c>
      <c r="DI416" s="54">
        <f t="shared" si="276"/>
        <v>0</v>
      </c>
      <c r="DJ416" s="54">
        <f t="shared" si="276"/>
        <v>0</v>
      </c>
      <c r="DK416" s="54">
        <f t="shared" si="276"/>
        <v>0</v>
      </c>
      <c r="DL416" s="54">
        <f t="shared" si="276"/>
        <v>0</v>
      </c>
      <c r="DM416" s="54">
        <f t="shared" si="276"/>
        <v>0</v>
      </c>
      <c r="DN416" s="54">
        <f t="shared" si="276"/>
        <v>0</v>
      </c>
    </row>
    <row r="418" spans="1:119" ht="13.5" x14ac:dyDescent="0.15">
      <c r="A418" s="54"/>
      <c r="B418" s="54"/>
      <c r="C418" s="54"/>
      <c r="D418" s="54"/>
      <c r="E418" s="54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  <c r="AA418" s="54"/>
      <c r="AB418" s="54"/>
      <c r="AC418" s="54"/>
      <c r="AD418" s="54"/>
      <c r="AE418" s="54"/>
      <c r="AF418" s="54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G418" s="348">
        <f>(CG411+CG412)*CG413</f>
        <v>79</v>
      </c>
      <c r="CH418" s="348">
        <f t="shared" ref="CH418:CV418" si="277">(CH411+CH412)*CH413</f>
        <v>79</v>
      </c>
      <c r="CI418" s="348">
        <f t="shared" si="277"/>
        <v>79</v>
      </c>
      <c r="CJ418" s="348">
        <f t="shared" si="277"/>
        <v>79</v>
      </c>
      <c r="CK418" s="348">
        <f t="shared" si="277"/>
        <v>79</v>
      </c>
      <c r="CL418" s="348">
        <f t="shared" si="277"/>
        <v>79</v>
      </c>
      <c r="CM418" s="348">
        <f t="shared" si="277"/>
        <v>79</v>
      </c>
      <c r="CN418" s="348">
        <f t="shared" si="277"/>
        <v>79</v>
      </c>
      <c r="CO418" s="348">
        <f t="shared" si="277"/>
        <v>79</v>
      </c>
      <c r="CP418" s="348">
        <f t="shared" si="277"/>
        <v>79</v>
      </c>
      <c r="CQ418" s="348">
        <f t="shared" si="277"/>
        <v>79</v>
      </c>
      <c r="CR418" s="348">
        <f t="shared" si="277"/>
        <v>79</v>
      </c>
      <c r="CS418" s="348">
        <f t="shared" si="277"/>
        <v>79</v>
      </c>
      <c r="CT418" s="348">
        <f t="shared" si="277"/>
        <v>79</v>
      </c>
      <c r="CU418" s="348">
        <f t="shared" si="277"/>
        <v>79</v>
      </c>
      <c r="CV418" s="348">
        <f t="shared" si="277"/>
        <v>79</v>
      </c>
    </row>
    <row r="419" spans="1:119" ht="13.5" x14ac:dyDescent="0.15">
      <c r="A419" s="54"/>
      <c r="B419" s="54"/>
      <c r="C419" s="54"/>
      <c r="D419" s="54"/>
      <c r="E419" s="54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  <c r="AA419" s="54"/>
      <c r="AB419" s="54"/>
      <c r="AC419" s="54"/>
      <c r="AD419" s="54"/>
      <c r="AE419" s="54"/>
      <c r="AF419" s="54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G419" s="348" t="e">
        <f>CG414*CG413*(CG415-1/CG416)</f>
        <v>#VALUE!</v>
      </c>
      <c r="CH419" s="348" t="e">
        <f t="shared" ref="CH419:CV419" si="278">CH414*CH413*(CH415-1/CH416)</f>
        <v>#VALUE!</v>
      </c>
      <c r="CI419" s="348" t="e">
        <f t="shared" si="278"/>
        <v>#VALUE!</v>
      </c>
      <c r="CJ419" s="348" t="e">
        <f t="shared" si="278"/>
        <v>#VALUE!</v>
      </c>
      <c r="CK419" s="348" t="e">
        <f t="shared" si="278"/>
        <v>#VALUE!</v>
      </c>
      <c r="CL419" s="348" t="e">
        <f t="shared" si="278"/>
        <v>#VALUE!</v>
      </c>
      <c r="CM419" s="348" t="e">
        <f t="shared" si="278"/>
        <v>#VALUE!</v>
      </c>
      <c r="CN419" s="348" t="e">
        <f t="shared" si="278"/>
        <v>#VALUE!</v>
      </c>
      <c r="CO419" s="348" t="e">
        <f t="shared" si="278"/>
        <v>#VALUE!</v>
      </c>
      <c r="CP419" s="348" t="e">
        <f t="shared" si="278"/>
        <v>#VALUE!</v>
      </c>
      <c r="CQ419" s="348" t="e">
        <f t="shared" si="278"/>
        <v>#VALUE!</v>
      </c>
      <c r="CR419" s="348" t="e">
        <f t="shared" si="278"/>
        <v>#VALUE!</v>
      </c>
      <c r="CS419" s="348" t="e">
        <f t="shared" si="278"/>
        <v>#VALUE!</v>
      </c>
      <c r="CT419" s="348" t="e">
        <f t="shared" si="278"/>
        <v>#VALUE!</v>
      </c>
      <c r="CU419" s="348" t="e">
        <f t="shared" si="278"/>
        <v>#VALUE!</v>
      </c>
      <c r="CV419" s="348" t="e">
        <f t="shared" si="278"/>
        <v>#VALUE!</v>
      </c>
    </row>
    <row r="420" spans="1:119" ht="13.5" x14ac:dyDescent="0.15">
      <c r="A420" s="54"/>
      <c r="B420" s="54"/>
      <c r="C420" s="54"/>
      <c r="D420" s="54"/>
      <c r="E420" s="54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  <c r="AA420" s="54"/>
      <c r="AB420" s="54"/>
      <c r="AC420" s="54"/>
      <c r="AD420" s="54"/>
      <c r="AE420" s="54"/>
      <c r="AF420" s="54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G420" s="348" t="e">
        <f>((CG411+CG412)*CG413-CG410-CG414*CG413/CG416)*EXP(-CG416*CG415)</f>
        <v>#VALUE!</v>
      </c>
      <c r="CH420" s="348" t="e">
        <f t="shared" ref="CH420:CV420" si="279">((CH411+CH412)*CH413-CH410-CH414*CH413/CH416)*EXP(-CH416*CH415)</f>
        <v>#VALUE!</v>
      </c>
      <c r="CI420" s="348" t="e">
        <f t="shared" si="279"/>
        <v>#VALUE!</v>
      </c>
      <c r="CJ420" s="348" t="e">
        <f t="shared" si="279"/>
        <v>#VALUE!</v>
      </c>
      <c r="CK420" s="348" t="e">
        <f t="shared" si="279"/>
        <v>#VALUE!</v>
      </c>
      <c r="CL420" s="348" t="e">
        <f t="shared" si="279"/>
        <v>#VALUE!</v>
      </c>
      <c r="CM420" s="348" t="e">
        <f t="shared" si="279"/>
        <v>#VALUE!</v>
      </c>
      <c r="CN420" s="348" t="e">
        <f t="shared" si="279"/>
        <v>#VALUE!</v>
      </c>
      <c r="CO420" s="348" t="e">
        <f t="shared" si="279"/>
        <v>#VALUE!</v>
      </c>
      <c r="CP420" s="348" t="e">
        <f t="shared" si="279"/>
        <v>#VALUE!</v>
      </c>
      <c r="CQ420" s="348" t="e">
        <f t="shared" si="279"/>
        <v>#VALUE!</v>
      </c>
      <c r="CR420" s="348" t="e">
        <f t="shared" si="279"/>
        <v>#VALUE!</v>
      </c>
      <c r="CS420" s="348" t="e">
        <f t="shared" si="279"/>
        <v>#VALUE!</v>
      </c>
      <c r="CT420" s="348" t="e">
        <f t="shared" si="279"/>
        <v>#VALUE!</v>
      </c>
      <c r="CU420" s="348" t="e">
        <f t="shared" si="279"/>
        <v>#VALUE!</v>
      </c>
      <c r="CV420" s="348" t="e">
        <f t="shared" si="279"/>
        <v>#VALUE!</v>
      </c>
    </row>
    <row r="421" spans="1:119" ht="13.5" x14ac:dyDescent="0.15">
      <c r="A421" s="54"/>
      <c r="B421" s="54"/>
      <c r="C421" s="54"/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54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G421" s="349" t="e">
        <f>CG418+CG419-CG420</f>
        <v>#VALUE!</v>
      </c>
      <c r="CH421" s="349" t="e">
        <f t="shared" ref="CH421:CV421" si="280">CH418+CH419-CH420</f>
        <v>#VALUE!</v>
      </c>
      <c r="CI421" s="349" t="e">
        <f t="shared" si="280"/>
        <v>#VALUE!</v>
      </c>
      <c r="CJ421" s="349" t="e">
        <f t="shared" si="280"/>
        <v>#VALUE!</v>
      </c>
      <c r="CK421" s="349" t="e">
        <f t="shared" si="280"/>
        <v>#VALUE!</v>
      </c>
      <c r="CL421" s="349" t="e">
        <f t="shared" si="280"/>
        <v>#VALUE!</v>
      </c>
      <c r="CM421" s="349" t="e">
        <f t="shared" si="280"/>
        <v>#VALUE!</v>
      </c>
      <c r="CN421" s="349" t="e">
        <f t="shared" si="280"/>
        <v>#VALUE!</v>
      </c>
      <c r="CO421" s="349" t="e">
        <f t="shared" si="280"/>
        <v>#VALUE!</v>
      </c>
      <c r="CP421" s="349" t="e">
        <f t="shared" si="280"/>
        <v>#VALUE!</v>
      </c>
      <c r="CQ421" s="349" t="e">
        <f t="shared" si="280"/>
        <v>#VALUE!</v>
      </c>
      <c r="CR421" s="349" t="e">
        <f t="shared" si="280"/>
        <v>#VALUE!</v>
      </c>
      <c r="CS421" s="349" t="e">
        <f t="shared" si="280"/>
        <v>#VALUE!</v>
      </c>
      <c r="CT421" s="349" t="e">
        <f t="shared" si="280"/>
        <v>#VALUE!</v>
      </c>
      <c r="CU421" s="349" t="e">
        <f t="shared" si="280"/>
        <v>#VALUE!</v>
      </c>
      <c r="CV421" s="349" t="e">
        <f t="shared" si="280"/>
        <v>#VALUE!</v>
      </c>
    </row>
    <row r="422" spans="1:119" ht="13.5" x14ac:dyDescent="0.15">
      <c r="A422" s="54"/>
      <c r="B422" s="54"/>
      <c r="C422" s="54"/>
      <c r="D422" s="54"/>
      <c r="E422" s="54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  <c r="AA422" s="54"/>
      <c r="AB422" s="54"/>
      <c r="AC422" s="54"/>
      <c r="AD422" s="54"/>
      <c r="AE422" s="54"/>
      <c r="AF422" s="54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G422" s="350" t="s">
        <v>390</v>
      </c>
      <c r="CH422" s="351" t="s">
        <v>333</v>
      </c>
      <c r="CI422" s="351" t="s">
        <v>334</v>
      </c>
      <c r="CJ422" s="351" t="s">
        <v>335</v>
      </c>
      <c r="CK422" s="351" t="s">
        <v>336</v>
      </c>
      <c r="CL422" s="351" t="s">
        <v>337</v>
      </c>
      <c r="CM422" s="351" t="s">
        <v>338</v>
      </c>
      <c r="CN422" s="351" t="s">
        <v>339</v>
      </c>
      <c r="CO422" s="351" t="s">
        <v>340</v>
      </c>
      <c r="CP422" s="351" t="s">
        <v>341</v>
      </c>
      <c r="CQ422" s="351" t="s">
        <v>342</v>
      </c>
      <c r="CR422" s="351" t="s">
        <v>343</v>
      </c>
      <c r="CS422" s="351" t="s">
        <v>344</v>
      </c>
      <c r="CT422" s="351" t="s">
        <v>345</v>
      </c>
      <c r="CU422" s="351" t="s">
        <v>346</v>
      </c>
      <c r="CV422" s="351" t="s">
        <v>347</v>
      </c>
      <c r="CY422" s="54" t="s">
        <v>390</v>
      </c>
      <c r="CZ422" s="54" t="s">
        <v>333</v>
      </c>
      <c r="DA422" s="54" t="s">
        <v>334</v>
      </c>
      <c r="DB422" s="54" t="s">
        <v>335</v>
      </c>
      <c r="DC422" s="54" t="s">
        <v>336</v>
      </c>
      <c r="DD422" s="54" t="s">
        <v>337</v>
      </c>
      <c r="DE422" s="54" t="s">
        <v>338</v>
      </c>
      <c r="DF422" s="54" t="s">
        <v>339</v>
      </c>
      <c r="DG422" s="54" t="s">
        <v>340</v>
      </c>
      <c r="DH422" s="54" t="s">
        <v>341</v>
      </c>
      <c r="DI422" s="54" t="s">
        <v>342</v>
      </c>
      <c r="DJ422" s="54" t="s">
        <v>343</v>
      </c>
      <c r="DK422" s="54" t="s">
        <v>344</v>
      </c>
      <c r="DL422" s="54" t="s">
        <v>345</v>
      </c>
      <c r="DM422" s="54" t="s">
        <v>346</v>
      </c>
      <c r="DN422" s="54" t="s">
        <v>347</v>
      </c>
    </row>
    <row r="423" spans="1:119" ht="13.5" x14ac:dyDescent="0.15">
      <c r="A423" s="54"/>
      <c r="B423" s="54"/>
      <c r="C423" s="54"/>
      <c r="D423" s="54"/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  <c r="AA423" s="54"/>
      <c r="AB423" s="54"/>
      <c r="AC423" s="54"/>
      <c r="AD423" s="54"/>
      <c r="AE423" s="54"/>
      <c r="AF423" s="54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F423" s="54" t="s">
        <v>391</v>
      </c>
      <c r="CG423" s="352" t="e">
        <f>ROUND((CG411+CG412)*CG413+CG414*CG413*(CG415-1/CG416)-((CG411+CG412)*CG413-CG410-CG414*CG413/CG416)*EXP(-CG416*CG415),5)</f>
        <v>#VALUE!</v>
      </c>
      <c r="CH423" s="352" t="e">
        <f t="shared" ref="CH423:CV423" si="281">ROUND((CH411+CH412)*CH413+CH414*CH413*(CH415-1/CH416)-((CH411+CH412)*CH413-CH410-CH414*CH413/CH416)*EXP(-CH416*CH415),5)</f>
        <v>#VALUE!</v>
      </c>
      <c r="CI423" s="352" t="e">
        <f t="shared" si="281"/>
        <v>#VALUE!</v>
      </c>
      <c r="CJ423" s="352" t="e">
        <f t="shared" si="281"/>
        <v>#VALUE!</v>
      </c>
      <c r="CK423" s="352" t="e">
        <f t="shared" si="281"/>
        <v>#VALUE!</v>
      </c>
      <c r="CL423" s="352" t="e">
        <f t="shared" si="281"/>
        <v>#VALUE!</v>
      </c>
      <c r="CM423" s="352" t="e">
        <f t="shared" si="281"/>
        <v>#VALUE!</v>
      </c>
      <c r="CN423" s="352" t="e">
        <f t="shared" si="281"/>
        <v>#VALUE!</v>
      </c>
      <c r="CO423" s="352" t="e">
        <f t="shared" si="281"/>
        <v>#VALUE!</v>
      </c>
      <c r="CP423" s="352" t="e">
        <f t="shared" si="281"/>
        <v>#VALUE!</v>
      </c>
      <c r="CQ423" s="352" t="e">
        <f t="shared" si="281"/>
        <v>#VALUE!</v>
      </c>
      <c r="CR423" s="352" t="e">
        <f t="shared" si="281"/>
        <v>#VALUE!</v>
      </c>
      <c r="CS423" s="352" t="e">
        <f t="shared" si="281"/>
        <v>#VALUE!</v>
      </c>
      <c r="CT423" s="352" t="e">
        <f t="shared" si="281"/>
        <v>#VALUE!</v>
      </c>
      <c r="CU423" s="352" t="e">
        <f t="shared" si="281"/>
        <v>#VALUE!</v>
      </c>
      <c r="CV423" s="352" t="e">
        <f t="shared" si="281"/>
        <v>#VALUE!</v>
      </c>
      <c r="CX423" s="54" t="s">
        <v>412</v>
      </c>
      <c r="CY423" s="362">
        <f>(CY415+CY416)/CY414+CY413</f>
        <v>295.99579239870923</v>
      </c>
      <c r="CZ423" s="362">
        <f t="shared" ref="CZ423:DN423" si="282">(CZ415+CZ416)/CZ414+CZ413</f>
        <v>253.99617592876882</v>
      </c>
      <c r="DA423" s="362">
        <f t="shared" si="282"/>
        <v>224.99578814732763</v>
      </c>
      <c r="DB423" s="362">
        <f t="shared" si="282"/>
        <v>202.99552076677315</v>
      </c>
      <c r="DC423" s="362">
        <f t="shared" si="282"/>
        <v>190.00217425547623</v>
      </c>
      <c r="DD423" s="362">
        <f t="shared" si="282"/>
        <v>174.99791344557741</v>
      </c>
      <c r="DE423" s="362">
        <f t="shared" si="282"/>
        <v>164.99559634188427</v>
      </c>
      <c r="DF423" s="362">
        <f t="shared" si="282"/>
        <v>157.00280920314253</v>
      </c>
      <c r="DG423" s="362">
        <f t="shared" si="282"/>
        <v>151.99654993400793</v>
      </c>
      <c r="DH423" s="362">
        <f t="shared" si="282"/>
        <v>145.99700693992628</v>
      </c>
      <c r="DI423" s="362">
        <f t="shared" si="282"/>
        <v>141.99730722180493</v>
      </c>
      <c r="DJ423" s="362">
        <f t="shared" si="282"/>
        <v>138.99904711262363</v>
      </c>
      <c r="DK423" s="362">
        <f t="shared" si="282"/>
        <v>133.99871805423658</v>
      </c>
      <c r="DL423" s="362">
        <f t="shared" si="282"/>
        <v>131.99796563285832</v>
      </c>
      <c r="DM423" s="362">
        <f t="shared" si="282"/>
        <v>129.00495001041449</v>
      </c>
      <c r="DN423" s="362">
        <f t="shared" si="282"/>
        <v>127.00491577747849</v>
      </c>
    </row>
    <row r="424" spans="1:119" ht="16.5" customHeight="1" x14ac:dyDescent="0.15">
      <c r="A424" s="54"/>
      <c r="B424" s="54"/>
      <c r="C424" s="54"/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  <c r="AA424" s="54"/>
      <c r="AB424" s="54"/>
      <c r="AC424" s="54"/>
      <c r="AD424" s="54"/>
      <c r="AE424" s="54"/>
      <c r="AF424" s="54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319" t="str">
        <f>IF(CB424="","",CC424)</f>
        <v/>
      </c>
      <c r="CB424" s="363" t="str">
        <f>IF(COUNTIF(CY424:DN424,"×")=0,"","浮上できません")</f>
        <v/>
      </c>
      <c r="CC424" s="316">
        <v>18</v>
      </c>
      <c r="CY424" s="364" t="e">
        <f t="shared" ref="CY424:DN424" si="283">IF(CY423-CG423&gt;0,"","×")</f>
        <v>#VALUE!</v>
      </c>
      <c r="CZ424" s="364" t="e">
        <f t="shared" si="283"/>
        <v>#VALUE!</v>
      </c>
      <c r="DA424" s="364" t="e">
        <f t="shared" si="283"/>
        <v>#VALUE!</v>
      </c>
      <c r="DB424" s="364" t="e">
        <f t="shared" si="283"/>
        <v>#VALUE!</v>
      </c>
      <c r="DC424" s="364" t="e">
        <f t="shared" si="283"/>
        <v>#VALUE!</v>
      </c>
      <c r="DD424" s="364" t="e">
        <f t="shared" si="283"/>
        <v>#VALUE!</v>
      </c>
      <c r="DE424" s="364" t="e">
        <f t="shared" si="283"/>
        <v>#VALUE!</v>
      </c>
      <c r="DF424" s="364" t="e">
        <f t="shared" si="283"/>
        <v>#VALUE!</v>
      </c>
      <c r="DG424" s="364" t="e">
        <f t="shared" si="283"/>
        <v>#VALUE!</v>
      </c>
      <c r="DH424" s="364" t="e">
        <f t="shared" si="283"/>
        <v>#VALUE!</v>
      </c>
      <c r="DI424" s="364" t="e">
        <f t="shared" si="283"/>
        <v>#VALUE!</v>
      </c>
      <c r="DJ424" s="364" t="e">
        <f t="shared" si="283"/>
        <v>#VALUE!</v>
      </c>
      <c r="DK424" s="364" t="e">
        <f t="shared" si="283"/>
        <v>#VALUE!</v>
      </c>
      <c r="DL424" s="364" t="e">
        <f t="shared" si="283"/>
        <v>#VALUE!</v>
      </c>
      <c r="DM424" s="364" t="e">
        <f t="shared" si="283"/>
        <v>#VALUE!</v>
      </c>
      <c r="DN424" s="364" t="e">
        <f t="shared" si="283"/>
        <v>#VALUE!</v>
      </c>
    </row>
    <row r="425" spans="1:119" ht="13.5" x14ac:dyDescent="0.15">
      <c r="A425" s="54"/>
      <c r="B425" s="54"/>
      <c r="C425" s="54"/>
      <c r="D425" s="54"/>
      <c r="E425" s="54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  <c r="AA425" s="54"/>
      <c r="AB425" s="54"/>
      <c r="AC425" s="54"/>
      <c r="AD425" s="54"/>
      <c r="AE425" s="54"/>
      <c r="AF425" s="54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F425" s="338" t="s">
        <v>461</v>
      </c>
      <c r="CG425" s="338" t="s">
        <v>462</v>
      </c>
      <c r="CH425" s="338"/>
      <c r="CI425" s="338"/>
      <c r="CJ425" s="338"/>
      <c r="CK425" s="338"/>
      <c r="CL425" s="338"/>
      <c r="CM425" s="338"/>
      <c r="CN425" s="338"/>
      <c r="CO425" s="338"/>
      <c r="CP425" s="338"/>
      <c r="CQ425" s="338"/>
      <c r="CR425" s="338"/>
      <c r="CS425" s="338"/>
      <c r="CT425" s="338"/>
      <c r="CU425" s="338"/>
      <c r="CV425" s="338"/>
      <c r="CW425" s="338"/>
    </row>
    <row r="427" spans="1:119" ht="13.5" x14ac:dyDescent="0.15">
      <c r="A427" s="54"/>
      <c r="B427" s="54"/>
      <c r="C427" s="54"/>
      <c r="D427" s="54"/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  <c r="AA427" s="54"/>
      <c r="AB427" s="54"/>
      <c r="AC427" s="54"/>
      <c r="AD427" s="54"/>
      <c r="AE427" s="54"/>
      <c r="AF427" s="54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F427" s="340" t="s">
        <v>401</v>
      </c>
      <c r="CG427" s="353" t="e">
        <f t="shared" ref="CG427:CV427" si="284">CG423</f>
        <v>#VALUE!</v>
      </c>
      <c r="CH427" s="353" t="e">
        <f t="shared" si="284"/>
        <v>#VALUE!</v>
      </c>
      <c r="CI427" s="353" t="e">
        <f t="shared" si="284"/>
        <v>#VALUE!</v>
      </c>
      <c r="CJ427" s="353" t="e">
        <f t="shared" si="284"/>
        <v>#VALUE!</v>
      </c>
      <c r="CK427" s="353" t="e">
        <f t="shared" si="284"/>
        <v>#VALUE!</v>
      </c>
      <c r="CL427" s="353" t="e">
        <f t="shared" si="284"/>
        <v>#VALUE!</v>
      </c>
      <c r="CM427" s="353" t="e">
        <f t="shared" si="284"/>
        <v>#VALUE!</v>
      </c>
      <c r="CN427" s="353" t="e">
        <f t="shared" si="284"/>
        <v>#VALUE!</v>
      </c>
      <c r="CO427" s="353" t="e">
        <f t="shared" si="284"/>
        <v>#VALUE!</v>
      </c>
      <c r="CP427" s="353" t="e">
        <f t="shared" si="284"/>
        <v>#VALUE!</v>
      </c>
      <c r="CQ427" s="353" t="e">
        <f t="shared" si="284"/>
        <v>#VALUE!</v>
      </c>
      <c r="CR427" s="353" t="e">
        <f t="shared" si="284"/>
        <v>#VALUE!</v>
      </c>
      <c r="CS427" s="353" t="e">
        <f t="shared" si="284"/>
        <v>#VALUE!</v>
      </c>
      <c r="CT427" s="353" t="e">
        <f t="shared" si="284"/>
        <v>#VALUE!</v>
      </c>
      <c r="CU427" s="353" t="e">
        <f t="shared" si="284"/>
        <v>#VALUE!</v>
      </c>
      <c r="CV427" s="353" t="e">
        <f t="shared" si="284"/>
        <v>#VALUE!</v>
      </c>
    </row>
    <row r="428" spans="1:119" ht="13.5" x14ac:dyDescent="0.15">
      <c r="A428" s="54"/>
      <c r="B428" s="54"/>
      <c r="C428" s="54"/>
      <c r="D428" s="54"/>
      <c r="E428" s="54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  <c r="AA428" s="54"/>
      <c r="AB428" s="54"/>
      <c r="AC428" s="54"/>
      <c r="AD428" s="54"/>
      <c r="AE428" s="54"/>
      <c r="AF428" s="54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F428" s="54" t="s">
        <v>395</v>
      </c>
      <c r="CG428" s="54">
        <v>100</v>
      </c>
      <c r="CH428" s="54">
        <f>$CG428</f>
        <v>100</v>
      </c>
      <c r="CI428" s="54">
        <f t="shared" ref="CI428:CV432" si="285">$CG428</f>
        <v>100</v>
      </c>
      <c r="CJ428" s="54">
        <f t="shared" si="285"/>
        <v>100</v>
      </c>
      <c r="CK428" s="54">
        <f t="shared" si="285"/>
        <v>100</v>
      </c>
      <c r="CL428" s="54">
        <f t="shared" si="285"/>
        <v>100</v>
      </c>
      <c r="CM428" s="54">
        <f t="shared" si="285"/>
        <v>100</v>
      </c>
      <c r="CN428" s="54">
        <f t="shared" si="285"/>
        <v>100</v>
      </c>
      <c r="CO428" s="54">
        <f t="shared" si="285"/>
        <v>100</v>
      </c>
      <c r="CP428" s="54">
        <f t="shared" si="285"/>
        <v>100</v>
      </c>
      <c r="CQ428" s="54">
        <f t="shared" si="285"/>
        <v>100</v>
      </c>
      <c r="CR428" s="54">
        <f t="shared" si="285"/>
        <v>100</v>
      </c>
      <c r="CS428" s="54">
        <f t="shared" si="285"/>
        <v>100</v>
      </c>
      <c r="CT428" s="54">
        <f t="shared" si="285"/>
        <v>100</v>
      </c>
      <c r="CU428" s="54">
        <f t="shared" si="285"/>
        <v>100</v>
      </c>
      <c r="CV428" s="54">
        <f t="shared" si="285"/>
        <v>100</v>
      </c>
      <c r="CX428" s="339" t="s">
        <v>463</v>
      </c>
      <c r="CY428" s="339"/>
      <c r="CZ428" s="339"/>
      <c r="DA428" s="339"/>
      <c r="DB428" s="339"/>
      <c r="DC428" s="339"/>
      <c r="DD428" s="339"/>
      <c r="DE428" s="339"/>
      <c r="DF428" s="339"/>
      <c r="DG428" s="339"/>
      <c r="DH428" s="339"/>
      <c r="DI428" s="339"/>
      <c r="DJ428" s="339"/>
      <c r="DK428" s="339"/>
      <c r="DL428" s="339"/>
      <c r="DM428" s="339"/>
      <c r="DN428" s="339"/>
      <c r="DO428" s="339"/>
    </row>
    <row r="429" spans="1:119" ht="13.5" x14ac:dyDescent="0.15">
      <c r="A429" s="54"/>
      <c r="B429" s="54"/>
      <c r="C429" s="54"/>
      <c r="D429" s="5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  <c r="AA429" s="54"/>
      <c r="AB429" s="54"/>
      <c r="AC429" s="54"/>
      <c r="AD429" s="54"/>
      <c r="AE429" s="54"/>
      <c r="AF429" s="54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B429" s="64" t="s">
        <v>372</v>
      </c>
      <c r="CC429" s="345">
        <v>-10</v>
      </c>
      <c r="CD429" s="66" t="s">
        <v>373</v>
      </c>
      <c r="CE429" s="66">
        <f>ROUND(CC429*$CG$82*9.80665/1000,0)</f>
        <v>-101</v>
      </c>
      <c r="CF429" s="54" t="s">
        <v>464</v>
      </c>
      <c r="CG429" s="341">
        <f>CE430</f>
        <v>0</v>
      </c>
      <c r="CH429" s="54">
        <f>$CG429</f>
        <v>0</v>
      </c>
      <c r="CI429" s="54">
        <f t="shared" si="285"/>
        <v>0</v>
      </c>
      <c r="CJ429" s="54">
        <f t="shared" si="285"/>
        <v>0</v>
      </c>
      <c r="CK429" s="54">
        <f t="shared" si="285"/>
        <v>0</v>
      </c>
      <c r="CL429" s="54">
        <f t="shared" si="285"/>
        <v>0</v>
      </c>
      <c r="CM429" s="54">
        <f t="shared" si="285"/>
        <v>0</v>
      </c>
      <c r="CN429" s="54">
        <f t="shared" si="285"/>
        <v>0</v>
      </c>
      <c r="CO429" s="54">
        <f t="shared" si="285"/>
        <v>0</v>
      </c>
      <c r="CP429" s="54">
        <f t="shared" si="285"/>
        <v>0</v>
      </c>
      <c r="CQ429" s="54">
        <f t="shared" si="285"/>
        <v>0</v>
      </c>
      <c r="CR429" s="54">
        <f t="shared" si="285"/>
        <v>0</v>
      </c>
      <c r="CS429" s="54">
        <f t="shared" si="285"/>
        <v>0</v>
      </c>
      <c r="CT429" s="54">
        <f t="shared" si="285"/>
        <v>0</v>
      </c>
      <c r="CU429" s="54">
        <f t="shared" si="285"/>
        <v>0</v>
      </c>
      <c r="CV429" s="54">
        <f t="shared" si="285"/>
        <v>0</v>
      </c>
    </row>
    <row r="430" spans="1:119" ht="13.5" x14ac:dyDescent="0.15">
      <c r="A430" s="54"/>
      <c r="B430" s="54"/>
      <c r="C430" s="54"/>
      <c r="D430" s="54"/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  <c r="AA430" s="54"/>
      <c r="AB430" s="54"/>
      <c r="AC430" s="54"/>
      <c r="AD430" s="54"/>
      <c r="AE430" s="54"/>
      <c r="AF430" s="54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B430" s="354" t="s">
        <v>376</v>
      </c>
      <c r="CC430" s="355">
        <f>CC414</f>
        <v>0</v>
      </c>
      <c r="CD430" s="346" t="s">
        <v>381</v>
      </c>
      <c r="CE430" s="66">
        <f>CC430*$CG$82*9.80665/1000</f>
        <v>0</v>
      </c>
      <c r="CF430" s="54" t="s">
        <v>396</v>
      </c>
      <c r="CG430" s="54">
        <v>0.79</v>
      </c>
      <c r="CH430" s="54">
        <f>$CG430</f>
        <v>0.79</v>
      </c>
      <c r="CI430" s="54">
        <f t="shared" si="285"/>
        <v>0.79</v>
      </c>
      <c r="CJ430" s="54">
        <f t="shared" si="285"/>
        <v>0.79</v>
      </c>
      <c r="CK430" s="54">
        <f t="shared" si="285"/>
        <v>0.79</v>
      </c>
      <c r="CL430" s="54">
        <f t="shared" si="285"/>
        <v>0.79</v>
      </c>
      <c r="CM430" s="54">
        <f t="shared" si="285"/>
        <v>0.79</v>
      </c>
      <c r="CN430" s="54">
        <f t="shared" si="285"/>
        <v>0.79</v>
      </c>
      <c r="CO430" s="54">
        <f t="shared" si="285"/>
        <v>0.79</v>
      </c>
      <c r="CP430" s="54">
        <f t="shared" si="285"/>
        <v>0.79</v>
      </c>
      <c r="CQ430" s="54">
        <f t="shared" si="285"/>
        <v>0.79</v>
      </c>
      <c r="CR430" s="54">
        <f t="shared" si="285"/>
        <v>0.79</v>
      </c>
      <c r="CS430" s="54">
        <f t="shared" si="285"/>
        <v>0.79</v>
      </c>
      <c r="CT430" s="54">
        <f t="shared" si="285"/>
        <v>0.79</v>
      </c>
      <c r="CU430" s="54">
        <f t="shared" si="285"/>
        <v>0.79</v>
      </c>
      <c r="CV430" s="54">
        <f t="shared" si="285"/>
        <v>0.79</v>
      </c>
      <c r="CX430" s="358" t="s">
        <v>404</v>
      </c>
      <c r="CY430" s="54">
        <f t="shared" ref="CY430:DN430" si="286">CG$79</f>
        <v>126.88500000000001</v>
      </c>
      <c r="CZ430" s="54">
        <f t="shared" si="286"/>
        <v>109.185</v>
      </c>
      <c r="DA430" s="54">
        <f t="shared" si="286"/>
        <v>94.381</v>
      </c>
      <c r="DB430" s="54">
        <f t="shared" si="286"/>
        <v>82.445999999999998</v>
      </c>
      <c r="DC430" s="54">
        <f t="shared" si="286"/>
        <v>73.918000000000006</v>
      </c>
      <c r="DD430" s="54">
        <f t="shared" si="286"/>
        <v>63.152999999999999</v>
      </c>
      <c r="DE430" s="54">
        <f t="shared" si="286"/>
        <v>56.482999999999997</v>
      </c>
      <c r="DF430" s="54">
        <f t="shared" si="286"/>
        <v>51.133000000000003</v>
      </c>
      <c r="DG430" s="54">
        <f t="shared" si="286"/>
        <v>48.246000000000002</v>
      </c>
      <c r="DH430" s="54">
        <f t="shared" si="286"/>
        <v>43.709000000000003</v>
      </c>
      <c r="DI430" s="54">
        <f t="shared" si="286"/>
        <v>40.774000000000001</v>
      </c>
      <c r="DJ430" s="54">
        <f t="shared" si="286"/>
        <v>38.68</v>
      </c>
      <c r="DK430" s="54">
        <f t="shared" si="286"/>
        <v>34.463000000000001</v>
      </c>
      <c r="DL430" s="54">
        <f t="shared" si="286"/>
        <v>33.161000000000001</v>
      </c>
      <c r="DM430" s="54">
        <f t="shared" si="286"/>
        <v>30.765000000000001</v>
      </c>
      <c r="DN430" s="54">
        <f t="shared" si="286"/>
        <v>29.283999999999999</v>
      </c>
    </row>
    <row r="431" spans="1:119" ht="13.5" x14ac:dyDescent="0.15">
      <c r="A431" s="54"/>
      <c r="B431" s="54"/>
      <c r="C431" s="54"/>
      <c r="D431" s="54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  <c r="AA431" s="54"/>
      <c r="AB431" s="54"/>
      <c r="AC431" s="54"/>
      <c r="AD431" s="54"/>
      <c r="AE431" s="54"/>
      <c r="AF431" s="54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B431" s="64" t="s">
        <v>380</v>
      </c>
      <c r="CC431" s="345">
        <f>-BN102</f>
        <v>0</v>
      </c>
      <c r="CD431" s="346" t="s">
        <v>381</v>
      </c>
      <c r="CE431" s="66">
        <f>CC431*$CG$82*9.80665/1000</f>
        <v>0</v>
      </c>
      <c r="CF431" s="54" t="s">
        <v>382</v>
      </c>
      <c r="CG431" s="341">
        <f>CE429</f>
        <v>-101</v>
      </c>
      <c r="CH431" s="54">
        <f>$CG431</f>
        <v>-101</v>
      </c>
      <c r="CI431" s="54">
        <f t="shared" si="285"/>
        <v>-101</v>
      </c>
      <c r="CJ431" s="54">
        <f t="shared" si="285"/>
        <v>-101</v>
      </c>
      <c r="CK431" s="54">
        <f t="shared" si="285"/>
        <v>-101</v>
      </c>
      <c r="CL431" s="54">
        <f t="shared" si="285"/>
        <v>-101</v>
      </c>
      <c r="CM431" s="54">
        <f t="shared" si="285"/>
        <v>-101</v>
      </c>
      <c r="CN431" s="54">
        <f t="shared" si="285"/>
        <v>-101</v>
      </c>
      <c r="CO431" s="54">
        <f t="shared" si="285"/>
        <v>-101</v>
      </c>
      <c r="CP431" s="54">
        <f t="shared" si="285"/>
        <v>-101</v>
      </c>
      <c r="CQ431" s="54">
        <f t="shared" si="285"/>
        <v>-101</v>
      </c>
      <c r="CR431" s="54">
        <f t="shared" si="285"/>
        <v>-101</v>
      </c>
      <c r="CS431" s="54">
        <f t="shared" si="285"/>
        <v>-101</v>
      </c>
      <c r="CT431" s="54">
        <f t="shared" si="285"/>
        <v>-101</v>
      </c>
      <c r="CU431" s="54">
        <f t="shared" si="285"/>
        <v>-101</v>
      </c>
      <c r="CV431" s="54">
        <f t="shared" si="285"/>
        <v>-101</v>
      </c>
      <c r="CX431" s="54" t="s">
        <v>418</v>
      </c>
      <c r="CY431" s="54">
        <f t="shared" ref="CY431:DN431" si="287">CG$80</f>
        <v>0.55779999999999996</v>
      </c>
      <c r="CZ431" s="54">
        <f t="shared" si="287"/>
        <v>0.65139999999999998</v>
      </c>
      <c r="DA431" s="54">
        <f t="shared" si="287"/>
        <v>0.72219999999999995</v>
      </c>
      <c r="DB431" s="54">
        <f t="shared" si="287"/>
        <v>0.78249999999999997</v>
      </c>
      <c r="DC431" s="54">
        <f t="shared" si="287"/>
        <v>0.81259999999999999</v>
      </c>
      <c r="DD431" s="54">
        <f t="shared" si="287"/>
        <v>0.84340000000000004</v>
      </c>
      <c r="DE431" s="54">
        <f t="shared" si="287"/>
        <v>0.86929999999999996</v>
      </c>
      <c r="DF431" s="54">
        <f t="shared" si="287"/>
        <v>0.89100000000000001</v>
      </c>
      <c r="DG431" s="54">
        <f t="shared" si="287"/>
        <v>0.90920000000000001</v>
      </c>
      <c r="DH431" s="54">
        <f t="shared" si="287"/>
        <v>0.92220000000000002</v>
      </c>
      <c r="DI431" s="54">
        <f t="shared" si="287"/>
        <v>0.93189999999999995</v>
      </c>
      <c r="DJ431" s="54">
        <f t="shared" si="287"/>
        <v>0.94030000000000002</v>
      </c>
      <c r="DK431" s="54">
        <f t="shared" si="287"/>
        <v>0.94769999999999999</v>
      </c>
      <c r="DL431" s="54">
        <f t="shared" si="287"/>
        <v>0.95440000000000003</v>
      </c>
      <c r="DM431" s="54">
        <f t="shared" si="287"/>
        <v>0.96020000000000005</v>
      </c>
      <c r="DN431" s="54">
        <f t="shared" si="287"/>
        <v>0.96530000000000005</v>
      </c>
    </row>
    <row r="432" spans="1:119" ht="14.25" thickBot="1" x14ac:dyDescent="0.2">
      <c r="A432" s="54"/>
      <c r="B432" s="54"/>
      <c r="C432" s="54"/>
      <c r="D432" s="54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  <c r="AA432" s="54"/>
      <c r="AB432" s="54"/>
      <c r="AC432" s="54"/>
      <c r="AD432" s="54"/>
      <c r="AE432" s="54"/>
      <c r="AF432" s="54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B432" s="64" t="s">
        <v>384</v>
      </c>
      <c r="CC432" s="345">
        <f>(BM340-BM339)/0.000694444444444444</f>
        <v>0</v>
      </c>
      <c r="CD432" s="66" t="s">
        <v>65</v>
      </c>
      <c r="CE432" s="66">
        <f>IF(CC429=0,IF(CC412&gt;0,CC432+CE415,CC432),(CC432-((CC431-CC430)/CC429)))</f>
        <v>0</v>
      </c>
      <c r="CF432" s="54" t="s">
        <v>385</v>
      </c>
      <c r="CG432" s="341">
        <f>ABS(CE432)</f>
        <v>0</v>
      </c>
      <c r="CH432" s="54">
        <f>$CG432</f>
        <v>0</v>
      </c>
      <c r="CI432" s="54">
        <f t="shared" si="285"/>
        <v>0</v>
      </c>
      <c r="CJ432" s="54">
        <f t="shared" si="285"/>
        <v>0</v>
      </c>
      <c r="CK432" s="54">
        <f t="shared" si="285"/>
        <v>0</v>
      </c>
      <c r="CL432" s="54">
        <f t="shared" si="285"/>
        <v>0</v>
      </c>
      <c r="CM432" s="54">
        <f t="shared" si="285"/>
        <v>0</v>
      </c>
      <c r="CN432" s="54">
        <f t="shared" si="285"/>
        <v>0</v>
      </c>
      <c r="CO432" s="54">
        <f t="shared" si="285"/>
        <v>0</v>
      </c>
      <c r="CP432" s="54">
        <f t="shared" si="285"/>
        <v>0</v>
      </c>
      <c r="CQ432" s="54">
        <f t="shared" si="285"/>
        <v>0</v>
      </c>
      <c r="CR432" s="54">
        <f t="shared" si="285"/>
        <v>0</v>
      </c>
      <c r="CS432" s="54">
        <f t="shared" si="285"/>
        <v>0</v>
      </c>
      <c r="CT432" s="54">
        <f t="shared" si="285"/>
        <v>0</v>
      </c>
      <c r="CU432" s="54">
        <f t="shared" si="285"/>
        <v>0</v>
      </c>
      <c r="CV432" s="54">
        <f t="shared" si="285"/>
        <v>0</v>
      </c>
      <c r="CX432" s="54" t="s">
        <v>407</v>
      </c>
      <c r="CY432" s="54">
        <f>100-$CG$83</f>
        <v>94.33</v>
      </c>
      <c r="CZ432" s="54">
        <f t="shared" ref="CZ432:DN432" si="288">100-$CG$83</f>
        <v>94.33</v>
      </c>
      <c r="DA432" s="54">
        <f t="shared" si="288"/>
        <v>94.33</v>
      </c>
      <c r="DB432" s="54">
        <f t="shared" si="288"/>
        <v>94.33</v>
      </c>
      <c r="DC432" s="54">
        <f t="shared" si="288"/>
        <v>94.33</v>
      </c>
      <c r="DD432" s="54">
        <f t="shared" si="288"/>
        <v>94.33</v>
      </c>
      <c r="DE432" s="54">
        <f t="shared" si="288"/>
        <v>94.33</v>
      </c>
      <c r="DF432" s="54">
        <f t="shared" si="288"/>
        <v>94.33</v>
      </c>
      <c r="DG432" s="54">
        <f t="shared" si="288"/>
        <v>94.33</v>
      </c>
      <c r="DH432" s="54">
        <f t="shared" si="288"/>
        <v>94.33</v>
      </c>
      <c r="DI432" s="54">
        <f t="shared" si="288"/>
        <v>94.33</v>
      </c>
      <c r="DJ432" s="54">
        <f t="shared" si="288"/>
        <v>94.33</v>
      </c>
      <c r="DK432" s="54">
        <f t="shared" si="288"/>
        <v>94.33</v>
      </c>
      <c r="DL432" s="54">
        <f t="shared" si="288"/>
        <v>94.33</v>
      </c>
      <c r="DM432" s="54">
        <f t="shared" si="288"/>
        <v>94.33</v>
      </c>
      <c r="DN432" s="54">
        <f t="shared" si="288"/>
        <v>94.33</v>
      </c>
    </row>
    <row r="433" spans="1:119" ht="14.25" thickBot="1" x14ac:dyDescent="0.2">
      <c r="A433" s="54"/>
      <c r="B433" s="54"/>
      <c r="C433" s="54"/>
      <c r="D433" s="5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  <c r="AA433" s="54"/>
      <c r="AB433" s="54"/>
      <c r="AC433" s="54"/>
      <c r="AD433" s="54"/>
      <c r="AE433" s="54"/>
      <c r="AF433" s="54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B433" s="359"/>
      <c r="CC433" s="360"/>
      <c r="CF433" s="54" t="s">
        <v>465</v>
      </c>
      <c r="CG433" s="347">
        <f>LN(2)/CG$78</f>
        <v>0.13862943611198905</v>
      </c>
      <c r="CH433" s="347">
        <f t="shared" ref="CH433:CV433" si="289">LN(2)/CH$78</f>
        <v>8.6643397569993161E-2</v>
      </c>
      <c r="CI433" s="347">
        <f t="shared" si="289"/>
        <v>5.5451774444795626E-2</v>
      </c>
      <c r="CJ433" s="347">
        <f t="shared" si="289"/>
        <v>3.7467415165402446E-2</v>
      </c>
      <c r="CK433" s="347">
        <f t="shared" si="289"/>
        <v>2.5672117798516494E-2</v>
      </c>
      <c r="CL433" s="347">
        <f t="shared" si="289"/>
        <v>1.8097837612531208E-2</v>
      </c>
      <c r="CM433" s="347">
        <f t="shared" si="289"/>
        <v>1.2765141446776157E-2</v>
      </c>
      <c r="CN433" s="347">
        <f t="shared" si="289"/>
        <v>9.001911435843446E-3</v>
      </c>
      <c r="CO433" s="347">
        <f t="shared" si="289"/>
        <v>6.3591484455040852E-3</v>
      </c>
      <c r="CP433" s="347">
        <f t="shared" si="289"/>
        <v>4.7475834284927756E-3</v>
      </c>
      <c r="CQ433" s="347">
        <f t="shared" si="289"/>
        <v>3.7066694147590657E-3</v>
      </c>
      <c r="CR433" s="347">
        <f t="shared" si="289"/>
        <v>2.9001974082006081E-3</v>
      </c>
      <c r="CS433" s="347">
        <f t="shared" si="289"/>
        <v>2.272613706753919E-3</v>
      </c>
      <c r="CT433" s="347">
        <f t="shared" si="289"/>
        <v>1.7773004629742187E-3</v>
      </c>
      <c r="CU433" s="347">
        <f t="shared" si="289"/>
        <v>1.3918618083533039E-3</v>
      </c>
      <c r="CV433" s="347">
        <f t="shared" si="289"/>
        <v>1.0915703630865281E-3</v>
      </c>
      <c r="CX433" s="54" t="s">
        <v>409</v>
      </c>
      <c r="CY433" s="361">
        <f>CE431</f>
        <v>0</v>
      </c>
      <c r="CZ433" s="54">
        <f>$CY433</f>
        <v>0</v>
      </c>
      <c r="DA433" s="54">
        <f t="shared" ref="DA433:DN433" si="290">$CY433</f>
        <v>0</v>
      </c>
      <c r="DB433" s="54">
        <f t="shared" si="290"/>
        <v>0</v>
      </c>
      <c r="DC433" s="54">
        <f t="shared" si="290"/>
        <v>0</v>
      </c>
      <c r="DD433" s="54">
        <f t="shared" si="290"/>
        <v>0</v>
      </c>
      <c r="DE433" s="54">
        <f t="shared" si="290"/>
        <v>0</v>
      </c>
      <c r="DF433" s="54">
        <f t="shared" si="290"/>
        <v>0</v>
      </c>
      <c r="DG433" s="54">
        <f t="shared" si="290"/>
        <v>0</v>
      </c>
      <c r="DH433" s="54">
        <f t="shared" si="290"/>
        <v>0</v>
      </c>
      <c r="DI433" s="54">
        <f t="shared" si="290"/>
        <v>0</v>
      </c>
      <c r="DJ433" s="54">
        <f t="shared" si="290"/>
        <v>0</v>
      </c>
      <c r="DK433" s="54">
        <f t="shared" si="290"/>
        <v>0</v>
      </c>
      <c r="DL433" s="54">
        <f t="shared" si="290"/>
        <v>0</v>
      </c>
      <c r="DM433" s="54">
        <f t="shared" si="290"/>
        <v>0</v>
      </c>
      <c r="DN433" s="54">
        <f t="shared" si="290"/>
        <v>0</v>
      </c>
    </row>
    <row r="435" spans="1:119" ht="13.5" x14ac:dyDescent="0.15">
      <c r="A435" s="54"/>
      <c r="B435" s="54"/>
      <c r="C435" s="54"/>
      <c r="D435" s="54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  <c r="AA435" s="54"/>
      <c r="AB435" s="54"/>
      <c r="AC435" s="54"/>
      <c r="AD435" s="54"/>
      <c r="AE435" s="54"/>
      <c r="AF435" s="54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G435" s="348">
        <f>(CG428+CG429)*CG430</f>
        <v>79</v>
      </c>
      <c r="CH435" s="348">
        <f t="shared" ref="CH435:CV435" si="291">(CH428+CH429)*CH430</f>
        <v>79</v>
      </c>
      <c r="CI435" s="348">
        <f t="shared" si="291"/>
        <v>79</v>
      </c>
      <c r="CJ435" s="348">
        <f t="shared" si="291"/>
        <v>79</v>
      </c>
      <c r="CK435" s="348">
        <f t="shared" si="291"/>
        <v>79</v>
      </c>
      <c r="CL435" s="348">
        <f t="shared" si="291"/>
        <v>79</v>
      </c>
      <c r="CM435" s="348">
        <f t="shared" si="291"/>
        <v>79</v>
      </c>
      <c r="CN435" s="348">
        <f t="shared" si="291"/>
        <v>79</v>
      </c>
      <c r="CO435" s="348">
        <f t="shared" si="291"/>
        <v>79</v>
      </c>
      <c r="CP435" s="348">
        <f t="shared" si="291"/>
        <v>79</v>
      </c>
      <c r="CQ435" s="348">
        <f t="shared" si="291"/>
        <v>79</v>
      </c>
      <c r="CR435" s="348">
        <f t="shared" si="291"/>
        <v>79</v>
      </c>
      <c r="CS435" s="348">
        <f t="shared" si="291"/>
        <v>79</v>
      </c>
      <c r="CT435" s="348">
        <f t="shared" si="291"/>
        <v>79</v>
      </c>
      <c r="CU435" s="348">
        <f t="shared" si="291"/>
        <v>79</v>
      </c>
      <c r="CV435" s="348">
        <f t="shared" si="291"/>
        <v>79</v>
      </c>
    </row>
    <row r="436" spans="1:119" ht="13.5" x14ac:dyDescent="0.15">
      <c r="A436" s="54"/>
      <c r="B436" s="54"/>
      <c r="C436" s="54"/>
      <c r="D436" s="54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  <c r="AA436" s="54"/>
      <c r="AB436" s="54"/>
      <c r="AC436" s="54"/>
      <c r="AD436" s="54"/>
      <c r="AE436" s="54"/>
      <c r="AF436" s="54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G436" s="348">
        <f>CG431*CG430*(CG432-1/CG433)</f>
        <v>575.56318656265205</v>
      </c>
      <c r="CH436" s="348">
        <f t="shared" ref="CH436:CV436" si="292">CH431*CH430*(CH432-1/CH433)</f>
        <v>920.90109850024317</v>
      </c>
      <c r="CI436" s="348">
        <f t="shared" si="292"/>
        <v>1438.9079664066298</v>
      </c>
      <c r="CJ436" s="348">
        <f t="shared" si="292"/>
        <v>2129.5837902818125</v>
      </c>
      <c r="CK436" s="348">
        <f t="shared" si="292"/>
        <v>3108.0412074383207</v>
      </c>
      <c r="CL436" s="348">
        <f t="shared" si="292"/>
        <v>4408.8140090699144</v>
      </c>
      <c r="CM436" s="348">
        <f t="shared" si="292"/>
        <v>6250.6162060704</v>
      </c>
      <c r="CN436" s="348">
        <f t="shared" si="292"/>
        <v>8863.6730730648396</v>
      </c>
      <c r="CO436" s="348">
        <f t="shared" si="292"/>
        <v>12547.277467065815</v>
      </c>
      <c r="CP436" s="348">
        <f t="shared" si="292"/>
        <v>16806.445047629441</v>
      </c>
      <c r="CQ436" s="348">
        <f t="shared" si="292"/>
        <v>21526.063177443186</v>
      </c>
      <c r="CR436" s="348">
        <f t="shared" si="292"/>
        <v>27511.920317694763</v>
      </c>
      <c r="CS436" s="348">
        <f t="shared" si="292"/>
        <v>35109.354380321776</v>
      </c>
      <c r="CT436" s="348">
        <f t="shared" si="292"/>
        <v>44893.928551886856</v>
      </c>
      <c r="CU436" s="348">
        <f t="shared" si="292"/>
        <v>57326.093381640138</v>
      </c>
      <c r="CV436" s="348">
        <f t="shared" si="292"/>
        <v>73096.524693456799</v>
      </c>
    </row>
    <row r="437" spans="1:119" ht="13.5" x14ac:dyDescent="0.15">
      <c r="A437" s="54"/>
      <c r="B437" s="54"/>
      <c r="C437" s="54"/>
      <c r="D437" s="54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  <c r="AA437" s="54"/>
      <c r="AB437" s="54"/>
      <c r="AC437" s="54"/>
      <c r="AD437" s="54"/>
      <c r="AE437" s="54"/>
      <c r="AF437" s="54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G437" s="348" t="e">
        <f>((CG428+CG429)*CG430-CG427-CG431*CG430/CG433)*EXP(-CG433*CG432)</f>
        <v>#VALUE!</v>
      </c>
      <c r="CH437" s="348" t="e">
        <f t="shared" ref="CH437:CV437" si="293">((CH428+CH429)*CH430-CH427-CH431*CH430/CH433)*EXP(-CH433*CH432)</f>
        <v>#VALUE!</v>
      </c>
      <c r="CI437" s="348" t="e">
        <f t="shared" si="293"/>
        <v>#VALUE!</v>
      </c>
      <c r="CJ437" s="348" t="e">
        <f t="shared" si="293"/>
        <v>#VALUE!</v>
      </c>
      <c r="CK437" s="348" t="e">
        <f t="shared" si="293"/>
        <v>#VALUE!</v>
      </c>
      <c r="CL437" s="348" t="e">
        <f t="shared" si="293"/>
        <v>#VALUE!</v>
      </c>
      <c r="CM437" s="348" t="e">
        <f t="shared" si="293"/>
        <v>#VALUE!</v>
      </c>
      <c r="CN437" s="348" t="e">
        <f t="shared" si="293"/>
        <v>#VALUE!</v>
      </c>
      <c r="CO437" s="348" t="e">
        <f t="shared" si="293"/>
        <v>#VALUE!</v>
      </c>
      <c r="CP437" s="348" t="e">
        <f t="shared" si="293"/>
        <v>#VALUE!</v>
      </c>
      <c r="CQ437" s="348" t="e">
        <f t="shared" si="293"/>
        <v>#VALUE!</v>
      </c>
      <c r="CR437" s="348" t="e">
        <f t="shared" si="293"/>
        <v>#VALUE!</v>
      </c>
      <c r="CS437" s="348" t="e">
        <f t="shared" si="293"/>
        <v>#VALUE!</v>
      </c>
      <c r="CT437" s="348" t="e">
        <f t="shared" si="293"/>
        <v>#VALUE!</v>
      </c>
      <c r="CU437" s="348" t="e">
        <f t="shared" si="293"/>
        <v>#VALUE!</v>
      </c>
      <c r="CV437" s="348" t="e">
        <f t="shared" si="293"/>
        <v>#VALUE!</v>
      </c>
    </row>
    <row r="438" spans="1:119" ht="13.5" x14ac:dyDescent="0.15">
      <c r="A438" s="54"/>
      <c r="B438" s="54"/>
      <c r="C438" s="54"/>
      <c r="D438" s="5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  <c r="AA438" s="54"/>
      <c r="AB438" s="54"/>
      <c r="AC438" s="54"/>
      <c r="AD438" s="54"/>
      <c r="AE438" s="54"/>
      <c r="AF438" s="54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G438" s="349" t="e">
        <f>CG435+CG436-CG437</f>
        <v>#VALUE!</v>
      </c>
      <c r="CH438" s="349" t="e">
        <f t="shared" ref="CH438:CV438" si="294">CH435+CH436-CH437</f>
        <v>#VALUE!</v>
      </c>
      <c r="CI438" s="349" t="e">
        <f t="shared" si="294"/>
        <v>#VALUE!</v>
      </c>
      <c r="CJ438" s="349" t="e">
        <f t="shared" si="294"/>
        <v>#VALUE!</v>
      </c>
      <c r="CK438" s="349" t="e">
        <f t="shared" si="294"/>
        <v>#VALUE!</v>
      </c>
      <c r="CL438" s="349" t="e">
        <f t="shared" si="294"/>
        <v>#VALUE!</v>
      </c>
      <c r="CM438" s="349" t="e">
        <f t="shared" si="294"/>
        <v>#VALUE!</v>
      </c>
      <c r="CN438" s="349" t="e">
        <f t="shared" si="294"/>
        <v>#VALUE!</v>
      </c>
      <c r="CO438" s="349" t="e">
        <f t="shared" si="294"/>
        <v>#VALUE!</v>
      </c>
      <c r="CP438" s="349" t="e">
        <f t="shared" si="294"/>
        <v>#VALUE!</v>
      </c>
      <c r="CQ438" s="349" t="e">
        <f t="shared" si="294"/>
        <v>#VALUE!</v>
      </c>
      <c r="CR438" s="349" t="e">
        <f t="shared" si="294"/>
        <v>#VALUE!</v>
      </c>
      <c r="CS438" s="349" t="e">
        <f t="shared" si="294"/>
        <v>#VALUE!</v>
      </c>
      <c r="CT438" s="349" t="e">
        <f t="shared" si="294"/>
        <v>#VALUE!</v>
      </c>
      <c r="CU438" s="349" t="e">
        <f t="shared" si="294"/>
        <v>#VALUE!</v>
      </c>
      <c r="CV438" s="349" t="e">
        <f t="shared" si="294"/>
        <v>#VALUE!</v>
      </c>
    </row>
    <row r="439" spans="1:119" ht="13.5" x14ac:dyDescent="0.15">
      <c r="A439" s="54"/>
      <c r="B439" s="54"/>
      <c r="C439" s="54"/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  <c r="AA439" s="54"/>
      <c r="AB439" s="54"/>
      <c r="AC439" s="54"/>
      <c r="AD439" s="54"/>
      <c r="AE439" s="54"/>
      <c r="AF439" s="54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G439" s="350" t="s">
        <v>390</v>
      </c>
      <c r="CH439" s="351" t="s">
        <v>333</v>
      </c>
      <c r="CI439" s="351" t="s">
        <v>334</v>
      </c>
      <c r="CJ439" s="351" t="s">
        <v>335</v>
      </c>
      <c r="CK439" s="351" t="s">
        <v>336</v>
      </c>
      <c r="CL439" s="351" t="s">
        <v>337</v>
      </c>
      <c r="CM439" s="351" t="s">
        <v>338</v>
      </c>
      <c r="CN439" s="351" t="s">
        <v>339</v>
      </c>
      <c r="CO439" s="351" t="s">
        <v>340</v>
      </c>
      <c r="CP439" s="351" t="s">
        <v>341</v>
      </c>
      <c r="CQ439" s="351" t="s">
        <v>342</v>
      </c>
      <c r="CR439" s="351" t="s">
        <v>343</v>
      </c>
      <c r="CS439" s="351" t="s">
        <v>344</v>
      </c>
      <c r="CT439" s="351" t="s">
        <v>345</v>
      </c>
      <c r="CU439" s="351" t="s">
        <v>346</v>
      </c>
      <c r="CV439" s="351" t="s">
        <v>347</v>
      </c>
      <c r="CY439" s="54" t="s">
        <v>390</v>
      </c>
      <c r="CZ439" s="54" t="s">
        <v>333</v>
      </c>
      <c r="DA439" s="54" t="s">
        <v>334</v>
      </c>
      <c r="DB439" s="54" t="s">
        <v>335</v>
      </c>
      <c r="DC439" s="54" t="s">
        <v>336</v>
      </c>
      <c r="DD439" s="54" t="s">
        <v>337</v>
      </c>
      <c r="DE439" s="54" t="s">
        <v>338</v>
      </c>
      <c r="DF439" s="54" t="s">
        <v>339</v>
      </c>
      <c r="DG439" s="54" t="s">
        <v>340</v>
      </c>
      <c r="DH439" s="54" t="s">
        <v>341</v>
      </c>
      <c r="DI439" s="54" t="s">
        <v>342</v>
      </c>
      <c r="DJ439" s="54" t="s">
        <v>343</v>
      </c>
      <c r="DK439" s="54" t="s">
        <v>344</v>
      </c>
      <c r="DL439" s="54" t="s">
        <v>345</v>
      </c>
      <c r="DM439" s="54" t="s">
        <v>346</v>
      </c>
      <c r="DN439" s="54" t="s">
        <v>347</v>
      </c>
    </row>
    <row r="440" spans="1:119" ht="13.5" x14ac:dyDescent="0.15">
      <c r="A440" s="54"/>
      <c r="B440" s="54"/>
      <c r="C440" s="54"/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  <c r="AA440" s="54"/>
      <c r="AB440" s="54"/>
      <c r="AC440" s="54"/>
      <c r="AD440" s="54"/>
      <c r="AE440" s="54"/>
      <c r="AF440" s="54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F440" s="54" t="s">
        <v>391</v>
      </c>
      <c r="CG440" s="352" t="e">
        <f>ROUND((CG428+CG429)*CG430+CG431*CG430*(CG432-1/CG433)-((CG428+CG429)*CG430-CG427-CG431*CG430/CG433)*EXP(-CG433*CG432),5)</f>
        <v>#VALUE!</v>
      </c>
      <c r="CH440" s="352" t="e">
        <f t="shared" ref="CH440:CV440" si="295">ROUND((CH428+CH429)*CH430+CH431*CH430*(CH432-1/CH433)-((CH428+CH429)*CH430-CH427-CH431*CH430/CH433)*EXP(-CH433*CH432),5)</f>
        <v>#VALUE!</v>
      </c>
      <c r="CI440" s="352" t="e">
        <f t="shared" si="295"/>
        <v>#VALUE!</v>
      </c>
      <c r="CJ440" s="352" t="e">
        <f t="shared" si="295"/>
        <v>#VALUE!</v>
      </c>
      <c r="CK440" s="352" t="e">
        <f t="shared" si="295"/>
        <v>#VALUE!</v>
      </c>
      <c r="CL440" s="352" t="e">
        <f t="shared" si="295"/>
        <v>#VALUE!</v>
      </c>
      <c r="CM440" s="352" t="e">
        <f t="shared" si="295"/>
        <v>#VALUE!</v>
      </c>
      <c r="CN440" s="352" t="e">
        <f t="shared" si="295"/>
        <v>#VALUE!</v>
      </c>
      <c r="CO440" s="352" t="e">
        <f t="shared" si="295"/>
        <v>#VALUE!</v>
      </c>
      <c r="CP440" s="352" t="e">
        <f t="shared" si="295"/>
        <v>#VALUE!</v>
      </c>
      <c r="CQ440" s="352" t="e">
        <f t="shared" si="295"/>
        <v>#VALUE!</v>
      </c>
      <c r="CR440" s="352" t="e">
        <f t="shared" si="295"/>
        <v>#VALUE!</v>
      </c>
      <c r="CS440" s="352" t="e">
        <f t="shared" si="295"/>
        <v>#VALUE!</v>
      </c>
      <c r="CT440" s="352" t="e">
        <f t="shared" si="295"/>
        <v>#VALUE!</v>
      </c>
      <c r="CU440" s="352" t="e">
        <f t="shared" si="295"/>
        <v>#VALUE!</v>
      </c>
      <c r="CV440" s="352" t="e">
        <f t="shared" si="295"/>
        <v>#VALUE!</v>
      </c>
      <c r="CX440" s="54" t="s">
        <v>412</v>
      </c>
      <c r="CY440" s="362">
        <f>(CY432+CY433)/CY431+CY430</f>
        <v>295.99579239870923</v>
      </c>
      <c r="CZ440" s="362">
        <f t="shared" ref="CZ440:DN440" si="296">(CZ432+CZ433)/CZ431+CZ430</f>
        <v>253.99617592876882</v>
      </c>
      <c r="DA440" s="362">
        <f t="shared" si="296"/>
        <v>224.99578814732763</v>
      </c>
      <c r="DB440" s="362">
        <f t="shared" si="296"/>
        <v>202.99552076677315</v>
      </c>
      <c r="DC440" s="362">
        <f t="shared" si="296"/>
        <v>190.00217425547623</v>
      </c>
      <c r="DD440" s="362">
        <f t="shared" si="296"/>
        <v>174.99791344557741</v>
      </c>
      <c r="DE440" s="362">
        <f t="shared" si="296"/>
        <v>164.99559634188427</v>
      </c>
      <c r="DF440" s="362">
        <f t="shared" si="296"/>
        <v>157.00280920314253</v>
      </c>
      <c r="DG440" s="362">
        <f t="shared" si="296"/>
        <v>151.99654993400793</v>
      </c>
      <c r="DH440" s="362">
        <f t="shared" si="296"/>
        <v>145.99700693992628</v>
      </c>
      <c r="DI440" s="362">
        <f t="shared" si="296"/>
        <v>141.99730722180493</v>
      </c>
      <c r="DJ440" s="362">
        <f t="shared" si="296"/>
        <v>138.99904711262363</v>
      </c>
      <c r="DK440" s="362">
        <f t="shared" si="296"/>
        <v>133.99871805423658</v>
      </c>
      <c r="DL440" s="362">
        <f t="shared" si="296"/>
        <v>131.99796563285832</v>
      </c>
      <c r="DM440" s="362">
        <f t="shared" si="296"/>
        <v>129.00495001041449</v>
      </c>
      <c r="DN440" s="362">
        <f t="shared" si="296"/>
        <v>127.00491577747849</v>
      </c>
    </row>
    <row r="441" spans="1:119" ht="13.5" x14ac:dyDescent="0.15">
      <c r="A441" s="54"/>
      <c r="B441" s="54"/>
      <c r="C441" s="54"/>
      <c r="D441" s="54"/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  <c r="AA441" s="54"/>
      <c r="AB441" s="54"/>
      <c r="AC441" s="54"/>
      <c r="AD441" s="54"/>
      <c r="AE441" s="54"/>
      <c r="AF441" s="54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319" t="str">
        <f>IF(CB441="","",CC441)</f>
        <v/>
      </c>
      <c r="CB441" s="363" t="str">
        <f>IF(COUNTIF(CY441:DN441,"×")=0,"","浮上できません")</f>
        <v/>
      </c>
      <c r="CC441" s="316">
        <v>18</v>
      </c>
      <c r="CY441" s="364" t="e">
        <f t="shared" ref="CY441:DN441" si="297">IF(CY440-CG440&gt;0,"","×")</f>
        <v>#VALUE!</v>
      </c>
      <c r="CZ441" s="364" t="e">
        <f t="shared" si="297"/>
        <v>#VALUE!</v>
      </c>
      <c r="DA441" s="364" t="e">
        <f t="shared" si="297"/>
        <v>#VALUE!</v>
      </c>
      <c r="DB441" s="364" t="e">
        <f t="shared" si="297"/>
        <v>#VALUE!</v>
      </c>
      <c r="DC441" s="364" t="e">
        <f t="shared" si="297"/>
        <v>#VALUE!</v>
      </c>
      <c r="DD441" s="364" t="e">
        <f t="shared" si="297"/>
        <v>#VALUE!</v>
      </c>
      <c r="DE441" s="364" t="e">
        <f t="shared" si="297"/>
        <v>#VALUE!</v>
      </c>
      <c r="DF441" s="364" t="e">
        <f t="shared" si="297"/>
        <v>#VALUE!</v>
      </c>
      <c r="DG441" s="364" t="e">
        <f t="shared" si="297"/>
        <v>#VALUE!</v>
      </c>
      <c r="DH441" s="364" t="e">
        <f t="shared" si="297"/>
        <v>#VALUE!</v>
      </c>
      <c r="DI441" s="364" t="e">
        <f t="shared" si="297"/>
        <v>#VALUE!</v>
      </c>
      <c r="DJ441" s="364" t="e">
        <f t="shared" si="297"/>
        <v>#VALUE!</v>
      </c>
      <c r="DK441" s="364" t="e">
        <f t="shared" si="297"/>
        <v>#VALUE!</v>
      </c>
      <c r="DL441" s="364" t="e">
        <f t="shared" si="297"/>
        <v>#VALUE!</v>
      </c>
      <c r="DM441" s="364" t="e">
        <f t="shared" si="297"/>
        <v>#VALUE!</v>
      </c>
      <c r="DN441" s="364" t="e">
        <f t="shared" si="297"/>
        <v>#VALUE!</v>
      </c>
    </row>
    <row r="442" spans="1:119" ht="13.5" x14ac:dyDescent="0.15">
      <c r="A442" s="54"/>
      <c r="B442" s="54"/>
      <c r="C442" s="54"/>
      <c r="D442" s="54"/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  <c r="AA442" s="54"/>
      <c r="AB442" s="54"/>
      <c r="AC442" s="54"/>
      <c r="AD442" s="54"/>
      <c r="AE442" s="54"/>
      <c r="AF442" s="54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F442" s="338" t="s">
        <v>466</v>
      </c>
      <c r="CG442" s="338" t="s">
        <v>467</v>
      </c>
      <c r="CH442" s="338"/>
      <c r="CI442" s="338"/>
      <c r="CJ442" s="338"/>
      <c r="CK442" s="338"/>
      <c r="CL442" s="338"/>
      <c r="CM442" s="338"/>
      <c r="CN442" s="338"/>
      <c r="CO442" s="338"/>
      <c r="CP442" s="338"/>
      <c r="CQ442" s="338"/>
      <c r="CR442" s="338"/>
      <c r="CS442" s="338"/>
      <c r="CT442" s="338"/>
      <c r="CU442" s="338"/>
      <c r="CV442" s="338"/>
      <c r="CW442" s="338"/>
    </row>
    <row r="444" spans="1:119" ht="13.5" x14ac:dyDescent="0.15">
      <c r="A444" s="54"/>
      <c r="B444" s="54"/>
      <c r="C444" s="54"/>
      <c r="D444" s="54"/>
      <c r="E444" s="54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  <c r="AA444" s="54"/>
      <c r="AB444" s="54"/>
      <c r="AC444" s="54"/>
      <c r="AD444" s="54"/>
      <c r="AE444" s="54"/>
      <c r="AF444" s="54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F444" s="340" t="s">
        <v>401</v>
      </c>
      <c r="CG444" s="353" t="e">
        <f t="shared" ref="CG444:CV444" si="298">CG440</f>
        <v>#VALUE!</v>
      </c>
      <c r="CH444" s="353" t="e">
        <f t="shared" si="298"/>
        <v>#VALUE!</v>
      </c>
      <c r="CI444" s="353" t="e">
        <f t="shared" si="298"/>
        <v>#VALUE!</v>
      </c>
      <c r="CJ444" s="353" t="e">
        <f t="shared" si="298"/>
        <v>#VALUE!</v>
      </c>
      <c r="CK444" s="353" t="e">
        <f t="shared" si="298"/>
        <v>#VALUE!</v>
      </c>
      <c r="CL444" s="353" t="e">
        <f t="shared" si="298"/>
        <v>#VALUE!</v>
      </c>
      <c r="CM444" s="353" t="e">
        <f t="shared" si="298"/>
        <v>#VALUE!</v>
      </c>
      <c r="CN444" s="353" t="e">
        <f t="shared" si="298"/>
        <v>#VALUE!</v>
      </c>
      <c r="CO444" s="353" t="e">
        <f t="shared" si="298"/>
        <v>#VALUE!</v>
      </c>
      <c r="CP444" s="353" t="e">
        <f t="shared" si="298"/>
        <v>#VALUE!</v>
      </c>
      <c r="CQ444" s="353" t="e">
        <f t="shared" si="298"/>
        <v>#VALUE!</v>
      </c>
      <c r="CR444" s="353" t="e">
        <f t="shared" si="298"/>
        <v>#VALUE!</v>
      </c>
      <c r="CS444" s="353" t="e">
        <f t="shared" si="298"/>
        <v>#VALUE!</v>
      </c>
      <c r="CT444" s="353" t="e">
        <f t="shared" si="298"/>
        <v>#VALUE!</v>
      </c>
      <c r="CU444" s="353" t="e">
        <f t="shared" si="298"/>
        <v>#VALUE!</v>
      </c>
      <c r="CV444" s="353" t="e">
        <f t="shared" si="298"/>
        <v>#VALUE!</v>
      </c>
    </row>
    <row r="445" spans="1:119" ht="13.5" x14ac:dyDescent="0.15">
      <c r="A445" s="54"/>
      <c r="B445" s="54"/>
      <c r="C445" s="54"/>
      <c r="D445" s="54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  <c r="AA445" s="54"/>
      <c r="AB445" s="54"/>
      <c r="AC445" s="54"/>
      <c r="AD445" s="54"/>
      <c r="AE445" s="54"/>
      <c r="AF445" s="54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F445" s="54" t="s">
        <v>395</v>
      </c>
      <c r="CG445" s="54">
        <v>100</v>
      </c>
      <c r="CH445" s="54">
        <f>$CG445</f>
        <v>100</v>
      </c>
      <c r="CI445" s="54">
        <f t="shared" ref="CI445:CV449" si="299">$CG445</f>
        <v>100</v>
      </c>
      <c r="CJ445" s="54">
        <f t="shared" si="299"/>
        <v>100</v>
      </c>
      <c r="CK445" s="54">
        <f t="shared" si="299"/>
        <v>100</v>
      </c>
      <c r="CL445" s="54">
        <f t="shared" si="299"/>
        <v>100</v>
      </c>
      <c r="CM445" s="54">
        <f t="shared" si="299"/>
        <v>100</v>
      </c>
      <c r="CN445" s="54">
        <f t="shared" si="299"/>
        <v>100</v>
      </c>
      <c r="CO445" s="54">
        <f t="shared" si="299"/>
        <v>100</v>
      </c>
      <c r="CP445" s="54">
        <f t="shared" si="299"/>
        <v>100</v>
      </c>
      <c r="CQ445" s="54">
        <f t="shared" si="299"/>
        <v>100</v>
      </c>
      <c r="CR445" s="54">
        <f t="shared" si="299"/>
        <v>100</v>
      </c>
      <c r="CS445" s="54">
        <f t="shared" si="299"/>
        <v>100</v>
      </c>
      <c r="CT445" s="54">
        <f t="shared" si="299"/>
        <v>100</v>
      </c>
      <c r="CU445" s="54">
        <f t="shared" si="299"/>
        <v>100</v>
      </c>
      <c r="CV445" s="54">
        <f t="shared" si="299"/>
        <v>100</v>
      </c>
      <c r="CX445" s="339" t="s">
        <v>402</v>
      </c>
      <c r="CY445" s="339"/>
      <c r="CZ445" s="339"/>
      <c r="DA445" s="339"/>
      <c r="DB445" s="339"/>
      <c r="DC445" s="339"/>
      <c r="DD445" s="339"/>
      <c r="DE445" s="339"/>
      <c r="DF445" s="339"/>
      <c r="DG445" s="339"/>
      <c r="DH445" s="339"/>
      <c r="DI445" s="339"/>
      <c r="DJ445" s="339"/>
      <c r="DK445" s="339"/>
      <c r="DL445" s="339"/>
      <c r="DM445" s="339"/>
      <c r="DN445" s="339"/>
      <c r="DO445" s="339"/>
    </row>
    <row r="446" spans="1:119" ht="13.5" x14ac:dyDescent="0.15">
      <c r="A446" s="54"/>
      <c r="B446" s="54"/>
      <c r="C446" s="54"/>
      <c r="D446" s="54"/>
      <c r="E446" s="54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  <c r="AA446" s="54"/>
      <c r="AB446" s="54"/>
      <c r="AC446" s="54"/>
      <c r="AD446" s="54"/>
      <c r="AE446" s="54"/>
      <c r="AF446" s="54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B446" s="64" t="s">
        <v>372</v>
      </c>
      <c r="CC446" s="345">
        <v>0</v>
      </c>
      <c r="CD446" s="66" t="s">
        <v>373</v>
      </c>
      <c r="CE446" s="66">
        <f>ROUND(CC446*$CG$82*9.80665/1000,0)</f>
        <v>0</v>
      </c>
      <c r="CF446" s="54" t="s">
        <v>374</v>
      </c>
      <c r="CG446" s="341">
        <f>CE447</f>
        <v>0</v>
      </c>
      <c r="CH446" s="54">
        <f>$CG446</f>
        <v>0</v>
      </c>
      <c r="CI446" s="54">
        <f t="shared" si="299"/>
        <v>0</v>
      </c>
      <c r="CJ446" s="54">
        <f t="shared" si="299"/>
        <v>0</v>
      </c>
      <c r="CK446" s="54">
        <f t="shared" si="299"/>
        <v>0</v>
      </c>
      <c r="CL446" s="54">
        <f t="shared" si="299"/>
        <v>0</v>
      </c>
      <c r="CM446" s="54">
        <f t="shared" si="299"/>
        <v>0</v>
      </c>
      <c r="CN446" s="54">
        <f t="shared" si="299"/>
        <v>0</v>
      </c>
      <c r="CO446" s="54">
        <f t="shared" si="299"/>
        <v>0</v>
      </c>
      <c r="CP446" s="54">
        <f t="shared" si="299"/>
        <v>0</v>
      </c>
      <c r="CQ446" s="54">
        <f t="shared" si="299"/>
        <v>0</v>
      </c>
      <c r="CR446" s="54">
        <f t="shared" si="299"/>
        <v>0</v>
      </c>
      <c r="CS446" s="54">
        <f t="shared" si="299"/>
        <v>0</v>
      </c>
      <c r="CT446" s="54">
        <f t="shared" si="299"/>
        <v>0</v>
      </c>
      <c r="CU446" s="54">
        <f t="shared" si="299"/>
        <v>0</v>
      </c>
      <c r="CV446" s="54">
        <f t="shared" si="299"/>
        <v>0</v>
      </c>
    </row>
    <row r="447" spans="1:119" ht="13.5" x14ac:dyDescent="0.15">
      <c r="A447" s="54"/>
      <c r="B447" s="54"/>
      <c r="C447" s="54"/>
      <c r="D447" s="54"/>
      <c r="E447" s="54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  <c r="AA447" s="54"/>
      <c r="AB447" s="54"/>
      <c r="AC447" s="54"/>
      <c r="AD447" s="54"/>
      <c r="AE447" s="54"/>
      <c r="AF447" s="54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B447" s="354" t="s">
        <v>376</v>
      </c>
      <c r="CC447" s="355">
        <f>CC431</f>
        <v>0</v>
      </c>
      <c r="CD447" s="346" t="s">
        <v>381</v>
      </c>
      <c r="CE447" s="66">
        <f>CC447*$CG$82*9.80665/1000</f>
        <v>0</v>
      </c>
      <c r="CF447" s="54" t="s">
        <v>396</v>
      </c>
      <c r="CG447" s="54">
        <v>0.79</v>
      </c>
      <c r="CH447" s="54">
        <f>$CG447</f>
        <v>0.79</v>
      </c>
      <c r="CI447" s="54">
        <f t="shared" si="299"/>
        <v>0.79</v>
      </c>
      <c r="CJ447" s="54">
        <f t="shared" si="299"/>
        <v>0.79</v>
      </c>
      <c r="CK447" s="54">
        <f t="shared" si="299"/>
        <v>0.79</v>
      </c>
      <c r="CL447" s="54">
        <f t="shared" si="299"/>
        <v>0.79</v>
      </c>
      <c r="CM447" s="54">
        <f t="shared" si="299"/>
        <v>0.79</v>
      </c>
      <c r="CN447" s="54">
        <f t="shared" si="299"/>
        <v>0.79</v>
      </c>
      <c r="CO447" s="54">
        <f t="shared" si="299"/>
        <v>0.79</v>
      </c>
      <c r="CP447" s="54">
        <f t="shared" si="299"/>
        <v>0.79</v>
      </c>
      <c r="CQ447" s="54">
        <f t="shared" si="299"/>
        <v>0.79</v>
      </c>
      <c r="CR447" s="54">
        <f t="shared" si="299"/>
        <v>0.79</v>
      </c>
      <c r="CS447" s="54">
        <f t="shared" si="299"/>
        <v>0.79</v>
      </c>
      <c r="CT447" s="54">
        <f t="shared" si="299"/>
        <v>0.79</v>
      </c>
      <c r="CU447" s="54">
        <f t="shared" si="299"/>
        <v>0.79</v>
      </c>
      <c r="CV447" s="54">
        <f t="shared" si="299"/>
        <v>0.79</v>
      </c>
      <c r="CX447" s="358" t="s">
        <v>404</v>
      </c>
      <c r="CY447" s="54">
        <f t="shared" ref="CY447:DN447" si="300">CG$79</f>
        <v>126.88500000000001</v>
      </c>
      <c r="CZ447" s="54">
        <f t="shared" si="300"/>
        <v>109.185</v>
      </c>
      <c r="DA447" s="54">
        <f t="shared" si="300"/>
        <v>94.381</v>
      </c>
      <c r="DB447" s="54">
        <f t="shared" si="300"/>
        <v>82.445999999999998</v>
      </c>
      <c r="DC447" s="54">
        <f t="shared" si="300"/>
        <v>73.918000000000006</v>
      </c>
      <c r="DD447" s="54">
        <f t="shared" si="300"/>
        <v>63.152999999999999</v>
      </c>
      <c r="DE447" s="54">
        <f t="shared" si="300"/>
        <v>56.482999999999997</v>
      </c>
      <c r="DF447" s="54">
        <f t="shared" si="300"/>
        <v>51.133000000000003</v>
      </c>
      <c r="DG447" s="54">
        <f t="shared" si="300"/>
        <v>48.246000000000002</v>
      </c>
      <c r="DH447" s="54">
        <f t="shared" si="300"/>
        <v>43.709000000000003</v>
      </c>
      <c r="DI447" s="54">
        <f t="shared" si="300"/>
        <v>40.774000000000001</v>
      </c>
      <c r="DJ447" s="54">
        <f t="shared" si="300"/>
        <v>38.68</v>
      </c>
      <c r="DK447" s="54">
        <f t="shared" si="300"/>
        <v>34.463000000000001</v>
      </c>
      <c r="DL447" s="54">
        <f t="shared" si="300"/>
        <v>33.161000000000001</v>
      </c>
      <c r="DM447" s="54">
        <f t="shared" si="300"/>
        <v>30.765000000000001</v>
      </c>
      <c r="DN447" s="54">
        <f t="shared" si="300"/>
        <v>29.283999999999999</v>
      </c>
    </row>
    <row r="448" spans="1:119" ht="13.5" x14ac:dyDescent="0.15">
      <c r="A448" s="54"/>
      <c r="B448" s="54"/>
      <c r="C448" s="54"/>
      <c r="D448" s="54"/>
      <c r="E448" s="54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  <c r="AA448" s="54"/>
      <c r="AB448" s="54"/>
      <c r="AC448" s="54"/>
      <c r="AD448" s="54"/>
      <c r="AE448" s="54"/>
      <c r="AF448" s="54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B448" s="64" t="s">
        <v>380</v>
      </c>
      <c r="CC448" s="345">
        <f>-BN103</f>
        <v>0</v>
      </c>
      <c r="CD448" s="346" t="s">
        <v>381</v>
      </c>
      <c r="CE448" s="66">
        <f>CC448*$CG$82*9.80665/1000</f>
        <v>0</v>
      </c>
      <c r="CF448" s="54" t="s">
        <v>382</v>
      </c>
      <c r="CG448" s="341">
        <f>CE446</f>
        <v>0</v>
      </c>
      <c r="CH448" s="54">
        <f>$CG448</f>
        <v>0</v>
      </c>
      <c r="CI448" s="54">
        <f t="shared" si="299"/>
        <v>0</v>
      </c>
      <c r="CJ448" s="54">
        <f t="shared" si="299"/>
        <v>0</v>
      </c>
      <c r="CK448" s="54">
        <f t="shared" si="299"/>
        <v>0</v>
      </c>
      <c r="CL448" s="54">
        <f t="shared" si="299"/>
        <v>0</v>
      </c>
      <c r="CM448" s="54">
        <f t="shared" si="299"/>
        <v>0</v>
      </c>
      <c r="CN448" s="54">
        <f t="shared" si="299"/>
        <v>0</v>
      </c>
      <c r="CO448" s="54">
        <f t="shared" si="299"/>
        <v>0</v>
      </c>
      <c r="CP448" s="54">
        <f t="shared" si="299"/>
        <v>0</v>
      </c>
      <c r="CQ448" s="54">
        <f t="shared" si="299"/>
        <v>0</v>
      </c>
      <c r="CR448" s="54">
        <f t="shared" si="299"/>
        <v>0</v>
      </c>
      <c r="CS448" s="54">
        <f t="shared" si="299"/>
        <v>0</v>
      </c>
      <c r="CT448" s="54">
        <f t="shared" si="299"/>
        <v>0</v>
      </c>
      <c r="CU448" s="54">
        <f t="shared" si="299"/>
        <v>0</v>
      </c>
      <c r="CV448" s="54">
        <f t="shared" si="299"/>
        <v>0</v>
      </c>
      <c r="CX448" s="54" t="s">
        <v>418</v>
      </c>
      <c r="CY448" s="54">
        <f t="shared" ref="CY448:DN448" si="301">CG$80</f>
        <v>0.55779999999999996</v>
      </c>
      <c r="CZ448" s="54">
        <f t="shared" si="301"/>
        <v>0.65139999999999998</v>
      </c>
      <c r="DA448" s="54">
        <f t="shared" si="301"/>
        <v>0.72219999999999995</v>
      </c>
      <c r="DB448" s="54">
        <f t="shared" si="301"/>
        <v>0.78249999999999997</v>
      </c>
      <c r="DC448" s="54">
        <f t="shared" si="301"/>
        <v>0.81259999999999999</v>
      </c>
      <c r="DD448" s="54">
        <f t="shared" si="301"/>
        <v>0.84340000000000004</v>
      </c>
      <c r="DE448" s="54">
        <f t="shared" si="301"/>
        <v>0.86929999999999996</v>
      </c>
      <c r="DF448" s="54">
        <f t="shared" si="301"/>
        <v>0.89100000000000001</v>
      </c>
      <c r="DG448" s="54">
        <f t="shared" si="301"/>
        <v>0.90920000000000001</v>
      </c>
      <c r="DH448" s="54">
        <f t="shared" si="301"/>
        <v>0.92220000000000002</v>
      </c>
      <c r="DI448" s="54">
        <f t="shared" si="301"/>
        <v>0.93189999999999995</v>
      </c>
      <c r="DJ448" s="54">
        <f t="shared" si="301"/>
        <v>0.94030000000000002</v>
      </c>
      <c r="DK448" s="54">
        <f t="shared" si="301"/>
        <v>0.94769999999999999</v>
      </c>
      <c r="DL448" s="54">
        <f t="shared" si="301"/>
        <v>0.95440000000000003</v>
      </c>
      <c r="DM448" s="54">
        <f t="shared" si="301"/>
        <v>0.96020000000000005</v>
      </c>
      <c r="DN448" s="54">
        <f t="shared" si="301"/>
        <v>0.96530000000000005</v>
      </c>
    </row>
    <row r="449" spans="1:118" ht="14.25" thickBot="1" x14ac:dyDescent="0.2">
      <c r="A449" s="54"/>
      <c r="B449" s="54"/>
      <c r="C449" s="54"/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54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B449" s="64" t="s">
        <v>384</v>
      </c>
      <c r="CC449" s="345" t="e">
        <f>(BM103-BM102)/0.000694444444444444</f>
        <v>#VALUE!</v>
      </c>
      <c r="CD449" s="66" t="s">
        <v>65</v>
      </c>
      <c r="CE449" s="66" t="e">
        <f>IF(CC446=0,IF(CC429&gt;0,CC449+CE432,CC449),(CC449-((CC448-CC447)/CC446)))</f>
        <v>#VALUE!</v>
      </c>
      <c r="CF449" s="54" t="s">
        <v>406</v>
      </c>
      <c r="CG449" s="341" t="e">
        <f>ABS(CE449)</f>
        <v>#VALUE!</v>
      </c>
      <c r="CH449" s="54" t="e">
        <f>$CG449</f>
        <v>#VALUE!</v>
      </c>
      <c r="CI449" s="54" t="e">
        <f t="shared" si="299"/>
        <v>#VALUE!</v>
      </c>
      <c r="CJ449" s="54" t="e">
        <f t="shared" si="299"/>
        <v>#VALUE!</v>
      </c>
      <c r="CK449" s="54" t="e">
        <f t="shared" si="299"/>
        <v>#VALUE!</v>
      </c>
      <c r="CL449" s="54" t="e">
        <f t="shared" si="299"/>
        <v>#VALUE!</v>
      </c>
      <c r="CM449" s="54" t="e">
        <f t="shared" si="299"/>
        <v>#VALUE!</v>
      </c>
      <c r="CN449" s="54" t="e">
        <f t="shared" si="299"/>
        <v>#VALUE!</v>
      </c>
      <c r="CO449" s="54" t="e">
        <f t="shared" si="299"/>
        <v>#VALUE!</v>
      </c>
      <c r="CP449" s="54" t="e">
        <f t="shared" si="299"/>
        <v>#VALUE!</v>
      </c>
      <c r="CQ449" s="54" t="e">
        <f t="shared" si="299"/>
        <v>#VALUE!</v>
      </c>
      <c r="CR449" s="54" t="e">
        <f t="shared" si="299"/>
        <v>#VALUE!</v>
      </c>
      <c r="CS449" s="54" t="e">
        <f t="shared" si="299"/>
        <v>#VALUE!</v>
      </c>
      <c r="CT449" s="54" t="e">
        <f t="shared" si="299"/>
        <v>#VALUE!</v>
      </c>
      <c r="CU449" s="54" t="e">
        <f t="shared" si="299"/>
        <v>#VALUE!</v>
      </c>
      <c r="CV449" s="54" t="e">
        <f t="shared" si="299"/>
        <v>#VALUE!</v>
      </c>
      <c r="CX449" s="54" t="s">
        <v>407</v>
      </c>
      <c r="CY449" s="54">
        <f>100-$CG$83</f>
        <v>94.33</v>
      </c>
      <c r="CZ449" s="54">
        <f t="shared" ref="CZ449:DN449" si="302">100-$CG$83</f>
        <v>94.33</v>
      </c>
      <c r="DA449" s="54">
        <f t="shared" si="302"/>
        <v>94.33</v>
      </c>
      <c r="DB449" s="54">
        <f t="shared" si="302"/>
        <v>94.33</v>
      </c>
      <c r="DC449" s="54">
        <f t="shared" si="302"/>
        <v>94.33</v>
      </c>
      <c r="DD449" s="54">
        <f t="shared" si="302"/>
        <v>94.33</v>
      </c>
      <c r="DE449" s="54">
        <f t="shared" si="302"/>
        <v>94.33</v>
      </c>
      <c r="DF449" s="54">
        <f t="shared" si="302"/>
        <v>94.33</v>
      </c>
      <c r="DG449" s="54">
        <f t="shared" si="302"/>
        <v>94.33</v>
      </c>
      <c r="DH449" s="54">
        <f t="shared" si="302"/>
        <v>94.33</v>
      </c>
      <c r="DI449" s="54">
        <f t="shared" si="302"/>
        <v>94.33</v>
      </c>
      <c r="DJ449" s="54">
        <f t="shared" si="302"/>
        <v>94.33</v>
      </c>
      <c r="DK449" s="54">
        <f t="shared" si="302"/>
        <v>94.33</v>
      </c>
      <c r="DL449" s="54">
        <f t="shared" si="302"/>
        <v>94.33</v>
      </c>
      <c r="DM449" s="54">
        <f t="shared" si="302"/>
        <v>94.33</v>
      </c>
      <c r="DN449" s="54">
        <f t="shared" si="302"/>
        <v>94.33</v>
      </c>
    </row>
    <row r="450" spans="1:118" ht="16.5" customHeight="1" thickBot="1" x14ac:dyDescent="0.2">
      <c r="A450" s="54"/>
      <c r="B450" s="54"/>
      <c r="C450" s="54"/>
      <c r="D450" s="54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  <c r="AA450" s="54"/>
      <c r="AB450" s="54"/>
      <c r="AC450" s="54"/>
      <c r="AD450" s="54"/>
      <c r="AE450" s="54"/>
      <c r="AF450" s="54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B450" s="359"/>
      <c r="CC450" s="360"/>
      <c r="CF450" s="54" t="s">
        <v>408</v>
      </c>
      <c r="CG450" s="347">
        <f>LN(2)/CG$78</f>
        <v>0.13862943611198905</v>
      </c>
      <c r="CH450" s="347">
        <f t="shared" ref="CH450:CV450" si="303">LN(2)/CH$78</f>
        <v>8.6643397569993161E-2</v>
      </c>
      <c r="CI450" s="347">
        <f t="shared" si="303"/>
        <v>5.5451774444795626E-2</v>
      </c>
      <c r="CJ450" s="347">
        <f t="shared" si="303"/>
        <v>3.7467415165402446E-2</v>
      </c>
      <c r="CK450" s="347">
        <f t="shared" si="303"/>
        <v>2.5672117798516494E-2</v>
      </c>
      <c r="CL450" s="347">
        <f t="shared" si="303"/>
        <v>1.8097837612531208E-2</v>
      </c>
      <c r="CM450" s="347">
        <f t="shared" si="303"/>
        <v>1.2765141446776157E-2</v>
      </c>
      <c r="CN450" s="347">
        <f t="shared" si="303"/>
        <v>9.001911435843446E-3</v>
      </c>
      <c r="CO450" s="347">
        <f t="shared" si="303"/>
        <v>6.3591484455040852E-3</v>
      </c>
      <c r="CP450" s="347">
        <f t="shared" si="303"/>
        <v>4.7475834284927756E-3</v>
      </c>
      <c r="CQ450" s="347">
        <f t="shared" si="303"/>
        <v>3.7066694147590657E-3</v>
      </c>
      <c r="CR450" s="347">
        <f t="shared" si="303"/>
        <v>2.9001974082006081E-3</v>
      </c>
      <c r="CS450" s="347">
        <f t="shared" si="303"/>
        <v>2.272613706753919E-3</v>
      </c>
      <c r="CT450" s="347">
        <f t="shared" si="303"/>
        <v>1.7773004629742187E-3</v>
      </c>
      <c r="CU450" s="347">
        <f t="shared" si="303"/>
        <v>1.3918618083533039E-3</v>
      </c>
      <c r="CV450" s="347">
        <f t="shared" si="303"/>
        <v>1.0915703630865281E-3</v>
      </c>
      <c r="CX450" s="54" t="s">
        <v>409</v>
      </c>
      <c r="CY450" s="361">
        <f>CE448</f>
        <v>0</v>
      </c>
      <c r="CZ450" s="54">
        <f>$CY450</f>
        <v>0</v>
      </c>
      <c r="DA450" s="54">
        <f t="shared" ref="DA450:DN450" si="304">$CY450</f>
        <v>0</v>
      </c>
      <c r="DB450" s="54">
        <f t="shared" si="304"/>
        <v>0</v>
      </c>
      <c r="DC450" s="54">
        <f t="shared" si="304"/>
        <v>0</v>
      </c>
      <c r="DD450" s="54">
        <f t="shared" si="304"/>
        <v>0</v>
      </c>
      <c r="DE450" s="54">
        <f t="shared" si="304"/>
        <v>0</v>
      </c>
      <c r="DF450" s="54">
        <f t="shared" si="304"/>
        <v>0</v>
      </c>
      <c r="DG450" s="54">
        <f t="shared" si="304"/>
        <v>0</v>
      </c>
      <c r="DH450" s="54">
        <f t="shared" si="304"/>
        <v>0</v>
      </c>
      <c r="DI450" s="54">
        <f t="shared" si="304"/>
        <v>0</v>
      </c>
      <c r="DJ450" s="54">
        <f t="shared" si="304"/>
        <v>0</v>
      </c>
      <c r="DK450" s="54">
        <f t="shared" si="304"/>
        <v>0</v>
      </c>
      <c r="DL450" s="54">
        <f t="shared" si="304"/>
        <v>0</v>
      </c>
      <c r="DM450" s="54">
        <f t="shared" si="304"/>
        <v>0</v>
      </c>
      <c r="DN450" s="54">
        <f t="shared" si="304"/>
        <v>0</v>
      </c>
    </row>
    <row r="451" spans="1:118" ht="16.5" customHeight="1" x14ac:dyDescent="0.15">
      <c r="A451" s="54"/>
      <c r="B451" s="54"/>
      <c r="C451" s="54"/>
      <c r="D451" s="54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  <c r="AA451" s="54"/>
      <c r="AB451" s="54"/>
      <c r="AC451" s="54"/>
      <c r="AD451" s="54"/>
      <c r="AE451" s="54"/>
      <c r="AF451" s="54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G451" s="347"/>
      <c r="CH451" s="347"/>
      <c r="CI451" s="347"/>
      <c r="CJ451" s="347"/>
      <c r="CK451" s="347"/>
      <c r="CL451" s="347"/>
      <c r="CM451" s="347"/>
      <c r="CN451" s="347"/>
      <c r="CO451" s="347"/>
      <c r="CP451" s="347"/>
      <c r="CQ451" s="347"/>
      <c r="CR451" s="347"/>
      <c r="CS451" s="347"/>
      <c r="CT451" s="347"/>
      <c r="CU451" s="347"/>
      <c r="CV451" s="347"/>
      <c r="CY451" s="137"/>
    </row>
    <row r="452" spans="1:118" ht="16.5" customHeight="1" x14ac:dyDescent="0.15">
      <c r="A452" s="54"/>
      <c r="B452" s="54"/>
      <c r="C452" s="54"/>
      <c r="D452" s="54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  <c r="AA452" s="54"/>
      <c r="AB452" s="54"/>
      <c r="AC452" s="54"/>
      <c r="AD452" s="54"/>
      <c r="AE452" s="54"/>
      <c r="AF452" s="54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G452" s="348">
        <f>(CG445+CG446)*CG447</f>
        <v>79</v>
      </c>
      <c r="CH452" s="348">
        <f t="shared" ref="CH452:CV452" si="305">(CH445+CH446)*CH447</f>
        <v>79</v>
      </c>
      <c r="CI452" s="348">
        <f t="shared" si="305"/>
        <v>79</v>
      </c>
      <c r="CJ452" s="348">
        <f t="shared" si="305"/>
        <v>79</v>
      </c>
      <c r="CK452" s="348">
        <f t="shared" si="305"/>
        <v>79</v>
      </c>
      <c r="CL452" s="348">
        <f t="shared" si="305"/>
        <v>79</v>
      </c>
      <c r="CM452" s="348">
        <f t="shared" si="305"/>
        <v>79</v>
      </c>
      <c r="CN452" s="348">
        <f t="shared" si="305"/>
        <v>79</v>
      </c>
      <c r="CO452" s="348">
        <f t="shared" si="305"/>
        <v>79</v>
      </c>
      <c r="CP452" s="348">
        <f t="shared" si="305"/>
        <v>79</v>
      </c>
      <c r="CQ452" s="348">
        <f t="shared" si="305"/>
        <v>79</v>
      </c>
      <c r="CR452" s="348">
        <f t="shared" si="305"/>
        <v>79</v>
      </c>
      <c r="CS452" s="348">
        <f t="shared" si="305"/>
        <v>79</v>
      </c>
      <c r="CT452" s="348">
        <f t="shared" si="305"/>
        <v>79</v>
      </c>
      <c r="CU452" s="348">
        <f t="shared" si="305"/>
        <v>79</v>
      </c>
      <c r="CV452" s="348">
        <f t="shared" si="305"/>
        <v>79</v>
      </c>
      <c r="CY452" s="137"/>
    </row>
    <row r="453" spans="1:118" ht="16.5" customHeight="1" x14ac:dyDescent="0.15">
      <c r="A453" s="54"/>
      <c r="B453" s="54"/>
      <c r="C453" s="54"/>
      <c r="D453" s="54"/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  <c r="AA453" s="54"/>
      <c r="AB453" s="54"/>
      <c r="AC453" s="54"/>
      <c r="AD453" s="54"/>
      <c r="AE453" s="54"/>
      <c r="AF453" s="54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G453" s="348" t="e">
        <f>CG448*CG447*(CG449-1/CG450)</f>
        <v>#VALUE!</v>
      </c>
      <c r="CH453" s="348" t="e">
        <f t="shared" ref="CH453:CV453" si="306">CH448*CH447*(CH449-1/CH450)</f>
        <v>#VALUE!</v>
      </c>
      <c r="CI453" s="348" t="e">
        <f t="shared" si="306"/>
        <v>#VALUE!</v>
      </c>
      <c r="CJ453" s="348" t="e">
        <f t="shared" si="306"/>
        <v>#VALUE!</v>
      </c>
      <c r="CK453" s="348" t="e">
        <f t="shared" si="306"/>
        <v>#VALUE!</v>
      </c>
      <c r="CL453" s="348" t="e">
        <f t="shared" si="306"/>
        <v>#VALUE!</v>
      </c>
      <c r="CM453" s="348" t="e">
        <f t="shared" si="306"/>
        <v>#VALUE!</v>
      </c>
      <c r="CN453" s="348" t="e">
        <f t="shared" si="306"/>
        <v>#VALUE!</v>
      </c>
      <c r="CO453" s="348" t="e">
        <f t="shared" si="306"/>
        <v>#VALUE!</v>
      </c>
      <c r="CP453" s="348" t="e">
        <f t="shared" si="306"/>
        <v>#VALUE!</v>
      </c>
      <c r="CQ453" s="348" t="e">
        <f t="shared" si="306"/>
        <v>#VALUE!</v>
      </c>
      <c r="CR453" s="348" t="e">
        <f t="shared" si="306"/>
        <v>#VALUE!</v>
      </c>
      <c r="CS453" s="348" t="e">
        <f t="shared" si="306"/>
        <v>#VALUE!</v>
      </c>
      <c r="CT453" s="348" t="e">
        <f t="shared" si="306"/>
        <v>#VALUE!</v>
      </c>
      <c r="CU453" s="348" t="e">
        <f t="shared" si="306"/>
        <v>#VALUE!</v>
      </c>
      <c r="CV453" s="348" t="e">
        <f t="shared" si="306"/>
        <v>#VALUE!</v>
      </c>
      <c r="CY453" s="137"/>
    </row>
    <row r="454" spans="1:118" ht="16.5" customHeight="1" x14ac:dyDescent="0.15">
      <c r="A454" s="54"/>
      <c r="B454" s="54"/>
      <c r="C454" s="54"/>
      <c r="D454" s="54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  <c r="AA454" s="54"/>
      <c r="AB454" s="54"/>
      <c r="AC454" s="54"/>
      <c r="AD454" s="54"/>
      <c r="AE454" s="54"/>
      <c r="AF454" s="54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G454" s="348" t="e">
        <f>((CG445+CG446)*CG447-CG444-CG448*CG447/CG450)*EXP(-CG450*CG449)</f>
        <v>#VALUE!</v>
      </c>
      <c r="CH454" s="348" t="e">
        <f t="shared" ref="CH454:CV454" si="307">((CH445+CH446)*CH447-CH444-CH448*CH447/CH450)*EXP(-CH450*CH449)</f>
        <v>#VALUE!</v>
      </c>
      <c r="CI454" s="348" t="e">
        <f t="shared" si="307"/>
        <v>#VALUE!</v>
      </c>
      <c r="CJ454" s="348" t="e">
        <f t="shared" si="307"/>
        <v>#VALUE!</v>
      </c>
      <c r="CK454" s="348" t="e">
        <f t="shared" si="307"/>
        <v>#VALUE!</v>
      </c>
      <c r="CL454" s="348" t="e">
        <f t="shared" si="307"/>
        <v>#VALUE!</v>
      </c>
      <c r="CM454" s="348" t="e">
        <f t="shared" si="307"/>
        <v>#VALUE!</v>
      </c>
      <c r="CN454" s="348" t="e">
        <f t="shared" si="307"/>
        <v>#VALUE!</v>
      </c>
      <c r="CO454" s="348" t="e">
        <f t="shared" si="307"/>
        <v>#VALUE!</v>
      </c>
      <c r="CP454" s="348" t="e">
        <f t="shared" si="307"/>
        <v>#VALUE!</v>
      </c>
      <c r="CQ454" s="348" t="e">
        <f t="shared" si="307"/>
        <v>#VALUE!</v>
      </c>
      <c r="CR454" s="348" t="e">
        <f t="shared" si="307"/>
        <v>#VALUE!</v>
      </c>
      <c r="CS454" s="348" t="e">
        <f t="shared" si="307"/>
        <v>#VALUE!</v>
      </c>
      <c r="CT454" s="348" t="e">
        <f t="shared" si="307"/>
        <v>#VALUE!</v>
      </c>
      <c r="CU454" s="348" t="e">
        <f t="shared" si="307"/>
        <v>#VALUE!</v>
      </c>
      <c r="CV454" s="348" t="e">
        <f t="shared" si="307"/>
        <v>#VALUE!</v>
      </c>
      <c r="CY454" s="137"/>
    </row>
    <row r="455" spans="1:118" ht="16.5" customHeight="1" x14ac:dyDescent="0.15">
      <c r="A455" s="54"/>
      <c r="B455" s="54"/>
      <c r="C455" s="54"/>
      <c r="D455" s="54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  <c r="AA455" s="54"/>
      <c r="AB455" s="54"/>
      <c r="AC455" s="54"/>
      <c r="AD455" s="54"/>
      <c r="AE455" s="54"/>
      <c r="AF455" s="54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G455" s="349" t="e">
        <f>CG452+CG453-CG454</f>
        <v>#VALUE!</v>
      </c>
      <c r="CH455" s="349" t="e">
        <f t="shared" ref="CH455:CV455" si="308">CH452+CH453-CH454</f>
        <v>#VALUE!</v>
      </c>
      <c r="CI455" s="349" t="e">
        <f t="shared" si="308"/>
        <v>#VALUE!</v>
      </c>
      <c r="CJ455" s="349" t="e">
        <f t="shared" si="308"/>
        <v>#VALUE!</v>
      </c>
      <c r="CK455" s="349" t="e">
        <f t="shared" si="308"/>
        <v>#VALUE!</v>
      </c>
      <c r="CL455" s="349" t="e">
        <f t="shared" si="308"/>
        <v>#VALUE!</v>
      </c>
      <c r="CM455" s="349" t="e">
        <f t="shared" si="308"/>
        <v>#VALUE!</v>
      </c>
      <c r="CN455" s="349" t="e">
        <f t="shared" si="308"/>
        <v>#VALUE!</v>
      </c>
      <c r="CO455" s="349" t="e">
        <f t="shared" si="308"/>
        <v>#VALUE!</v>
      </c>
      <c r="CP455" s="349" t="e">
        <f t="shared" si="308"/>
        <v>#VALUE!</v>
      </c>
      <c r="CQ455" s="349" t="e">
        <f t="shared" si="308"/>
        <v>#VALUE!</v>
      </c>
      <c r="CR455" s="349" t="e">
        <f t="shared" si="308"/>
        <v>#VALUE!</v>
      </c>
      <c r="CS455" s="349" t="e">
        <f t="shared" si="308"/>
        <v>#VALUE!</v>
      </c>
      <c r="CT455" s="349" t="e">
        <f t="shared" si="308"/>
        <v>#VALUE!</v>
      </c>
      <c r="CU455" s="349" t="e">
        <f t="shared" si="308"/>
        <v>#VALUE!</v>
      </c>
      <c r="CV455" s="349" t="e">
        <f t="shared" si="308"/>
        <v>#VALUE!</v>
      </c>
      <c r="CY455" s="137"/>
    </row>
    <row r="456" spans="1:118" ht="13.5" x14ac:dyDescent="0.15">
      <c r="A456" s="54"/>
      <c r="B456" s="54"/>
      <c r="C456" s="54"/>
      <c r="D456" s="54"/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  <c r="AA456" s="54"/>
      <c r="AB456" s="54"/>
      <c r="AC456" s="54"/>
      <c r="AD456" s="54"/>
      <c r="AE456" s="54"/>
      <c r="AF456" s="54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G456" s="350" t="s">
        <v>390</v>
      </c>
      <c r="CH456" s="351" t="s">
        <v>333</v>
      </c>
      <c r="CI456" s="351" t="s">
        <v>334</v>
      </c>
      <c r="CJ456" s="351" t="s">
        <v>335</v>
      </c>
      <c r="CK456" s="351" t="s">
        <v>336</v>
      </c>
      <c r="CL456" s="351" t="s">
        <v>337</v>
      </c>
      <c r="CM456" s="351" t="s">
        <v>338</v>
      </c>
      <c r="CN456" s="351" t="s">
        <v>339</v>
      </c>
      <c r="CO456" s="351" t="s">
        <v>340</v>
      </c>
      <c r="CP456" s="351" t="s">
        <v>341</v>
      </c>
      <c r="CQ456" s="351" t="s">
        <v>342</v>
      </c>
      <c r="CR456" s="351" t="s">
        <v>343</v>
      </c>
      <c r="CS456" s="351" t="s">
        <v>344</v>
      </c>
      <c r="CT456" s="351" t="s">
        <v>345</v>
      </c>
      <c r="CU456" s="351" t="s">
        <v>346</v>
      </c>
      <c r="CV456" s="351" t="s">
        <v>347</v>
      </c>
      <c r="CY456" s="54" t="s">
        <v>390</v>
      </c>
      <c r="CZ456" s="54" t="s">
        <v>333</v>
      </c>
      <c r="DA456" s="54" t="s">
        <v>334</v>
      </c>
      <c r="DB456" s="54" t="s">
        <v>335</v>
      </c>
      <c r="DC456" s="54" t="s">
        <v>336</v>
      </c>
      <c r="DD456" s="54" t="s">
        <v>337</v>
      </c>
      <c r="DE456" s="54" t="s">
        <v>338</v>
      </c>
      <c r="DF456" s="54" t="s">
        <v>339</v>
      </c>
      <c r="DG456" s="54" t="s">
        <v>340</v>
      </c>
      <c r="DH456" s="54" t="s">
        <v>341</v>
      </c>
      <c r="DI456" s="54" t="s">
        <v>342</v>
      </c>
      <c r="DJ456" s="54" t="s">
        <v>343</v>
      </c>
      <c r="DK456" s="54" t="s">
        <v>344</v>
      </c>
      <c r="DL456" s="54" t="s">
        <v>345</v>
      </c>
      <c r="DM456" s="54" t="s">
        <v>346</v>
      </c>
      <c r="DN456" s="54" t="s">
        <v>347</v>
      </c>
    </row>
    <row r="457" spans="1:118" ht="13.5" x14ac:dyDescent="0.15">
      <c r="A457" s="54"/>
      <c r="B457" s="54"/>
      <c r="C457" s="54"/>
      <c r="D457" s="54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  <c r="AA457" s="54"/>
      <c r="AB457" s="54"/>
      <c r="AC457" s="54"/>
      <c r="AD457" s="54"/>
      <c r="AE457" s="54"/>
      <c r="AF457" s="54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F457" s="54" t="s">
        <v>391</v>
      </c>
      <c r="CG457" s="352" t="e">
        <f>ROUND((CG445+CG446)*CG447+CG448*CG447*(CG449-1/CG450)-((CG445+CG446)*CG447-CG444-CG448*CG447/CG450)*EXP(-CG450*CG449),5)</f>
        <v>#VALUE!</v>
      </c>
      <c r="CH457" s="352" t="e">
        <f t="shared" ref="CH457:CV457" si="309">ROUND((CH445+CH446)*CH447+CH448*CH447*(CH449-1/CH450)-((CH445+CH446)*CH447-CH444-CH448*CH447/CH450)*EXP(-CH450*CH449),5)</f>
        <v>#VALUE!</v>
      </c>
      <c r="CI457" s="352" t="e">
        <f t="shared" si="309"/>
        <v>#VALUE!</v>
      </c>
      <c r="CJ457" s="352" t="e">
        <f t="shared" si="309"/>
        <v>#VALUE!</v>
      </c>
      <c r="CK457" s="352" t="e">
        <f t="shared" si="309"/>
        <v>#VALUE!</v>
      </c>
      <c r="CL457" s="352" t="e">
        <f t="shared" si="309"/>
        <v>#VALUE!</v>
      </c>
      <c r="CM457" s="352" t="e">
        <f t="shared" si="309"/>
        <v>#VALUE!</v>
      </c>
      <c r="CN457" s="352" t="e">
        <f t="shared" si="309"/>
        <v>#VALUE!</v>
      </c>
      <c r="CO457" s="352" t="e">
        <f t="shared" si="309"/>
        <v>#VALUE!</v>
      </c>
      <c r="CP457" s="352" t="e">
        <f t="shared" si="309"/>
        <v>#VALUE!</v>
      </c>
      <c r="CQ457" s="352" t="e">
        <f t="shared" si="309"/>
        <v>#VALUE!</v>
      </c>
      <c r="CR457" s="352" t="e">
        <f t="shared" si="309"/>
        <v>#VALUE!</v>
      </c>
      <c r="CS457" s="352" t="e">
        <f t="shared" si="309"/>
        <v>#VALUE!</v>
      </c>
      <c r="CT457" s="352" t="e">
        <f t="shared" si="309"/>
        <v>#VALUE!</v>
      </c>
      <c r="CU457" s="352" t="e">
        <f t="shared" si="309"/>
        <v>#VALUE!</v>
      </c>
      <c r="CV457" s="352" t="e">
        <f t="shared" si="309"/>
        <v>#VALUE!</v>
      </c>
      <c r="CX457" s="54" t="s">
        <v>412</v>
      </c>
      <c r="CY457" s="362">
        <f>(CY449+CY450)/CY448+CY447</f>
        <v>295.99579239870923</v>
      </c>
      <c r="CZ457" s="362">
        <f t="shared" ref="CZ457:DN457" si="310">(CZ449+CZ450)/CZ448+CZ447</f>
        <v>253.99617592876882</v>
      </c>
      <c r="DA457" s="362">
        <f t="shared" si="310"/>
        <v>224.99578814732763</v>
      </c>
      <c r="DB457" s="362">
        <f t="shared" si="310"/>
        <v>202.99552076677315</v>
      </c>
      <c r="DC457" s="362">
        <f t="shared" si="310"/>
        <v>190.00217425547623</v>
      </c>
      <c r="DD457" s="362">
        <f t="shared" si="310"/>
        <v>174.99791344557741</v>
      </c>
      <c r="DE457" s="362">
        <f t="shared" si="310"/>
        <v>164.99559634188427</v>
      </c>
      <c r="DF457" s="362">
        <f t="shared" si="310"/>
        <v>157.00280920314253</v>
      </c>
      <c r="DG457" s="362">
        <f t="shared" si="310"/>
        <v>151.99654993400793</v>
      </c>
      <c r="DH457" s="362">
        <f t="shared" si="310"/>
        <v>145.99700693992628</v>
      </c>
      <c r="DI457" s="362">
        <f t="shared" si="310"/>
        <v>141.99730722180493</v>
      </c>
      <c r="DJ457" s="362">
        <f t="shared" si="310"/>
        <v>138.99904711262363</v>
      </c>
      <c r="DK457" s="362">
        <f t="shared" si="310"/>
        <v>133.99871805423658</v>
      </c>
      <c r="DL457" s="362">
        <f t="shared" si="310"/>
        <v>131.99796563285832</v>
      </c>
      <c r="DM457" s="362">
        <f t="shared" si="310"/>
        <v>129.00495001041449</v>
      </c>
      <c r="DN457" s="362">
        <f t="shared" si="310"/>
        <v>127.00491577747849</v>
      </c>
    </row>
    <row r="458" spans="1:118" ht="13.5" x14ac:dyDescent="0.15">
      <c r="A458" s="54"/>
      <c r="B458" s="54"/>
      <c r="C458" s="54"/>
      <c r="D458" s="54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  <c r="AA458" s="54"/>
      <c r="AB458" s="54"/>
      <c r="AC458" s="54"/>
      <c r="AD458" s="54"/>
      <c r="AE458" s="54"/>
      <c r="AF458" s="54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319" t="str">
        <f>IF(CB458="","",CC458)</f>
        <v/>
      </c>
      <c r="CB458" s="363" t="str">
        <f>IF(COUNTIF(CY458:DN458,"×")=0,"","浮上できません")</f>
        <v/>
      </c>
      <c r="CC458" s="316">
        <v>15</v>
      </c>
      <c r="CY458" s="364" t="e">
        <f t="shared" ref="CY458:DN458" si="311">IF(CY457-CG457&gt;0,"","×")</f>
        <v>#VALUE!</v>
      </c>
      <c r="CZ458" s="364" t="e">
        <f t="shared" si="311"/>
        <v>#VALUE!</v>
      </c>
      <c r="DA458" s="364" t="e">
        <f t="shared" si="311"/>
        <v>#VALUE!</v>
      </c>
      <c r="DB458" s="364" t="e">
        <f t="shared" si="311"/>
        <v>#VALUE!</v>
      </c>
      <c r="DC458" s="364" t="e">
        <f t="shared" si="311"/>
        <v>#VALUE!</v>
      </c>
      <c r="DD458" s="364" t="e">
        <f t="shared" si="311"/>
        <v>#VALUE!</v>
      </c>
      <c r="DE458" s="364" t="e">
        <f t="shared" si="311"/>
        <v>#VALUE!</v>
      </c>
      <c r="DF458" s="364" t="e">
        <f t="shared" si="311"/>
        <v>#VALUE!</v>
      </c>
      <c r="DG458" s="364" t="e">
        <f t="shared" si="311"/>
        <v>#VALUE!</v>
      </c>
      <c r="DH458" s="364" t="e">
        <f t="shared" si="311"/>
        <v>#VALUE!</v>
      </c>
      <c r="DI458" s="364" t="e">
        <f t="shared" si="311"/>
        <v>#VALUE!</v>
      </c>
      <c r="DJ458" s="364" t="e">
        <f t="shared" si="311"/>
        <v>#VALUE!</v>
      </c>
      <c r="DK458" s="364" t="e">
        <f t="shared" si="311"/>
        <v>#VALUE!</v>
      </c>
      <c r="DL458" s="364" t="e">
        <f t="shared" si="311"/>
        <v>#VALUE!</v>
      </c>
      <c r="DM458" s="364" t="e">
        <f t="shared" si="311"/>
        <v>#VALUE!</v>
      </c>
      <c r="DN458" s="364" t="e">
        <f t="shared" si="311"/>
        <v>#VALUE!</v>
      </c>
    </row>
    <row r="459" spans="1:118" ht="13.5" x14ac:dyDescent="0.15">
      <c r="A459" s="54"/>
      <c r="B459" s="54"/>
      <c r="C459" s="54"/>
      <c r="D459" s="5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  <c r="AA459" s="54"/>
      <c r="AB459" s="54"/>
      <c r="AC459" s="54"/>
      <c r="AD459" s="54"/>
      <c r="AE459" s="54"/>
      <c r="AF459" s="54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F459" s="339" t="s">
        <v>468</v>
      </c>
      <c r="CG459" s="339" t="s">
        <v>469</v>
      </c>
      <c r="CH459" s="339"/>
      <c r="CI459" s="339"/>
      <c r="CJ459" s="339"/>
      <c r="CK459" s="339"/>
      <c r="CL459" s="339"/>
      <c r="CM459" s="339"/>
      <c r="CN459" s="339"/>
      <c r="CO459" s="339"/>
      <c r="CP459" s="339"/>
      <c r="CQ459" s="338"/>
      <c r="CR459" s="338"/>
      <c r="CS459" s="338"/>
      <c r="CT459" s="338"/>
      <c r="CU459" s="338"/>
      <c r="CV459" s="338"/>
      <c r="CW459" s="338"/>
    </row>
    <row r="461" spans="1:118" ht="13.5" x14ac:dyDescent="0.15">
      <c r="A461" s="54"/>
      <c r="B461" s="54"/>
      <c r="C461" s="54"/>
      <c r="D461" s="54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  <c r="AA461" s="54"/>
      <c r="AB461" s="54"/>
      <c r="AC461" s="54"/>
      <c r="AD461" s="54"/>
      <c r="AE461" s="54"/>
      <c r="AF461" s="54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F461" s="340" t="s">
        <v>401</v>
      </c>
      <c r="CG461" s="353" t="e">
        <f t="shared" ref="CG461:CV461" si="312">CG457</f>
        <v>#VALUE!</v>
      </c>
      <c r="CH461" s="353" t="e">
        <f t="shared" si="312"/>
        <v>#VALUE!</v>
      </c>
      <c r="CI461" s="353" t="e">
        <f t="shared" si="312"/>
        <v>#VALUE!</v>
      </c>
      <c r="CJ461" s="353" t="e">
        <f t="shared" si="312"/>
        <v>#VALUE!</v>
      </c>
      <c r="CK461" s="353" t="e">
        <f t="shared" si="312"/>
        <v>#VALUE!</v>
      </c>
      <c r="CL461" s="353" t="e">
        <f t="shared" si="312"/>
        <v>#VALUE!</v>
      </c>
      <c r="CM461" s="353" t="e">
        <f t="shared" si="312"/>
        <v>#VALUE!</v>
      </c>
      <c r="CN461" s="353" t="e">
        <f t="shared" si="312"/>
        <v>#VALUE!</v>
      </c>
      <c r="CO461" s="353" t="e">
        <f t="shared" si="312"/>
        <v>#VALUE!</v>
      </c>
      <c r="CP461" s="353" t="e">
        <f t="shared" si="312"/>
        <v>#VALUE!</v>
      </c>
      <c r="CQ461" s="353" t="e">
        <f t="shared" si="312"/>
        <v>#VALUE!</v>
      </c>
      <c r="CR461" s="353" t="e">
        <f t="shared" si="312"/>
        <v>#VALUE!</v>
      </c>
      <c r="CS461" s="353" t="e">
        <f t="shared" si="312"/>
        <v>#VALUE!</v>
      </c>
      <c r="CT461" s="353" t="e">
        <f t="shared" si="312"/>
        <v>#VALUE!</v>
      </c>
      <c r="CU461" s="353" t="e">
        <f t="shared" si="312"/>
        <v>#VALUE!</v>
      </c>
      <c r="CV461" s="353" t="e">
        <f t="shared" si="312"/>
        <v>#VALUE!</v>
      </c>
    </row>
    <row r="462" spans="1:118" ht="13.5" x14ac:dyDescent="0.15">
      <c r="A462" s="54"/>
      <c r="B462" s="54"/>
      <c r="C462" s="54"/>
      <c r="D462" s="54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  <c r="AA462" s="54"/>
      <c r="AB462" s="54"/>
      <c r="AC462" s="54"/>
      <c r="AD462" s="54"/>
      <c r="AE462" s="54"/>
      <c r="AF462" s="54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F462" s="54" t="s">
        <v>370</v>
      </c>
      <c r="CG462" s="54">
        <v>100</v>
      </c>
      <c r="CH462" s="54">
        <f>$CG462</f>
        <v>100</v>
      </c>
      <c r="CI462" s="54">
        <f t="shared" ref="CI462:CV466" si="313">$CG462</f>
        <v>100</v>
      </c>
      <c r="CJ462" s="54">
        <f t="shared" si="313"/>
        <v>100</v>
      </c>
      <c r="CK462" s="54">
        <f t="shared" si="313"/>
        <v>100</v>
      </c>
      <c r="CL462" s="54">
        <f t="shared" si="313"/>
        <v>100</v>
      </c>
      <c r="CM462" s="54">
        <f t="shared" si="313"/>
        <v>100</v>
      </c>
      <c r="CN462" s="54">
        <f t="shared" si="313"/>
        <v>100</v>
      </c>
      <c r="CO462" s="54">
        <f t="shared" si="313"/>
        <v>100</v>
      </c>
      <c r="CP462" s="54">
        <f t="shared" si="313"/>
        <v>100</v>
      </c>
      <c r="CQ462" s="54">
        <f t="shared" si="313"/>
        <v>100</v>
      </c>
      <c r="CR462" s="54">
        <f t="shared" si="313"/>
        <v>100</v>
      </c>
      <c r="CS462" s="54">
        <f t="shared" si="313"/>
        <v>100</v>
      </c>
      <c r="CT462" s="54">
        <f t="shared" si="313"/>
        <v>100</v>
      </c>
      <c r="CU462" s="54">
        <f t="shared" si="313"/>
        <v>100</v>
      </c>
      <c r="CV462" s="54">
        <f t="shared" si="313"/>
        <v>100</v>
      </c>
      <c r="CX462" s="339" t="s">
        <v>402</v>
      </c>
      <c r="CY462" s="339"/>
      <c r="CZ462" s="339"/>
      <c r="DA462" s="339"/>
      <c r="DB462" s="339"/>
      <c r="DC462" s="339"/>
      <c r="DD462" s="339"/>
      <c r="DE462" s="339"/>
      <c r="DF462" s="339"/>
      <c r="DG462" s="339"/>
      <c r="DH462" s="339"/>
      <c r="DI462" s="339"/>
      <c r="DJ462" s="339"/>
      <c r="DK462" s="339"/>
      <c r="DL462" s="339"/>
      <c r="DM462" s="339"/>
      <c r="DN462" s="339"/>
    </row>
    <row r="463" spans="1:118" ht="13.5" x14ac:dyDescent="0.15">
      <c r="A463" s="54"/>
      <c r="B463" s="54"/>
      <c r="C463" s="54"/>
      <c r="D463" s="54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  <c r="AA463" s="54"/>
      <c r="AB463" s="54"/>
      <c r="AC463" s="54"/>
      <c r="AD463" s="54"/>
      <c r="AE463" s="54"/>
      <c r="AF463" s="54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B463" s="64" t="s">
        <v>372</v>
      </c>
      <c r="CC463" s="345">
        <v>-10</v>
      </c>
      <c r="CD463" s="66" t="s">
        <v>373</v>
      </c>
      <c r="CE463" s="66">
        <f>ROUND(CC463*$CG$82*9.80665/1000,0)</f>
        <v>-101</v>
      </c>
      <c r="CF463" s="54" t="s">
        <v>374</v>
      </c>
      <c r="CG463" s="341">
        <f>CE464</f>
        <v>0</v>
      </c>
      <c r="CH463" s="54">
        <f>$CG463</f>
        <v>0</v>
      </c>
      <c r="CI463" s="54">
        <f t="shared" si="313"/>
        <v>0</v>
      </c>
      <c r="CJ463" s="54">
        <f t="shared" si="313"/>
        <v>0</v>
      </c>
      <c r="CK463" s="54">
        <f t="shared" si="313"/>
        <v>0</v>
      </c>
      <c r="CL463" s="54">
        <f t="shared" si="313"/>
        <v>0</v>
      </c>
      <c r="CM463" s="54">
        <f t="shared" si="313"/>
        <v>0</v>
      </c>
      <c r="CN463" s="54">
        <f t="shared" si="313"/>
        <v>0</v>
      </c>
      <c r="CO463" s="54">
        <f t="shared" si="313"/>
        <v>0</v>
      </c>
      <c r="CP463" s="54">
        <f t="shared" si="313"/>
        <v>0</v>
      </c>
      <c r="CQ463" s="54">
        <f t="shared" si="313"/>
        <v>0</v>
      </c>
      <c r="CR463" s="54">
        <f t="shared" si="313"/>
        <v>0</v>
      </c>
      <c r="CS463" s="54">
        <f t="shared" si="313"/>
        <v>0</v>
      </c>
      <c r="CT463" s="54">
        <f t="shared" si="313"/>
        <v>0</v>
      </c>
      <c r="CU463" s="54">
        <f t="shared" si="313"/>
        <v>0</v>
      </c>
      <c r="CV463" s="54">
        <f t="shared" si="313"/>
        <v>0</v>
      </c>
    </row>
    <row r="464" spans="1:118" ht="13.5" x14ac:dyDescent="0.15">
      <c r="A464" s="54"/>
      <c r="B464" s="54"/>
      <c r="C464" s="54"/>
      <c r="D464" s="5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  <c r="AA464" s="54"/>
      <c r="AB464" s="54"/>
      <c r="AC464" s="54"/>
      <c r="AD464" s="54"/>
      <c r="AE464" s="54"/>
      <c r="AF464" s="54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B464" s="354" t="s">
        <v>376</v>
      </c>
      <c r="CC464" s="355">
        <f>CC448</f>
        <v>0</v>
      </c>
      <c r="CD464" s="346" t="s">
        <v>381</v>
      </c>
      <c r="CE464" s="66">
        <f>CC464*$CG$82*9.80665/1000</f>
        <v>0</v>
      </c>
      <c r="CF464" s="54" t="s">
        <v>396</v>
      </c>
      <c r="CG464" s="54">
        <v>0.79</v>
      </c>
      <c r="CH464" s="54">
        <f>$CG464</f>
        <v>0.79</v>
      </c>
      <c r="CI464" s="54">
        <f t="shared" si="313"/>
        <v>0.79</v>
      </c>
      <c r="CJ464" s="54">
        <f t="shared" si="313"/>
        <v>0.79</v>
      </c>
      <c r="CK464" s="54">
        <f t="shared" si="313"/>
        <v>0.79</v>
      </c>
      <c r="CL464" s="54">
        <f t="shared" si="313"/>
        <v>0.79</v>
      </c>
      <c r="CM464" s="54">
        <f t="shared" si="313"/>
        <v>0.79</v>
      </c>
      <c r="CN464" s="54">
        <f t="shared" si="313"/>
        <v>0.79</v>
      </c>
      <c r="CO464" s="54">
        <f t="shared" si="313"/>
        <v>0.79</v>
      </c>
      <c r="CP464" s="54">
        <f t="shared" si="313"/>
        <v>0.79</v>
      </c>
      <c r="CQ464" s="54">
        <f t="shared" si="313"/>
        <v>0.79</v>
      </c>
      <c r="CR464" s="54">
        <f t="shared" si="313"/>
        <v>0.79</v>
      </c>
      <c r="CS464" s="54">
        <f t="shared" si="313"/>
        <v>0.79</v>
      </c>
      <c r="CT464" s="54">
        <f t="shared" si="313"/>
        <v>0.79</v>
      </c>
      <c r="CU464" s="54">
        <f t="shared" si="313"/>
        <v>0.79</v>
      </c>
      <c r="CV464" s="54">
        <f t="shared" si="313"/>
        <v>0.79</v>
      </c>
      <c r="CX464" s="358" t="s">
        <v>404</v>
      </c>
      <c r="CY464" s="54">
        <f t="shared" ref="CY464:DN464" si="314">CG$79</f>
        <v>126.88500000000001</v>
      </c>
      <c r="CZ464" s="54">
        <f t="shared" si="314"/>
        <v>109.185</v>
      </c>
      <c r="DA464" s="54">
        <f t="shared" si="314"/>
        <v>94.381</v>
      </c>
      <c r="DB464" s="54">
        <f t="shared" si="314"/>
        <v>82.445999999999998</v>
      </c>
      <c r="DC464" s="54">
        <f t="shared" si="314"/>
        <v>73.918000000000006</v>
      </c>
      <c r="DD464" s="54">
        <f t="shared" si="314"/>
        <v>63.152999999999999</v>
      </c>
      <c r="DE464" s="54">
        <f t="shared" si="314"/>
        <v>56.482999999999997</v>
      </c>
      <c r="DF464" s="54">
        <f t="shared" si="314"/>
        <v>51.133000000000003</v>
      </c>
      <c r="DG464" s="54">
        <f t="shared" si="314"/>
        <v>48.246000000000002</v>
      </c>
      <c r="DH464" s="54">
        <f t="shared" si="314"/>
        <v>43.709000000000003</v>
      </c>
      <c r="DI464" s="54">
        <f t="shared" si="314"/>
        <v>40.774000000000001</v>
      </c>
      <c r="DJ464" s="54">
        <f t="shared" si="314"/>
        <v>38.68</v>
      </c>
      <c r="DK464" s="54">
        <f t="shared" si="314"/>
        <v>34.463000000000001</v>
      </c>
      <c r="DL464" s="54">
        <f t="shared" si="314"/>
        <v>33.161000000000001</v>
      </c>
      <c r="DM464" s="54">
        <f t="shared" si="314"/>
        <v>30.765000000000001</v>
      </c>
      <c r="DN464" s="54">
        <f t="shared" si="314"/>
        <v>29.283999999999999</v>
      </c>
    </row>
    <row r="465" spans="1:119" ht="13.5" x14ac:dyDescent="0.15">
      <c r="A465" s="54"/>
      <c r="B465" s="54"/>
      <c r="C465" s="54"/>
      <c r="D465" s="54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  <c r="AA465" s="54"/>
      <c r="AB465" s="54"/>
      <c r="AC465" s="54"/>
      <c r="AD465" s="54"/>
      <c r="AE465" s="54"/>
      <c r="AF465" s="54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B465" s="64" t="s">
        <v>380</v>
      </c>
      <c r="CC465" s="345">
        <f>-BN104</f>
        <v>0</v>
      </c>
      <c r="CD465" s="346" t="s">
        <v>381</v>
      </c>
      <c r="CE465" s="66">
        <f>CC465*$CG$82*9.80665/1000</f>
        <v>0</v>
      </c>
      <c r="CF465" s="54" t="s">
        <v>382</v>
      </c>
      <c r="CG465" s="341">
        <f>CE463</f>
        <v>-101</v>
      </c>
      <c r="CH465" s="54">
        <f>$CG465</f>
        <v>-101</v>
      </c>
      <c r="CI465" s="54">
        <f t="shared" si="313"/>
        <v>-101</v>
      </c>
      <c r="CJ465" s="54">
        <f t="shared" si="313"/>
        <v>-101</v>
      </c>
      <c r="CK465" s="54">
        <f t="shared" si="313"/>
        <v>-101</v>
      </c>
      <c r="CL465" s="54">
        <f t="shared" si="313"/>
        <v>-101</v>
      </c>
      <c r="CM465" s="54">
        <f t="shared" si="313"/>
        <v>-101</v>
      </c>
      <c r="CN465" s="54">
        <f t="shared" si="313"/>
        <v>-101</v>
      </c>
      <c r="CO465" s="54">
        <f t="shared" si="313"/>
        <v>-101</v>
      </c>
      <c r="CP465" s="54">
        <f t="shared" si="313"/>
        <v>-101</v>
      </c>
      <c r="CQ465" s="54">
        <f t="shared" si="313"/>
        <v>-101</v>
      </c>
      <c r="CR465" s="54">
        <f t="shared" si="313"/>
        <v>-101</v>
      </c>
      <c r="CS465" s="54">
        <f t="shared" si="313"/>
        <v>-101</v>
      </c>
      <c r="CT465" s="54">
        <f t="shared" si="313"/>
        <v>-101</v>
      </c>
      <c r="CU465" s="54">
        <f t="shared" si="313"/>
        <v>-101</v>
      </c>
      <c r="CV465" s="54">
        <f t="shared" si="313"/>
        <v>-101</v>
      </c>
      <c r="CX465" s="54" t="s">
        <v>418</v>
      </c>
      <c r="CY465" s="54">
        <f t="shared" ref="CY465:DN465" si="315">CG$80</f>
        <v>0.55779999999999996</v>
      </c>
      <c r="CZ465" s="54">
        <f t="shared" si="315"/>
        <v>0.65139999999999998</v>
      </c>
      <c r="DA465" s="54">
        <f t="shared" si="315"/>
        <v>0.72219999999999995</v>
      </c>
      <c r="DB465" s="54">
        <f t="shared" si="315"/>
        <v>0.78249999999999997</v>
      </c>
      <c r="DC465" s="54">
        <f t="shared" si="315"/>
        <v>0.81259999999999999</v>
      </c>
      <c r="DD465" s="54">
        <f t="shared" si="315"/>
        <v>0.84340000000000004</v>
      </c>
      <c r="DE465" s="54">
        <f t="shared" si="315"/>
        <v>0.86929999999999996</v>
      </c>
      <c r="DF465" s="54">
        <f t="shared" si="315"/>
        <v>0.89100000000000001</v>
      </c>
      <c r="DG465" s="54">
        <f t="shared" si="315"/>
        <v>0.90920000000000001</v>
      </c>
      <c r="DH465" s="54">
        <f t="shared" si="315"/>
        <v>0.92220000000000002</v>
      </c>
      <c r="DI465" s="54">
        <f t="shared" si="315"/>
        <v>0.93189999999999995</v>
      </c>
      <c r="DJ465" s="54">
        <f t="shared" si="315"/>
        <v>0.94030000000000002</v>
      </c>
      <c r="DK465" s="54">
        <f t="shared" si="315"/>
        <v>0.94769999999999999</v>
      </c>
      <c r="DL465" s="54">
        <f t="shared" si="315"/>
        <v>0.95440000000000003</v>
      </c>
      <c r="DM465" s="54">
        <f t="shared" si="315"/>
        <v>0.96020000000000005</v>
      </c>
      <c r="DN465" s="54">
        <f t="shared" si="315"/>
        <v>0.96530000000000005</v>
      </c>
    </row>
    <row r="466" spans="1:119" ht="14.25" thickBot="1" x14ac:dyDescent="0.2">
      <c r="A466" s="54"/>
      <c r="B466" s="54"/>
      <c r="C466" s="54"/>
      <c r="D466" s="54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  <c r="AA466" s="54"/>
      <c r="AB466" s="54"/>
      <c r="AC466" s="54"/>
      <c r="AD466" s="54"/>
      <c r="AE466" s="54"/>
      <c r="AF466" s="54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B466" s="64" t="s">
        <v>384</v>
      </c>
      <c r="CC466" s="345">
        <f>(BM342-BM341)/0.000694444444444444</f>
        <v>0</v>
      </c>
      <c r="CD466" s="66" t="s">
        <v>65</v>
      </c>
      <c r="CE466" s="66">
        <f>IF(CC463=0,IF(CC446&gt;0,CC466+CE449,CC466),(CC466-((CC465-CC464)/CC463)))</f>
        <v>0</v>
      </c>
      <c r="CF466" s="54" t="s">
        <v>385</v>
      </c>
      <c r="CG466" s="341">
        <f>ABS(CE466)</f>
        <v>0</v>
      </c>
      <c r="CH466" s="344">
        <f>$CG466</f>
        <v>0</v>
      </c>
      <c r="CI466" s="344">
        <f t="shared" si="313"/>
        <v>0</v>
      </c>
      <c r="CJ466" s="344">
        <f t="shared" si="313"/>
        <v>0</v>
      </c>
      <c r="CK466" s="344">
        <f t="shared" si="313"/>
        <v>0</v>
      </c>
      <c r="CL466" s="344">
        <f t="shared" si="313"/>
        <v>0</v>
      </c>
      <c r="CM466" s="344">
        <f t="shared" si="313"/>
        <v>0</v>
      </c>
      <c r="CN466" s="344">
        <f t="shared" si="313"/>
        <v>0</v>
      </c>
      <c r="CO466" s="344">
        <f t="shared" si="313"/>
        <v>0</v>
      </c>
      <c r="CP466" s="344">
        <f t="shared" si="313"/>
        <v>0</v>
      </c>
      <c r="CQ466" s="344">
        <f t="shared" si="313"/>
        <v>0</v>
      </c>
      <c r="CR466" s="344">
        <f t="shared" si="313"/>
        <v>0</v>
      </c>
      <c r="CS466" s="344">
        <f t="shared" si="313"/>
        <v>0</v>
      </c>
      <c r="CT466" s="344">
        <f t="shared" si="313"/>
        <v>0</v>
      </c>
      <c r="CU466" s="344">
        <f t="shared" si="313"/>
        <v>0</v>
      </c>
      <c r="CV466" s="344">
        <f t="shared" si="313"/>
        <v>0</v>
      </c>
      <c r="CX466" s="54" t="s">
        <v>407</v>
      </c>
      <c r="CY466" s="54">
        <f>100-$CG$83</f>
        <v>94.33</v>
      </c>
      <c r="CZ466" s="54">
        <f t="shared" ref="CZ466:DN466" si="316">100-$CG$83</f>
        <v>94.33</v>
      </c>
      <c r="DA466" s="54">
        <f t="shared" si="316"/>
        <v>94.33</v>
      </c>
      <c r="DB466" s="54">
        <f t="shared" si="316"/>
        <v>94.33</v>
      </c>
      <c r="DC466" s="54">
        <f t="shared" si="316"/>
        <v>94.33</v>
      </c>
      <c r="DD466" s="54">
        <f t="shared" si="316"/>
        <v>94.33</v>
      </c>
      <c r="DE466" s="54">
        <f t="shared" si="316"/>
        <v>94.33</v>
      </c>
      <c r="DF466" s="54">
        <f t="shared" si="316"/>
        <v>94.33</v>
      </c>
      <c r="DG466" s="54">
        <f t="shared" si="316"/>
        <v>94.33</v>
      </c>
      <c r="DH466" s="54">
        <f t="shared" si="316"/>
        <v>94.33</v>
      </c>
      <c r="DI466" s="54">
        <f t="shared" si="316"/>
        <v>94.33</v>
      </c>
      <c r="DJ466" s="54">
        <f t="shared" si="316"/>
        <v>94.33</v>
      </c>
      <c r="DK466" s="54">
        <f t="shared" si="316"/>
        <v>94.33</v>
      </c>
      <c r="DL466" s="54">
        <f t="shared" si="316"/>
        <v>94.33</v>
      </c>
      <c r="DM466" s="54">
        <f t="shared" si="316"/>
        <v>94.33</v>
      </c>
      <c r="DN466" s="54">
        <f t="shared" si="316"/>
        <v>94.33</v>
      </c>
    </row>
    <row r="467" spans="1:119" ht="14.25" thickBot="1" x14ac:dyDescent="0.2">
      <c r="A467" s="54"/>
      <c r="B467" s="54"/>
      <c r="C467" s="54"/>
      <c r="D467" s="54"/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  <c r="AA467" s="54"/>
      <c r="AB467" s="54"/>
      <c r="AC467" s="54"/>
      <c r="AD467" s="54"/>
      <c r="AE467" s="54"/>
      <c r="AF467" s="54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B467" s="359"/>
      <c r="CC467" s="360"/>
      <c r="CF467" s="54" t="s">
        <v>408</v>
      </c>
      <c r="CG467" s="347">
        <f>LN(2)/CG$78</f>
        <v>0.13862943611198905</v>
      </c>
      <c r="CH467" s="347">
        <f t="shared" ref="CH467:CV467" si="317">LN(2)/CH$78</f>
        <v>8.6643397569993161E-2</v>
      </c>
      <c r="CI467" s="347">
        <f t="shared" si="317"/>
        <v>5.5451774444795626E-2</v>
      </c>
      <c r="CJ467" s="347">
        <f t="shared" si="317"/>
        <v>3.7467415165402446E-2</v>
      </c>
      <c r="CK467" s="347">
        <f t="shared" si="317"/>
        <v>2.5672117798516494E-2</v>
      </c>
      <c r="CL467" s="347">
        <f t="shared" si="317"/>
        <v>1.8097837612531208E-2</v>
      </c>
      <c r="CM467" s="347">
        <f t="shared" si="317"/>
        <v>1.2765141446776157E-2</v>
      </c>
      <c r="CN467" s="347">
        <f t="shared" si="317"/>
        <v>9.001911435843446E-3</v>
      </c>
      <c r="CO467" s="347">
        <f t="shared" si="317"/>
        <v>6.3591484455040852E-3</v>
      </c>
      <c r="CP467" s="347">
        <f t="shared" si="317"/>
        <v>4.7475834284927756E-3</v>
      </c>
      <c r="CQ467" s="347">
        <f t="shared" si="317"/>
        <v>3.7066694147590657E-3</v>
      </c>
      <c r="CR467" s="347">
        <f t="shared" si="317"/>
        <v>2.9001974082006081E-3</v>
      </c>
      <c r="CS467" s="347">
        <f t="shared" si="317"/>
        <v>2.272613706753919E-3</v>
      </c>
      <c r="CT467" s="347">
        <f t="shared" si="317"/>
        <v>1.7773004629742187E-3</v>
      </c>
      <c r="CU467" s="347">
        <f t="shared" si="317"/>
        <v>1.3918618083533039E-3</v>
      </c>
      <c r="CV467" s="347">
        <f t="shared" si="317"/>
        <v>1.0915703630865281E-3</v>
      </c>
      <c r="CX467" s="54" t="s">
        <v>409</v>
      </c>
      <c r="CY467" s="361">
        <f>CE465</f>
        <v>0</v>
      </c>
      <c r="CZ467" s="54">
        <f>$CY467</f>
        <v>0</v>
      </c>
      <c r="DA467" s="54">
        <f t="shared" ref="DA467:DN467" si="318">$CY467</f>
        <v>0</v>
      </c>
      <c r="DB467" s="54">
        <f t="shared" si="318"/>
        <v>0</v>
      </c>
      <c r="DC467" s="54">
        <f t="shared" si="318"/>
        <v>0</v>
      </c>
      <c r="DD467" s="54">
        <f t="shared" si="318"/>
        <v>0</v>
      </c>
      <c r="DE467" s="54">
        <f t="shared" si="318"/>
        <v>0</v>
      </c>
      <c r="DF467" s="54">
        <f t="shared" si="318"/>
        <v>0</v>
      </c>
      <c r="DG467" s="54">
        <f t="shared" si="318"/>
        <v>0</v>
      </c>
      <c r="DH467" s="54">
        <f t="shared" si="318"/>
        <v>0</v>
      </c>
      <c r="DI467" s="54">
        <f t="shared" si="318"/>
        <v>0</v>
      </c>
      <c r="DJ467" s="54">
        <f t="shared" si="318"/>
        <v>0</v>
      </c>
      <c r="DK467" s="54">
        <f t="shared" si="318"/>
        <v>0</v>
      </c>
      <c r="DL467" s="54">
        <f t="shared" si="318"/>
        <v>0</v>
      </c>
      <c r="DM467" s="54">
        <f t="shared" si="318"/>
        <v>0</v>
      </c>
      <c r="DN467" s="54">
        <f t="shared" si="318"/>
        <v>0</v>
      </c>
    </row>
    <row r="469" spans="1:119" ht="13.5" x14ac:dyDescent="0.15">
      <c r="A469" s="54"/>
      <c r="B469" s="54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  <c r="AA469" s="54"/>
      <c r="AB469" s="54"/>
      <c r="AC469" s="54"/>
      <c r="AD469" s="54"/>
      <c r="AE469" s="54"/>
      <c r="AF469" s="54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G469" s="348">
        <f>(CG462+CG463)*CG464</f>
        <v>79</v>
      </c>
      <c r="CH469" s="348">
        <f t="shared" ref="CH469:CV469" si="319">(CH462+CH463)*CH464</f>
        <v>79</v>
      </c>
      <c r="CI469" s="348">
        <f t="shared" si="319"/>
        <v>79</v>
      </c>
      <c r="CJ469" s="348">
        <f t="shared" si="319"/>
        <v>79</v>
      </c>
      <c r="CK469" s="348">
        <f t="shared" si="319"/>
        <v>79</v>
      </c>
      <c r="CL469" s="348">
        <f t="shared" si="319"/>
        <v>79</v>
      </c>
      <c r="CM469" s="348">
        <f t="shared" si="319"/>
        <v>79</v>
      </c>
      <c r="CN469" s="348">
        <f t="shared" si="319"/>
        <v>79</v>
      </c>
      <c r="CO469" s="348">
        <f t="shared" si="319"/>
        <v>79</v>
      </c>
      <c r="CP469" s="348">
        <f t="shared" si="319"/>
        <v>79</v>
      </c>
      <c r="CQ469" s="348">
        <f t="shared" si="319"/>
        <v>79</v>
      </c>
      <c r="CR469" s="348">
        <f t="shared" si="319"/>
        <v>79</v>
      </c>
      <c r="CS469" s="348">
        <f t="shared" si="319"/>
        <v>79</v>
      </c>
      <c r="CT469" s="348">
        <f t="shared" si="319"/>
        <v>79</v>
      </c>
      <c r="CU469" s="348">
        <f t="shared" si="319"/>
        <v>79</v>
      </c>
      <c r="CV469" s="348">
        <f t="shared" si="319"/>
        <v>79</v>
      </c>
    </row>
    <row r="470" spans="1:119" ht="13.5" x14ac:dyDescent="0.15">
      <c r="A470" s="54"/>
      <c r="B470" s="54"/>
      <c r="C470" s="54"/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  <c r="AA470" s="54"/>
      <c r="AB470" s="54"/>
      <c r="AC470" s="54"/>
      <c r="AD470" s="54"/>
      <c r="AE470" s="54"/>
      <c r="AF470" s="54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G470" s="348">
        <f>CG465*CG464*(CG466-1/CG467)</f>
        <v>575.56318656265205</v>
      </c>
      <c r="CH470" s="348">
        <f t="shared" ref="CH470:CV470" si="320">CH465*CH464*(CH466-1/CH467)</f>
        <v>920.90109850024317</v>
      </c>
      <c r="CI470" s="348">
        <f t="shared" si="320"/>
        <v>1438.9079664066298</v>
      </c>
      <c r="CJ470" s="348">
        <f t="shared" si="320"/>
        <v>2129.5837902818125</v>
      </c>
      <c r="CK470" s="348">
        <f t="shared" si="320"/>
        <v>3108.0412074383207</v>
      </c>
      <c r="CL470" s="348">
        <f t="shared" si="320"/>
        <v>4408.8140090699144</v>
      </c>
      <c r="CM470" s="348">
        <f t="shared" si="320"/>
        <v>6250.6162060704</v>
      </c>
      <c r="CN470" s="348">
        <f t="shared" si="320"/>
        <v>8863.6730730648396</v>
      </c>
      <c r="CO470" s="348">
        <f t="shared" si="320"/>
        <v>12547.277467065815</v>
      </c>
      <c r="CP470" s="348">
        <f t="shared" si="320"/>
        <v>16806.445047629441</v>
      </c>
      <c r="CQ470" s="348">
        <f t="shared" si="320"/>
        <v>21526.063177443186</v>
      </c>
      <c r="CR470" s="348">
        <f t="shared" si="320"/>
        <v>27511.920317694763</v>
      </c>
      <c r="CS470" s="348">
        <f t="shared" si="320"/>
        <v>35109.354380321776</v>
      </c>
      <c r="CT470" s="348">
        <f t="shared" si="320"/>
        <v>44893.928551886856</v>
      </c>
      <c r="CU470" s="348">
        <f t="shared" si="320"/>
        <v>57326.093381640138</v>
      </c>
      <c r="CV470" s="348">
        <f t="shared" si="320"/>
        <v>73096.524693456799</v>
      </c>
    </row>
    <row r="471" spans="1:119" ht="13.5" x14ac:dyDescent="0.15">
      <c r="A471" s="54"/>
      <c r="B471" s="54"/>
      <c r="C471" s="54"/>
      <c r="D471" s="54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  <c r="AA471" s="54"/>
      <c r="AB471" s="54"/>
      <c r="AC471" s="54"/>
      <c r="AD471" s="54"/>
      <c r="AE471" s="54"/>
      <c r="AF471" s="54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G471" s="348" t="e">
        <f>((CG462+CG463)*CG464-CG461-CG465*CG464/CG467)*EXP(-CG467*CG466)</f>
        <v>#VALUE!</v>
      </c>
      <c r="CH471" s="348" t="e">
        <f t="shared" ref="CH471:CV471" si="321">((CH462+CH463)*CH464-CH461-CH465*CH464/CH467)*EXP(-CH467*CH466)</f>
        <v>#VALUE!</v>
      </c>
      <c r="CI471" s="348" t="e">
        <f t="shared" si="321"/>
        <v>#VALUE!</v>
      </c>
      <c r="CJ471" s="348" t="e">
        <f t="shared" si="321"/>
        <v>#VALUE!</v>
      </c>
      <c r="CK471" s="348" t="e">
        <f t="shared" si="321"/>
        <v>#VALUE!</v>
      </c>
      <c r="CL471" s="348" t="e">
        <f t="shared" si="321"/>
        <v>#VALUE!</v>
      </c>
      <c r="CM471" s="348" t="e">
        <f t="shared" si="321"/>
        <v>#VALUE!</v>
      </c>
      <c r="CN471" s="348" t="e">
        <f t="shared" si="321"/>
        <v>#VALUE!</v>
      </c>
      <c r="CO471" s="348" t="e">
        <f t="shared" si="321"/>
        <v>#VALUE!</v>
      </c>
      <c r="CP471" s="348" t="e">
        <f t="shared" si="321"/>
        <v>#VALUE!</v>
      </c>
      <c r="CQ471" s="348" t="e">
        <f t="shared" si="321"/>
        <v>#VALUE!</v>
      </c>
      <c r="CR471" s="348" t="e">
        <f t="shared" si="321"/>
        <v>#VALUE!</v>
      </c>
      <c r="CS471" s="348" t="e">
        <f t="shared" si="321"/>
        <v>#VALUE!</v>
      </c>
      <c r="CT471" s="348" t="e">
        <f t="shared" si="321"/>
        <v>#VALUE!</v>
      </c>
      <c r="CU471" s="348" t="e">
        <f t="shared" si="321"/>
        <v>#VALUE!</v>
      </c>
      <c r="CV471" s="348" t="e">
        <f t="shared" si="321"/>
        <v>#VALUE!</v>
      </c>
    </row>
    <row r="472" spans="1:119" ht="13.5" x14ac:dyDescent="0.15">
      <c r="A472" s="54"/>
      <c r="B472" s="54"/>
      <c r="C472" s="54"/>
      <c r="D472" s="5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  <c r="AA472" s="54"/>
      <c r="AB472" s="54"/>
      <c r="AC472" s="54"/>
      <c r="AD472" s="54"/>
      <c r="AE472" s="54"/>
      <c r="AF472" s="54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G472" s="349" t="e">
        <f>CG469+CG470-CG471</f>
        <v>#VALUE!</v>
      </c>
      <c r="CH472" s="349" t="e">
        <f t="shared" ref="CH472:CV472" si="322">CH469+CH470-CH471</f>
        <v>#VALUE!</v>
      </c>
      <c r="CI472" s="349" t="e">
        <f t="shared" si="322"/>
        <v>#VALUE!</v>
      </c>
      <c r="CJ472" s="349" t="e">
        <f t="shared" si="322"/>
        <v>#VALUE!</v>
      </c>
      <c r="CK472" s="349" t="e">
        <f t="shared" si="322"/>
        <v>#VALUE!</v>
      </c>
      <c r="CL472" s="349" t="e">
        <f t="shared" si="322"/>
        <v>#VALUE!</v>
      </c>
      <c r="CM472" s="349" t="e">
        <f t="shared" si="322"/>
        <v>#VALUE!</v>
      </c>
      <c r="CN472" s="349" t="e">
        <f t="shared" si="322"/>
        <v>#VALUE!</v>
      </c>
      <c r="CO472" s="349" t="e">
        <f t="shared" si="322"/>
        <v>#VALUE!</v>
      </c>
      <c r="CP472" s="349" t="e">
        <f t="shared" si="322"/>
        <v>#VALUE!</v>
      </c>
      <c r="CQ472" s="349" t="e">
        <f t="shared" si="322"/>
        <v>#VALUE!</v>
      </c>
      <c r="CR472" s="349" t="e">
        <f t="shared" si="322"/>
        <v>#VALUE!</v>
      </c>
      <c r="CS472" s="349" t="e">
        <f t="shared" si="322"/>
        <v>#VALUE!</v>
      </c>
      <c r="CT472" s="349" t="e">
        <f t="shared" si="322"/>
        <v>#VALUE!</v>
      </c>
      <c r="CU472" s="349" t="e">
        <f t="shared" si="322"/>
        <v>#VALUE!</v>
      </c>
      <c r="CV472" s="349" t="e">
        <f t="shared" si="322"/>
        <v>#VALUE!</v>
      </c>
    </row>
    <row r="473" spans="1:119" ht="13.5" x14ac:dyDescent="0.15">
      <c r="A473" s="54"/>
      <c r="B473" s="54"/>
      <c r="C473" s="54"/>
      <c r="D473" s="54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  <c r="AA473" s="54"/>
      <c r="AB473" s="54"/>
      <c r="AC473" s="54"/>
      <c r="AD473" s="54"/>
      <c r="AE473" s="54"/>
      <c r="AF473" s="54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G473" s="350" t="s">
        <v>390</v>
      </c>
      <c r="CH473" s="351" t="s">
        <v>333</v>
      </c>
      <c r="CI473" s="351" t="s">
        <v>334</v>
      </c>
      <c r="CJ473" s="351" t="s">
        <v>335</v>
      </c>
      <c r="CK473" s="351" t="s">
        <v>336</v>
      </c>
      <c r="CL473" s="351" t="s">
        <v>337</v>
      </c>
      <c r="CM473" s="351" t="s">
        <v>338</v>
      </c>
      <c r="CN473" s="351" t="s">
        <v>339</v>
      </c>
      <c r="CO473" s="351" t="s">
        <v>340</v>
      </c>
      <c r="CP473" s="351" t="s">
        <v>341</v>
      </c>
      <c r="CQ473" s="351" t="s">
        <v>342</v>
      </c>
      <c r="CR473" s="351" t="s">
        <v>343</v>
      </c>
      <c r="CS473" s="351" t="s">
        <v>344</v>
      </c>
      <c r="CT473" s="351" t="s">
        <v>345</v>
      </c>
      <c r="CU473" s="351" t="s">
        <v>346</v>
      </c>
      <c r="CV473" s="351" t="s">
        <v>347</v>
      </c>
      <c r="CY473" s="54" t="s">
        <v>390</v>
      </c>
      <c r="CZ473" s="54" t="s">
        <v>333</v>
      </c>
      <c r="DA473" s="54" t="s">
        <v>334</v>
      </c>
      <c r="DB473" s="54" t="s">
        <v>335</v>
      </c>
      <c r="DC473" s="54" t="s">
        <v>336</v>
      </c>
      <c r="DD473" s="54" t="s">
        <v>337</v>
      </c>
      <c r="DE473" s="54" t="s">
        <v>338</v>
      </c>
      <c r="DF473" s="54" t="s">
        <v>339</v>
      </c>
      <c r="DG473" s="54" t="s">
        <v>340</v>
      </c>
      <c r="DH473" s="54" t="s">
        <v>341</v>
      </c>
      <c r="DI473" s="54" t="s">
        <v>342</v>
      </c>
      <c r="DJ473" s="54" t="s">
        <v>343</v>
      </c>
      <c r="DK473" s="54" t="s">
        <v>344</v>
      </c>
      <c r="DL473" s="54" t="s">
        <v>345</v>
      </c>
      <c r="DM473" s="54" t="s">
        <v>346</v>
      </c>
      <c r="DN473" s="54" t="s">
        <v>347</v>
      </c>
    </row>
    <row r="474" spans="1:119" ht="13.5" x14ac:dyDescent="0.15">
      <c r="A474" s="54"/>
      <c r="B474" s="54"/>
      <c r="C474" s="54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  <c r="AA474" s="54"/>
      <c r="AB474" s="54"/>
      <c r="AC474" s="54"/>
      <c r="AD474" s="54"/>
      <c r="AE474" s="54"/>
      <c r="AF474" s="54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F474" s="54" t="s">
        <v>391</v>
      </c>
      <c r="CG474" s="352" t="e">
        <f>ROUND((CG462+CG463)*CG464+CG465*CG464*(CG466-1/CG467)-((CG462+CG463)*CG464-CG461-CG465*CG464/CG467)*EXP(-CG467*CG466),5)</f>
        <v>#VALUE!</v>
      </c>
      <c r="CH474" s="352" t="e">
        <f t="shared" ref="CH474:CV474" si="323">ROUND((CH462+CH463)*CH464+CH465*CH464*(CH466-1/CH467)-((CH462+CH463)*CH464-CH461-CH465*CH464/CH467)*EXP(-CH467*CH466),5)</f>
        <v>#VALUE!</v>
      </c>
      <c r="CI474" s="352" t="e">
        <f t="shared" si="323"/>
        <v>#VALUE!</v>
      </c>
      <c r="CJ474" s="352" t="e">
        <f t="shared" si="323"/>
        <v>#VALUE!</v>
      </c>
      <c r="CK474" s="352" t="e">
        <f t="shared" si="323"/>
        <v>#VALUE!</v>
      </c>
      <c r="CL474" s="352" t="e">
        <f t="shared" si="323"/>
        <v>#VALUE!</v>
      </c>
      <c r="CM474" s="352" t="e">
        <f t="shared" si="323"/>
        <v>#VALUE!</v>
      </c>
      <c r="CN474" s="352" t="e">
        <f t="shared" si="323"/>
        <v>#VALUE!</v>
      </c>
      <c r="CO474" s="352" t="e">
        <f t="shared" si="323"/>
        <v>#VALUE!</v>
      </c>
      <c r="CP474" s="352" t="e">
        <f t="shared" si="323"/>
        <v>#VALUE!</v>
      </c>
      <c r="CQ474" s="352" t="e">
        <f t="shared" si="323"/>
        <v>#VALUE!</v>
      </c>
      <c r="CR474" s="352" t="e">
        <f t="shared" si="323"/>
        <v>#VALUE!</v>
      </c>
      <c r="CS474" s="352" t="e">
        <f t="shared" si="323"/>
        <v>#VALUE!</v>
      </c>
      <c r="CT474" s="352" t="e">
        <f t="shared" si="323"/>
        <v>#VALUE!</v>
      </c>
      <c r="CU474" s="352" t="e">
        <f t="shared" si="323"/>
        <v>#VALUE!</v>
      </c>
      <c r="CV474" s="352" t="e">
        <f t="shared" si="323"/>
        <v>#VALUE!</v>
      </c>
      <c r="CX474" s="54" t="s">
        <v>412</v>
      </c>
      <c r="CY474" s="362">
        <f>(CY466+CY467)/CY465+CY464</f>
        <v>295.99579239870923</v>
      </c>
      <c r="CZ474" s="362">
        <f t="shared" ref="CZ474:DN474" si="324">(CZ466+CZ467)/CZ465+CZ464</f>
        <v>253.99617592876882</v>
      </c>
      <c r="DA474" s="362">
        <f t="shared" si="324"/>
        <v>224.99578814732763</v>
      </c>
      <c r="DB474" s="362">
        <f t="shared" si="324"/>
        <v>202.99552076677315</v>
      </c>
      <c r="DC474" s="362">
        <f t="shared" si="324"/>
        <v>190.00217425547623</v>
      </c>
      <c r="DD474" s="362">
        <f t="shared" si="324"/>
        <v>174.99791344557741</v>
      </c>
      <c r="DE474" s="362">
        <f t="shared" si="324"/>
        <v>164.99559634188427</v>
      </c>
      <c r="DF474" s="362">
        <f t="shared" si="324"/>
        <v>157.00280920314253</v>
      </c>
      <c r="DG474" s="362">
        <f t="shared" si="324"/>
        <v>151.99654993400793</v>
      </c>
      <c r="DH474" s="362">
        <f t="shared" si="324"/>
        <v>145.99700693992628</v>
      </c>
      <c r="DI474" s="362">
        <f t="shared" si="324"/>
        <v>141.99730722180493</v>
      </c>
      <c r="DJ474" s="362">
        <f t="shared" si="324"/>
        <v>138.99904711262363</v>
      </c>
      <c r="DK474" s="362">
        <f t="shared" si="324"/>
        <v>133.99871805423658</v>
      </c>
      <c r="DL474" s="362">
        <f t="shared" si="324"/>
        <v>131.99796563285832</v>
      </c>
      <c r="DM474" s="362">
        <f t="shared" si="324"/>
        <v>129.00495001041449</v>
      </c>
      <c r="DN474" s="362">
        <f t="shared" si="324"/>
        <v>127.00491577747849</v>
      </c>
    </row>
    <row r="475" spans="1:119" ht="13.5" x14ac:dyDescent="0.15">
      <c r="A475" s="5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  <c r="AA475" s="54"/>
      <c r="AB475" s="54"/>
      <c r="AC475" s="54"/>
      <c r="AD475" s="54"/>
      <c r="AE475" s="54"/>
      <c r="AF475" s="54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319" t="str">
        <f>IF(CB475="","",CC475)</f>
        <v/>
      </c>
      <c r="CB475" s="363" t="str">
        <f>IF(COUNTIF(CY475:DN475,"×")=0,"","浮上できません")</f>
        <v/>
      </c>
      <c r="CC475" s="316">
        <v>15</v>
      </c>
      <c r="CY475" s="364" t="e">
        <f t="shared" ref="CY475:DN475" si="325">IF(CY474-CG474&gt;0,"","×")</f>
        <v>#VALUE!</v>
      </c>
      <c r="CZ475" s="364" t="e">
        <f t="shared" si="325"/>
        <v>#VALUE!</v>
      </c>
      <c r="DA475" s="364" t="e">
        <f t="shared" si="325"/>
        <v>#VALUE!</v>
      </c>
      <c r="DB475" s="364" t="e">
        <f t="shared" si="325"/>
        <v>#VALUE!</v>
      </c>
      <c r="DC475" s="364" t="e">
        <f t="shared" si="325"/>
        <v>#VALUE!</v>
      </c>
      <c r="DD475" s="364" t="e">
        <f t="shared" si="325"/>
        <v>#VALUE!</v>
      </c>
      <c r="DE475" s="364" t="e">
        <f t="shared" si="325"/>
        <v>#VALUE!</v>
      </c>
      <c r="DF475" s="364" t="e">
        <f t="shared" si="325"/>
        <v>#VALUE!</v>
      </c>
      <c r="DG475" s="364" t="e">
        <f t="shared" si="325"/>
        <v>#VALUE!</v>
      </c>
      <c r="DH475" s="364" t="e">
        <f t="shared" si="325"/>
        <v>#VALUE!</v>
      </c>
      <c r="DI475" s="364" t="e">
        <f t="shared" si="325"/>
        <v>#VALUE!</v>
      </c>
      <c r="DJ475" s="364" t="e">
        <f t="shared" si="325"/>
        <v>#VALUE!</v>
      </c>
      <c r="DK475" s="364" t="e">
        <f t="shared" si="325"/>
        <v>#VALUE!</v>
      </c>
      <c r="DL475" s="364" t="e">
        <f t="shared" si="325"/>
        <v>#VALUE!</v>
      </c>
      <c r="DM475" s="364" t="e">
        <f t="shared" si="325"/>
        <v>#VALUE!</v>
      </c>
      <c r="DN475" s="364" t="e">
        <f t="shared" si="325"/>
        <v>#VALUE!</v>
      </c>
    </row>
    <row r="476" spans="1:119" ht="13.5" x14ac:dyDescent="0.15">
      <c r="A476" s="54"/>
      <c r="B476" s="54"/>
      <c r="C476" s="54"/>
      <c r="D476" s="54"/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  <c r="AA476" s="54"/>
      <c r="AB476" s="54"/>
      <c r="AC476" s="54"/>
      <c r="AD476" s="54"/>
      <c r="AE476" s="54"/>
      <c r="AF476" s="54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F476" s="338" t="s">
        <v>470</v>
      </c>
      <c r="CG476" s="338" t="s">
        <v>471</v>
      </c>
      <c r="CH476" s="338"/>
      <c r="CI476" s="338"/>
      <c r="CJ476" s="338"/>
      <c r="CK476" s="338"/>
      <c r="CL476" s="338"/>
      <c r="CM476" s="338"/>
      <c r="CN476" s="338"/>
      <c r="CO476" s="338"/>
      <c r="CP476" s="338"/>
      <c r="CQ476" s="338"/>
      <c r="CR476" s="338"/>
      <c r="CS476" s="338"/>
      <c r="CT476" s="338"/>
      <c r="CU476" s="338"/>
      <c r="CV476" s="338"/>
      <c r="CW476" s="338"/>
    </row>
    <row r="478" spans="1:119" ht="13.5" x14ac:dyDescent="0.15">
      <c r="A478" s="54"/>
      <c r="B478" s="54"/>
      <c r="C478" s="54"/>
      <c r="D478" s="54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  <c r="AA478" s="54"/>
      <c r="AB478" s="54"/>
      <c r="AC478" s="54"/>
      <c r="AD478" s="54"/>
      <c r="AE478" s="54"/>
      <c r="AF478" s="54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F478" s="340" t="s">
        <v>401</v>
      </c>
      <c r="CG478" s="353" t="e">
        <f>CG474</f>
        <v>#VALUE!</v>
      </c>
      <c r="CH478" s="353" t="e">
        <f t="shared" ref="CH478:CV478" si="326">CH474</f>
        <v>#VALUE!</v>
      </c>
      <c r="CI478" s="353" t="e">
        <f t="shared" si="326"/>
        <v>#VALUE!</v>
      </c>
      <c r="CJ478" s="353" t="e">
        <f t="shared" si="326"/>
        <v>#VALUE!</v>
      </c>
      <c r="CK478" s="353" t="e">
        <f t="shared" si="326"/>
        <v>#VALUE!</v>
      </c>
      <c r="CL478" s="353" t="e">
        <f t="shared" si="326"/>
        <v>#VALUE!</v>
      </c>
      <c r="CM478" s="353" t="e">
        <f t="shared" si="326"/>
        <v>#VALUE!</v>
      </c>
      <c r="CN478" s="353" t="e">
        <f t="shared" si="326"/>
        <v>#VALUE!</v>
      </c>
      <c r="CO478" s="353" t="e">
        <f t="shared" si="326"/>
        <v>#VALUE!</v>
      </c>
      <c r="CP478" s="353" t="e">
        <f t="shared" si="326"/>
        <v>#VALUE!</v>
      </c>
      <c r="CQ478" s="353" t="e">
        <f t="shared" si="326"/>
        <v>#VALUE!</v>
      </c>
      <c r="CR478" s="353" t="e">
        <f t="shared" si="326"/>
        <v>#VALUE!</v>
      </c>
      <c r="CS478" s="353" t="e">
        <f t="shared" si="326"/>
        <v>#VALUE!</v>
      </c>
      <c r="CT478" s="353" t="e">
        <f t="shared" si="326"/>
        <v>#VALUE!</v>
      </c>
      <c r="CU478" s="353" t="e">
        <f t="shared" si="326"/>
        <v>#VALUE!</v>
      </c>
      <c r="CV478" s="353" t="e">
        <f t="shared" si="326"/>
        <v>#VALUE!</v>
      </c>
    </row>
    <row r="479" spans="1:119" ht="13.5" x14ac:dyDescent="0.15">
      <c r="A479" s="54"/>
      <c r="B479" s="54"/>
      <c r="C479" s="54"/>
      <c r="D479" s="5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  <c r="AA479" s="54"/>
      <c r="AB479" s="54"/>
      <c r="AC479" s="54"/>
      <c r="AD479" s="54"/>
      <c r="AE479" s="54"/>
      <c r="AF479" s="54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F479" s="54" t="s">
        <v>395</v>
      </c>
      <c r="CG479" s="54">
        <v>100</v>
      </c>
      <c r="CH479" s="54">
        <f>$CG479</f>
        <v>100</v>
      </c>
      <c r="CI479" s="54">
        <f t="shared" ref="CI479:CV483" si="327">$CG479</f>
        <v>100</v>
      </c>
      <c r="CJ479" s="54">
        <f t="shared" si="327"/>
        <v>100</v>
      </c>
      <c r="CK479" s="54">
        <f t="shared" si="327"/>
        <v>100</v>
      </c>
      <c r="CL479" s="54">
        <f t="shared" si="327"/>
        <v>100</v>
      </c>
      <c r="CM479" s="54">
        <f t="shared" si="327"/>
        <v>100</v>
      </c>
      <c r="CN479" s="54">
        <f t="shared" si="327"/>
        <v>100</v>
      </c>
      <c r="CO479" s="54">
        <f t="shared" si="327"/>
        <v>100</v>
      </c>
      <c r="CP479" s="54">
        <f t="shared" si="327"/>
        <v>100</v>
      </c>
      <c r="CQ479" s="54">
        <f t="shared" si="327"/>
        <v>100</v>
      </c>
      <c r="CR479" s="54">
        <f t="shared" si="327"/>
        <v>100</v>
      </c>
      <c r="CS479" s="54">
        <f t="shared" si="327"/>
        <v>100</v>
      </c>
      <c r="CT479" s="54">
        <f t="shared" si="327"/>
        <v>100</v>
      </c>
      <c r="CU479" s="54">
        <f t="shared" si="327"/>
        <v>100</v>
      </c>
      <c r="CV479" s="54">
        <f t="shared" si="327"/>
        <v>100</v>
      </c>
      <c r="CX479" s="339" t="s">
        <v>402</v>
      </c>
      <c r="CY479" s="339"/>
      <c r="CZ479" s="339"/>
      <c r="DA479" s="339"/>
      <c r="DB479" s="339"/>
      <c r="DC479" s="339"/>
      <c r="DD479" s="339"/>
      <c r="DE479" s="339"/>
      <c r="DF479" s="339"/>
      <c r="DG479" s="339"/>
      <c r="DH479" s="339"/>
      <c r="DI479" s="339"/>
      <c r="DJ479" s="339"/>
      <c r="DK479" s="339"/>
      <c r="DL479" s="339"/>
      <c r="DM479" s="339"/>
      <c r="DN479" s="339"/>
      <c r="DO479" s="339"/>
    </row>
    <row r="480" spans="1:119" ht="13.5" x14ac:dyDescent="0.15">
      <c r="A480" s="54"/>
      <c r="B480" s="54"/>
      <c r="C480" s="54"/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  <c r="AA480" s="54"/>
      <c r="AB480" s="54"/>
      <c r="AC480" s="54"/>
      <c r="AD480" s="54"/>
      <c r="AE480" s="54"/>
      <c r="AF480" s="54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B480" s="64" t="s">
        <v>372</v>
      </c>
      <c r="CC480" s="345">
        <v>0</v>
      </c>
      <c r="CD480" s="66" t="s">
        <v>373</v>
      </c>
      <c r="CE480" s="66">
        <f>ROUND(CC480*$CG$82*9.80665/1000,0)</f>
        <v>0</v>
      </c>
      <c r="CF480" s="54" t="s">
        <v>374</v>
      </c>
      <c r="CG480" s="341">
        <f>CE481</f>
        <v>0</v>
      </c>
      <c r="CH480" s="54">
        <f>$CG480</f>
        <v>0</v>
      </c>
      <c r="CI480" s="54">
        <f t="shared" si="327"/>
        <v>0</v>
      </c>
      <c r="CJ480" s="54">
        <f t="shared" si="327"/>
        <v>0</v>
      </c>
      <c r="CK480" s="54">
        <f t="shared" si="327"/>
        <v>0</v>
      </c>
      <c r="CL480" s="54">
        <f t="shared" si="327"/>
        <v>0</v>
      </c>
      <c r="CM480" s="54">
        <f t="shared" si="327"/>
        <v>0</v>
      </c>
      <c r="CN480" s="54">
        <f t="shared" si="327"/>
        <v>0</v>
      </c>
      <c r="CO480" s="54">
        <f t="shared" si="327"/>
        <v>0</v>
      </c>
      <c r="CP480" s="54">
        <f t="shared" si="327"/>
        <v>0</v>
      </c>
      <c r="CQ480" s="54">
        <f t="shared" si="327"/>
        <v>0</v>
      </c>
      <c r="CR480" s="54">
        <f t="shared" si="327"/>
        <v>0</v>
      </c>
      <c r="CS480" s="54">
        <f t="shared" si="327"/>
        <v>0</v>
      </c>
      <c r="CT480" s="54">
        <f t="shared" si="327"/>
        <v>0</v>
      </c>
      <c r="CU480" s="54">
        <f t="shared" si="327"/>
        <v>0</v>
      </c>
      <c r="CV480" s="54">
        <f t="shared" si="327"/>
        <v>0</v>
      </c>
    </row>
    <row r="481" spans="1:118" ht="16.5" customHeight="1" x14ac:dyDescent="0.15">
      <c r="A481" s="54"/>
      <c r="B481" s="54"/>
      <c r="C481" s="54"/>
      <c r="D481" s="54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  <c r="AA481" s="54"/>
      <c r="AB481" s="54"/>
      <c r="AC481" s="54"/>
      <c r="AD481" s="54"/>
      <c r="AE481" s="54"/>
      <c r="AF481" s="54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B481" s="354" t="s">
        <v>376</v>
      </c>
      <c r="CC481" s="355">
        <f>CC465</f>
        <v>0</v>
      </c>
      <c r="CD481" s="346" t="s">
        <v>381</v>
      </c>
      <c r="CE481" s="66">
        <f>CC481*$CG$82*9.80665/1000</f>
        <v>0</v>
      </c>
      <c r="CF481" s="54" t="s">
        <v>396</v>
      </c>
      <c r="CG481" s="54">
        <v>0.79</v>
      </c>
      <c r="CH481" s="54">
        <f>$CG481</f>
        <v>0.79</v>
      </c>
      <c r="CI481" s="54">
        <f t="shared" si="327"/>
        <v>0.79</v>
      </c>
      <c r="CJ481" s="54">
        <f t="shared" si="327"/>
        <v>0.79</v>
      </c>
      <c r="CK481" s="54">
        <f t="shared" si="327"/>
        <v>0.79</v>
      </c>
      <c r="CL481" s="54">
        <f t="shared" si="327"/>
        <v>0.79</v>
      </c>
      <c r="CM481" s="54">
        <f t="shared" si="327"/>
        <v>0.79</v>
      </c>
      <c r="CN481" s="54">
        <f t="shared" si="327"/>
        <v>0.79</v>
      </c>
      <c r="CO481" s="54">
        <f t="shared" si="327"/>
        <v>0.79</v>
      </c>
      <c r="CP481" s="54">
        <f t="shared" si="327"/>
        <v>0.79</v>
      </c>
      <c r="CQ481" s="54">
        <f t="shared" si="327"/>
        <v>0.79</v>
      </c>
      <c r="CR481" s="54">
        <f t="shared" si="327"/>
        <v>0.79</v>
      </c>
      <c r="CS481" s="54">
        <f t="shared" si="327"/>
        <v>0.79</v>
      </c>
      <c r="CT481" s="54">
        <f t="shared" si="327"/>
        <v>0.79</v>
      </c>
      <c r="CU481" s="54">
        <f t="shared" si="327"/>
        <v>0.79</v>
      </c>
      <c r="CV481" s="54">
        <f t="shared" si="327"/>
        <v>0.79</v>
      </c>
      <c r="CX481" s="358" t="s">
        <v>472</v>
      </c>
      <c r="CY481" s="54">
        <f t="shared" ref="CY481:DN481" si="328">CG$79</f>
        <v>126.88500000000001</v>
      </c>
      <c r="CZ481" s="54">
        <f t="shared" si="328"/>
        <v>109.185</v>
      </c>
      <c r="DA481" s="54">
        <f t="shared" si="328"/>
        <v>94.381</v>
      </c>
      <c r="DB481" s="54">
        <f t="shared" si="328"/>
        <v>82.445999999999998</v>
      </c>
      <c r="DC481" s="54">
        <f t="shared" si="328"/>
        <v>73.918000000000006</v>
      </c>
      <c r="DD481" s="54">
        <f t="shared" si="328"/>
        <v>63.152999999999999</v>
      </c>
      <c r="DE481" s="54">
        <f t="shared" si="328"/>
        <v>56.482999999999997</v>
      </c>
      <c r="DF481" s="54">
        <f t="shared" si="328"/>
        <v>51.133000000000003</v>
      </c>
      <c r="DG481" s="54">
        <f t="shared" si="328"/>
        <v>48.246000000000002</v>
      </c>
      <c r="DH481" s="54">
        <f t="shared" si="328"/>
        <v>43.709000000000003</v>
      </c>
      <c r="DI481" s="54">
        <f t="shared" si="328"/>
        <v>40.774000000000001</v>
      </c>
      <c r="DJ481" s="54">
        <f t="shared" si="328"/>
        <v>38.68</v>
      </c>
      <c r="DK481" s="54">
        <f t="shared" si="328"/>
        <v>34.463000000000001</v>
      </c>
      <c r="DL481" s="54">
        <f t="shared" si="328"/>
        <v>33.161000000000001</v>
      </c>
      <c r="DM481" s="54">
        <f t="shared" si="328"/>
        <v>30.765000000000001</v>
      </c>
      <c r="DN481" s="54">
        <f t="shared" si="328"/>
        <v>29.283999999999999</v>
      </c>
    </row>
    <row r="482" spans="1:118" ht="13.5" x14ac:dyDescent="0.15">
      <c r="A482" s="54"/>
      <c r="B482" s="54"/>
      <c r="C482" s="54"/>
      <c r="D482" s="54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  <c r="AA482" s="54"/>
      <c r="AB482" s="54"/>
      <c r="AC482" s="54"/>
      <c r="AD482" s="54"/>
      <c r="AE482" s="54"/>
      <c r="AF482" s="54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B482" s="64" t="s">
        <v>380</v>
      </c>
      <c r="CC482" s="345">
        <f>-BN105</f>
        <v>0</v>
      </c>
      <c r="CD482" s="346" t="s">
        <v>381</v>
      </c>
      <c r="CE482" s="66">
        <f>CC482*$CG$82*9.80665/1000</f>
        <v>0</v>
      </c>
      <c r="CF482" s="54" t="s">
        <v>452</v>
      </c>
      <c r="CG482" s="341">
        <f>CE480</f>
        <v>0</v>
      </c>
      <c r="CH482" s="54">
        <f>$CG482</f>
        <v>0</v>
      </c>
      <c r="CI482" s="54">
        <f t="shared" si="327"/>
        <v>0</v>
      </c>
      <c r="CJ482" s="54">
        <f t="shared" si="327"/>
        <v>0</v>
      </c>
      <c r="CK482" s="54">
        <f t="shared" si="327"/>
        <v>0</v>
      </c>
      <c r="CL482" s="54">
        <f t="shared" si="327"/>
        <v>0</v>
      </c>
      <c r="CM482" s="54">
        <f t="shared" si="327"/>
        <v>0</v>
      </c>
      <c r="CN482" s="54">
        <f t="shared" si="327"/>
        <v>0</v>
      </c>
      <c r="CO482" s="54">
        <f t="shared" si="327"/>
        <v>0</v>
      </c>
      <c r="CP482" s="54">
        <f t="shared" si="327"/>
        <v>0</v>
      </c>
      <c r="CQ482" s="54">
        <f t="shared" si="327"/>
        <v>0</v>
      </c>
      <c r="CR482" s="54">
        <f t="shared" si="327"/>
        <v>0</v>
      </c>
      <c r="CS482" s="54">
        <f t="shared" si="327"/>
        <v>0</v>
      </c>
      <c r="CT482" s="54">
        <f t="shared" si="327"/>
        <v>0</v>
      </c>
      <c r="CU482" s="54">
        <f t="shared" si="327"/>
        <v>0</v>
      </c>
      <c r="CV482" s="54">
        <f t="shared" si="327"/>
        <v>0</v>
      </c>
      <c r="CX482" s="54" t="s">
        <v>473</v>
      </c>
      <c r="CY482" s="54">
        <f t="shared" ref="CY482:DN482" si="329">CG$80</f>
        <v>0.55779999999999996</v>
      </c>
      <c r="CZ482" s="54">
        <f t="shared" si="329"/>
        <v>0.65139999999999998</v>
      </c>
      <c r="DA482" s="54">
        <f t="shared" si="329"/>
        <v>0.72219999999999995</v>
      </c>
      <c r="DB482" s="54">
        <f t="shared" si="329"/>
        <v>0.78249999999999997</v>
      </c>
      <c r="DC482" s="54">
        <f t="shared" si="329"/>
        <v>0.81259999999999999</v>
      </c>
      <c r="DD482" s="54">
        <f t="shared" si="329"/>
        <v>0.84340000000000004</v>
      </c>
      <c r="DE482" s="54">
        <f t="shared" si="329"/>
        <v>0.86929999999999996</v>
      </c>
      <c r="DF482" s="54">
        <f t="shared" si="329"/>
        <v>0.89100000000000001</v>
      </c>
      <c r="DG482" s="54">
        <f t="shared" si="329"/>
        <v>0.90920000000000001</v>
      </c>
      <c r="DH482" s="54">
        <f t="shared" si="329"/>
        <v>0.92220000000000002</v>
      </c>
      <c r="DI482" s="54">
        <f t="shared" si="329"/>
        <v>0.93189999999999995</v>
      </c>
      <c r="DJ482" s="54">
        <f t="shared" si="329"/>
        <v>0.94030000000000002</v>
      </c>
      <c r="DK482" s="54">
        <f t="shared" si="329"/>
        <v>0.94769999999999999</v>
      </c>
      <c r="DL482" s="54">
        <f t="shared" si="329"/>
        <v>0.95440000000000003</v>
      </c>
      <c r="DM482" s="54">
        <f t="shared" si="329"/>
        <v>0.96020000000000005</v>
      </c>
      <c r="DN482" s="54">
        <f t="shared" si="329"/>
        <v>0.96530000000000005</v>
      </c>
    </row>
    <row r="483" spans="1:118" ht="14.25" thickBot="1" x14ac:dyDescent="0.2">
      <c r="A483" s="54"/>
      <c r="B483" s="54"/>
      <c r="C483" s="54"/>
      <c r="D483" s="54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  <c r="AA483" s="54"/>
      <c r="AB483" s="54"/>
      <c r="AC483" s="54"/>
      <c r="AD483" s="54"/>
      <c r="AE483" s="54"/>
      <c r="AF483" s="54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B483" s="64" t="s">
        <v>384</v>
      </c>
      <c r="CC483" s="345" t="e">
        <f>(BM105-BM104)/0.000694444444444444</f>
        <v>#VALUE!</v>
      </c>
      <c r="CD483" s="66" t="s">
        <v>65</v>
      </c>
      <c r="CE483" s="66" t="e">
        <f>IF(CC480=0,IF(CC463&gt;0,CC483+CE466,CC483),(CC483-((CC482-CC481)/CC480)))</f>
        <v>#VALUE!</v>
      </c>
      <c r="CF483" s="54" t="s">
        <v>406</v>
      </c>
      <c r="CG483" s="341" t="e">
        <f>ABS(CE483)</f>
        <v>#VALUE!</v>
      </c>
      <c r="CH483" s="54" t="e">
        <f>$CG483</f>
        <v>#VALUE!</v>
      </c>
      <c r="CI483" s="54" t="e">
        <f t="shared" si="327"/>
        <v>#VALUE!</v>
      </c>
      <c r="CJ483" s="54" t="e">
        <f t="shared" si="327"/>
        <v>#VALUE!</v>
      </c>
      <c r="CK483" s="54" t="e">
        <f t="shared" si="327"/>
        <v>#VALUE!</v>
      </c>
      <c r="CL483" s="54" t="e">
        <f t="shared" si="327"/>
        <v>#VALUE!</v>
      </c>
      <c r="CM483" s="54" t="e">
        <f t="shared" si="327"/>
        <v>#VALUE!</v>
      </c>
      <c r="CN483" s="54" t="e">
        <f t="shared" si="327"/>
        <v>#VALUE!</v>
      </c>
      <c r="CO483" s="54" t="e">
        <f t="shared" si="327"/>
        <v>#VALUE!</v>
      </c>
      <c r="CP483" s="54" t="e">
        <f t="shared" si="327"/>
        <v>#VALUE!</v>
      </c>
      <c r="CQ483" s="54" t="e">
        <f t="shared" si="327"/>
        <v>#VALUE!</v>
      </c>
      <c r="CR483" s="54" t="e">
        <f t="shared" si="327"/>
        <v>#VALUE!</v>
      </c>
      <c r="CS483" s="54" t="e">
        <f t="shared" si="327"/>
        <v>#VALUE!</v>
      </c>
      <c r="CT483" s="54" t="e">
        <f t="shared" si="327"/>
        <v>#VALUE!</v>
      </c>
      <c r="CU483" s="54" t="e">
        <f t="shared" si="327"/>
        <v>#VALUE!</v>
      </c>
      <c r="CV483" s="54" t="e">
        <f t="shared" si="327"/>
        <v>#VALUE!</v>
      </c>
      <c r="CX483" s="54" t="s">
        <v>407</v>
      </c>
      <c r="CY483" s="54">
        <f>100-$CG$83</f>
        <v>94.33</v>
      </c>
      <c r="CZ483" s="54">
        <f t="shared" ref="CZ483:DN483" si="330">100-$CG$83</f>
        <v>94.33</v>
      </c>
      <c r="DA483" s="54">
        <f t="shared" si="330"/>
        <v>94.33</v>
      </c>
      <c r="DB483" s="54">
        <f t="shared" si="330"/>
        <v>94.33</v>
      </c>
      <c r="DC483" s="54">
        <f t="shared" si="330"/>
        <v>94.33</v>
      </c>
      <c r="DD483" s="54">
        <f t="shared" si="330"/>
        <v>94.33</v>
      </c>
      <c r="DE483" s="54">
        <f t="shared" si="330"/>
        <v>94.33</v>
      </c>
      <c r="DF483" s="54">
        <f t="shared" si="330"/>
        <v>94.33</v>
      </c>
      <c r="DG483" s="54">
        <f t="shared" si="330"/>
        <v>94.33</v>
      </c>
      <c r="DH483" s="54">
        <f t="shared" si="330"/>
        <v>94.33</v>
      </c>
      <c r="DI483" s="54">
        <f t="shared" si="330"/>
        <v>94.33</v>
      </c>
      <c r="DJ483" s="54">
        <f t="shared" si="330"/>
        <v>94.33</v>
      </c>
      <c r="DK483" s="54">
        <f t="shared" si="330"/>
        <v>94.33</v>
      </c>
      <c r="DL483" s="54">
        <f t="shared" si="330"/>
        <v>94.33</v>
      </c>
      <c r="DM483" s="54">
        <f t="shared" si="330"/>
        <v>94.33</v>
      </c>
      <c r="DN483" s="54">
        <f t="shared" si="330"/>
        <v>94.33</v>
      </c>
    </row>
    <row r="484" spans="1:118" ht="14.25" thickBot="1" x14ac:dyDescent="0.2">
      <c r="A484" s="54"/>
      <c r="B484" s="54"/>
      <c r="C484" s="54"/>
      <c r="D484" s="54"/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  <c r="AA484" s="54"/>
      <c r="AB484" s="54"/>
      <c r="AC484" s="54"/>
      <c r="AD484" s="54"/>
      <c r="AE484" s="54"/>
      <c r="AF484" s="54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B484" s="359"/>
      <c r="CC484" s="360"/>
      <c r="CF484" s="54" t="s">
        <v>397</v>
      </c>
      <c r="CG484" s="347">
        <f>LN(2)/CG$78</f>
        <v>0.13862943611198905</v>
      </c>
      <c r="CH484" s="347">
        <f t="shared" ref="CH484:CV484" si="331">LN(2)/CH$78</f>
        <v>8.6643397569993161E-2</v>
      </c>
      <c r="CI484" s="347">
        <f t="shared" si="331"/>
        <v>5.5451774444795626E-2</v>
      </c>
      <c r="CJ484" s="347">
        <f t="shared" si="331"/>
        <v>3.7467415165402446E-2</v>
      </c>
      <c r="CK484" s="347">
        <f t="shared" si="331"/>
        <v>2.5672117798516494E-2</v>
      </c>
      <c r="CL484" s="347">
        <f t="shared" si="331"/>
        <v>1.8097837612531208E-2</v>
      </c>
      <c r="CM484" s="347">
        <f t="shared" si="331"/>
        <v>1.2765141446776157E-2</v>
      </c>
      <c r="CN484" s="347">
        <f t="shared" si="331"/>
        <v>9.001911435843446E-3</v>
      </c>
      <c r="CO484" s="347">
        <f t="shared" si="331"/>
        <v>6.3591484455040852E-3</v>
      </c>
      <c r="CP484" s="347">
        <f t="shared" si="331"/>
        <v>4.7475834284927756E-3</v>
      </c>
      <c r="CQ484" s="347">
        <f t="shared" si="331"/>
        <v>3.7066694147590657E-3</v>
      </c>
      <c r="CR484" s="347">
        <f t="shared" si="331"/>
        <v>2.9001974082006081E-3</v>
      </c>
      <c r="CS484" s="347">
        <f t="shared" si="331"/>
        <v>2.272613706753919E-3</v>
      </c>
      <c r="CT484" s="347">
        <f t="shared" si="331"/>
        <v>1.7773004629742187E-3</v>
      </c>
      <c r="CU484" s="347">
        <f t="shared" si="331"/>
        <v>1.3918618083533039E-3</v>
      </c>
      <c r="CV484" s="347">
        <f t="shared" si="331"/>
        <v>1.0915703630865281E-3</v>
      </c>
      <c r="CX484" s="54" t="s">
        <v>409</v>
      </c>
      <c r="CY484" s="361">
        <f>CE482</f>
        <v>0</v>
      </c>
      <c r="CZ484" s="54">
        <f>$CY484</f>
        <v>0</v>
      </c>
      <c r="DA484" s="54">
        <f t="shared" ref="DA484:DN484" si="332">$CY484</f>
        <v>0</v>
      </c>
      <c r="DB484" s="54">
        <f t="shared" si="332"/>
        <v>0</v>
      </c>
      <c r="DC484" s="54">
        <f t="shared" si="332"/>
        <v>0</v>
      </c>
      <c r="DD484" s="54">
        <f t="shared" si="332"/>
        <v>0</v>
      </c>
      <c r="DE484" s="54">
        <f t="shared" si="332"/>
        <v>0</v>
      </c>
      <c r="DF484" s="54">
        <f t="shared" si="332"/>
        <v>0</v>
      </c>
      <c r="DG484" s="54">
        <f t="shared" si="332"/>
        <v>0</v>
      </c>
      <c r="DH484" s="54">
        <f t="shared" si="332"/>
        <v>0</v>
      </c>
      <c r="DI484" s="54">
        <f t="shared" si="332"/>
        <v>0</v>
      </c>
      <c r="DJ484" s="54">
        <f t="shared" si="332"/>
        <v>0</v>
      </c>
      <c r="DK484" s="54">
        <f t="shared" si="332"/>
        <v>0</v>
      </c>
      <c r="DL484" s="54">
        <f t="shared" si="332"/>
        <v>0</v>
      </c>
      <c r="DM484" s="54">
        <f t="shared" si="332"/>
        <v>0</v>
      </c>
      <c r="DN484" s="54">
        <f t="shared" si="332"/>
        <v>0</v>
      </c>
    </row>
    <row r="486" spans="1:118" ht="13.5" x14ac:dyDescent="0.15">
      <c r="A486" s="54"/>
      <c r="B486" s="54"/>
      <c r="C486" s="54"/>
      <c r="D486" s="54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  <c r="AA486" s="54"/>
      <c r="AB486" s="54"/>
      <c r="AC486" s="54"/>
      <c r="AD486" s="54"/>
      <c r="AE486" s="54"/>
      <c r="AF486" s="54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G486" s="348">
        <f>(CG479+CG480)*CG481</f>
        <v>79</v>
      </c>
      <c r="CH486" s="348">
        <f t="shared" ref="CH486:CV486" si="333">(CH479+CH480)*CH481</f>
        <v>79</v>
      </c>
      <c r="CI486" s="348">
        <f t="shared" si="333"/>
        <v>79</v>
      </c>
      <c r="CJ486" s="348">
        <f t="shared" si="333"/>
        <v>79</v>
      </c>
      <c r="CK486" s="348">
        <f t="shared" si="333"/>
        <v>79</v>
      </c>
      <c r="CL486" s="348">
        <f t="shared" si="333"/>
        <v>79</v>
      </c>
      <c r="CM486" s="348">
        <f t="shared" si="333"/>
        <v>79</v>
      </c>
      <c r="CN486" s="348">
        <f t="shared" si="333"/>
        <v>79</v>
      </c>
      <c r="CO486" s="348">
        <f t="shared" si="333"/>
        <v>79</v>
      </c>
      <c r="CP486" s="348">
        <f t="shared" si="333"/>
        <v>79</v>
      </c>
      <c r="CQ486" s="348">
        <f t="shared" si="333"/>
        <v>79</v>
      </c>
      <c r="CR486" s="348">
        <f t="shared" si="333"/>
        <v>79</v>
      </c>
      <c r="CS486" s="348">
        <f t="shared" si="333"/>
        <v>79</v>
      </c>
      <c r="CT486" s="348">
        <f t="shared" si="333"/>
        <v>79</v>
      </c>
      <c r="CU486" s="348">
        <f t="shared" si="333"/>
        <v>79</v>
      </c>
      <c r="CV486" s="348">
        <f t="shared" si="333"/>
        <v>79</v>
      </c>
    </row>
    <row r="487" spans="1:118" ht="13.5" x14ac:dyDescent="0.15">
      <c r="A487" s="54"/>
      <c r="B487" s="54"/>
      <c r="C487" s="54"/>
      <c r="D487" s="54"/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  <c r="AA487" s="54"/>
      <c r="AB487" s="54"/>
      <c r="AC487" s="54"/>
      <c r="AD487" s="54"/>
      <c r="AE487" s="54"/>
      <c r="AF487" s="54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G487" s="348" t="e">
        <f>CG482*CG481*(CG483-1/CG484)</f>
        <v>#VALUE!</v>
      </c>
      <c r="CH487" s="348" t="e">
        <f t="shared" ref="CH487:CV487" si="334">CH482*CH481*(CH483-1/CH484)</f>
        <v>#VALUE!</v>
      </c>
      <c r="CI487" s="348" t="e">
        <f t="shared" si="334"/>
        <v>#VALUE!</v>
      </c>
      <c r="CJ487" s="348" t="e">
        <f t="shared" si="334"/>
        <v>#VALUE!</v>
      </c>
      <c r="CK487" s="348" t="e">
        <f t="shared" si="334"/>
        <v>#VALUE!</v>
      </c>
      <c r="CL487" s="348" t="e">
        <f t="shared" si="334"/>
        <v>#VALUE!</v>
      </c>
      <c r="CM487" s="348" t="e">
        <f t="shared" si="334"/>
        <v>#VALUE!</v>
      </c>
      <c r="CN487" s="348" t="e">
        <f t="shared" si="334"/>
        <v>#VALUE!</v>
      </c>
      <c r="CO487" s="348" t="e">
        <f t="shared" si="334"/>
        <v>#VALUE!</v>
      </c>
      <c r="CP487" s="348" t="e">
        <f t="shared" si="334"/>
        <v>#VALUE!</v>
      </c>
      <c r="CQ487" s="348" t="e">
        <f t="shared" si="334"/>
        <v>#VALUE!</v>
      </c>
      <c r="CR487" s="348" t="e">
        <f t="shared" si="334"/>
        <v>#VALUE!</v>
      </c>
      <c r="CS487" s="348" t="e">
        <f t="shared" si="334"/>
        <v>#VALUE!</v>
      </c>
      <c r="CT487" s="348" t="e">
        <f t="shared" si="334"/>
        <v>#VALUE!</v>
      </c>
      <c r="CU487" s="348" t="e">
        <f t="shared" si="334"/>
        <v>#VALUE!</v>
      </c>
      <c r="CV487" s="348" t="e">
        <f t="shared" si="334"/>
        <v>#VALUE!</v>
      </c>
    </row>
    <row r="488" spans="1:118" ht="13.5" x14ac:dyDescent="0.15">
      <c r="A488" s="54"/>
      <c r="B488" s="54"/>
      <c r="C488" s="54"/>
      <c r="D488" s="54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  <c r="AA488" s="54"/>
      <c r="AB488" s="54"/>
      <c r="AC488" s="54"/>
      <c r="AD488" s="54"/>
      <c r="AE488" s="54"/>
      <c r="AF488" s="54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G488" s="348" t="e">
        <f>((CG479+CG480)*CG481-CG478-CG482*CG481/CG484)*EXP(-CG484*CG483)</f>
        <v>#VALUE!</v>
      </c>
      <c r="CH488" s="348" t="e">
        <f t="shared" ref="CH488:CV488" si="335">((CH479+CH480)*CH481-CH478-CH482*CH481/CH484)*EXP(-CH484*CH483)</f>
        <v>#VALUE!</v>
      </c>
      <c r="CI488" s="348" t="e">
        <f t="shared" si="335"/>
        <v>#VALUE!</v>
      </c>
      <c r="CJ488" s="348" t="e">
        <f t="shared" si="335"/>
        <v>#VALUE!</v>
      </c>
      <c r="CK488" s="348" t="e">
        <f t="shared" si="335"/>
        <v>#VALUE!</v>
      </c>
      <c r="CL488" s="348" t="e">
        <f t="shared" si="335"/>
        <v>#VALUE!</v>
      </c>
      <c r="CM488" s="348" t="e">
        <f t="shared" si="335"/>
        <v>#VALUE!</v>
      </c>
      <c r="CN488" s="348" t="e">
        <f t="shared" si="335"/>
        <v>#VALUE!</v>
      </c>
      <c r="CO488" s="348" t="e">
        <f t="shared" si="335"/>
        <v>#VALUE!</v>
      </c>
      <c r="CP488" s="348" t="e">
        <f t="shared" si="335"/>
        <v>#VALUE!</v>
      </c>
      <c r="CQ488" s="348" t="e">
        <f t="shared" si="335"/>
        <v>#VALUE!</v>
      </c>
      <c r="CR488" s="348" t="e">
        <f t="shared" si="335"/>
        <v>#VALUE!</v>
      </c>
      <c r="CS488" s="348" t="e">
        <f t="shared" si="335"/>
        <v>#VALUE!</v>
      </c>
      <c r="CT488" s="348" t="e">
        <f t="shared" si="335"/>
        <v>#VALUE!</v>
      </c>
      <c r="CU488" s="348" t="e">
        <f t="shared" si="335"/>
        <v>#VALUE!</v>
      </c>
      <c r="CV488" s="348" t="e">
        <f t="shared" si="335"/>
        <v>#VALUE!</v>
      </c>
    </row>
    <row r="489" spans="1:118" ht="13.5" x14ac:dyDescent="0.15">
      <c r="A489" s="54"/>
      <c r="B489" s="54"/>
      <c r="C489" s="54"/>
      <c r="D489" s="54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  <c r="AA489" s="54"/>
      <c r="AB489" s="54"/>
      <c r="AC489" s="54"/>
      <c r="AD489" s="54"/>
      <c r="AE489" s="54"/>
      <c r="AF489" s="54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G489" s="349" t="e">
        <f>CG486+CG487-CG488</f>
        <v>#VALUE!</v>
      </c>
      <c r="CH489" s="349" t="e">
        <f t="shared" ref="CH489:CV489" si="336">CH486+CH487-CH488</f>
        <v>#VALUE!</v>
      </c>
      <c r="CI489" s="349" t="e">
        <f t="shared" si="336"/>
        <v>#VALUE!</v>
      </c>
      <c r="CJ489" s="349" t="e">
        <f t="shared" si="336"/>
        <v>#VALUE!</v>
      </c>
      <c r="CK489" s="349" t="e">
        <f t="shared" si="336"/>
        <v>#VALUE!</v>
      </c>
      <c r="CL489" s="349" t="e">
        <f t="shared" si="336"/>
        <v>#VALUE!</v>
      </c>
      <c r="CM489" s="349" t="e">
        <f t="shared" si="336"/>
        <v>#VALUE!</v>
      </c>
      <c r="CN489" s="349" t="e">
        <f t="shared" si="336"/>
        <v>#VALUE!</v>
      </c>
      <c r="CO489" s="349" t="e">
        <f t="shared" si="336"/>
        <v>#VALUE!</v>
      </c>
      <c r="CP489" s="349" t="e">
        <f t="shared" si="336"/>
        <v>#VALUE!</v>
      </c>
      <c r="CQ489" s="349" t="e">
        <f t="shared" si="336"/>
        <v>#VALUE!</v>
      </c>
      <c r="CR489" s="349" t="e">
        <f t="shared" si="336"/>
        <v>#VALUE!</v>
      </c>
      <c r="CS489" s="349" t="e">
        <f t="shared" si="336"/>
        <v>#VALUE!</v>
      </c>
      <c r="CT489" s="349" t="e">
        <f t="shared" si="336"/>
        <v>#VALUE!</v>
      </c>
      <c r="CU489" s="349" t="e">
        <f t="shared" si="336"/>
        <v>#VALUE!</v>
      </c>
      <c r="CV489" s="349" t="e">
        <f t="shared" si="336"/>
        <v>#VALUE!</v>
      </c>
    </row>
    <row r="490" spans="1:118" ht="13.5" x14ac:dyDescent="0.15">
      <c r="A490" s="54"/>
      <c r="B490" s="54"/>
      <c r="C490" s="54"/>
      <c r="D490" s="54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  <c r="AA490" s="54"/>
      <c r="AB490" s="54"/>
      <c r="AC490" s="54"/>
      <c r="AD490" s="54"/>
      <c r="AE490" s="54"/>
      <c r="AF490" s="54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G490" s="350" t="s">
        <v>390</v>
      </c>
      <c r="CH490" s="351" t="s">
        <v>333</v>
      </c>
      <c r="CI490" s="351" t="s">
        <v>334</v>
      </c>
      <c r="CJ490" s="351" t="s">
        <v>335</v>
      </c>
      <c r="CK490" s="351" t="s">
        <v>336</v>
      </c>
      <c r="CL490" s="351" t="s">
        <v>337</v>
      </c>
      <c r="CM490" s="351" t="s">
        <v>338</v>
      </c>
      <c r="CN490" s="351" t="s">
        <v>339</v>
      </c>
      <c r="CO490" s="351" t="s">
        <v>340</v>
      </c>
      <c r="CP490" s="351" t="s">
        <v>341</v>
      </c>
      <c r="CQ490" s="351" t="s">
        <v>342</v>
      </c>
      <c r="CR490" s="351" t="s">
        <v>343</v>
      </c>
      <c r="CS490" s="351" t="s">
        <v>344</v>
      </c>
      <c r="CT490" s="351" t="s">
        <v>345</v>
      </c>
      <c r="CU490" s="351" t="s">
        <v>346</v>
      </c>
      <c r="CV490" s="351" t="s">
        <v>347</v>
      </c>
      <c r="CY490" s="54" t="s">
        <v>390</v>
      </c>
      <c r="CZ490" s="54" t="s">
        <v>333</v>
      </c>
      <c r="DA490" s="54" t="s">
        <v>334</v>
      </c>
      <c r="DB490" s="54" t="s">
        <v>335</v>
      </c>
      <c r="DC490" s="54" t="s">
        <v>336</v>
      </c>
      <c r="DD490" s="54" t="s">
        <v>337</v>
      </c>
      <c r="DE490" s="54" t="s">
        <v>338</v>
      </c>
      <c r="DF490" s="54" t="s">
        <v>339</v>
      </c>
      <c r="DG490" s="54" t="s">
        <v>340</v>
      </c>
      <c r="DH490" s="54" t="s">
        <v>341</v>
      </c>
      <c r="DI490" s="54" t="s">
        <v>342</v>
      </c>
      <c r="DJ490" s="54" t="s">
        <v>343</v>
      </c>
      <c r="DK490" s="54" t="s">
        <v>344</v>
      </c>
      <c r="DL490" s="54" t="s">
        <v>345</v>
      </c>
      <c r="DM490" s="54" t="s">
        <v>346</v>
      </c>
      <c r="DN490" s="54" t="s">
        <v>347</v>
      </c>
    </row>
    <row r="491" spans="1:118" ht="13.5" x14ac:dyDescent="0.15">
      <c r="A491" s="54"/>
      <c r="B491" s="54"/>
      <c r="C491" s="54"/>
      <c r="D491" s="54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  <c r="AA491" s="54"/>
      <c r="AB491" s="54"/>
      <c r="AC491" s="54"/>
      <c r="AD491" s="54"/>
      <c r="AE491" s="54"/>
      <c r="AF491" s="54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F491" s="54" t="s">
        <v>391</v>
      </c>
      <c r="CG491" s="352" t="e">
        <f>ROUND((CG479+CG480)*CG481+CG482*CG481*(CG483-1/CG484)-((CG479+CG480)*CG481-CG478-CG482*CG481/CG484)*EXP(-CG484*CG483),5)</f>
        <v>#VALUE!</v>
      </c>
      <c r="CH491" s="352" t="e">
        <f t="shared" ref="CH491:CV491" si="337">ROUND((CH479+CH480)*CH481+CH482*CH481*(CH483-1/CH484)-((CH479+CH480)*CH481-CH478-CH482*CH481/CH484)*EXP(-CH484*CH483),5)</f>
        <v>#VALUE!</v>
      </c>
      <c r="CI491" s="352" t="e">
        <f t="shared" si="337"/>
        <v>#VALUE!</v>
      </c>
      <c r="CJ491" s="352" t="e">
        <f t="shared" si="337"/>
        <v>#VALUE!</v>
      </c>
      <c r="CK491" s="352" t="e">
        <f t="shared" si="337"/>
        <v>#VALUE!</v>
      </c>
      <c r="CL491" s="352" t="e">
        <f t="shared" si="337"/>
        <v>#VALUE!</v>
      </c>
      <c r="CM491" s="352" t="e">
        <f t="shared" si="337"/>
        <v>#VALUE!</v>
      </c>
      <c r="CN491" s="352" t="e">
        <f t="shared" si="337"/>
        <v>#VALUE!</v>
      </c>
      <c r="CO491" s="352" t="e">
        <f t="shared" si="337"/>
        <v>#VALUE!</v>
      </c>
      <c r="CP491" s="352" t="e">
        <f t="shared" si="337"/>
        <v>#VALUE!</v>
      </c>
      <c r="CQ491" s="352" t="e">
        <f t="shared" si="337"/>
        <v>#VALUE!</v>
      </c>
      <c r="CR491" s="352" t="e">
        <f t="shared" si="337"/>
        <v>#VALUE!</v>
      </c>
      <c r="CS491" s="352" t="e">
        <f t="shared" si="337"/>
        <v>#VALUE!</v>
      </c>
      <c r="CT491" s="352" t="e">
        <f t="shared" si="337"/>
        <v>#VALUE!</v>
      </c>
      <c r="CU491" s="352" t="e">
        <f t="shared" si="337"/>
        <v>#VALUE!</v>
      </c>
      <c r="CV491" s="352" t="e">
        <f t="shared" si="337"/>
        <v>#VALUE!</v>
      </c>
      <c r="CX491" s="54" t="s">
        <v>412</v>
      </c>
      <c r="CY491" s="362">
        <f>(CY483+CY484)/CY482+CY481</f>
        <v>295.99579239870923</v>
      </c>
      <c r="CZ491" s="362">
        <f t="shared" ref="CZ491:DN491" si="338">(CZ483+CZ484)/CZ482+CZ481</f>
        <v>253.99617592876882</v>
      </c>
      <c r="DA491" s="362">
        <f t="shared" si="338"/>
        <v>224.99578814732763</v>
      </c>
      <c r="DB491" s="362">
        <f t="shared" si="338"/>
        <v>202.99552076677315</v>
      </c>
      <c r="DC491" s="362">
        <f t="shared" si="338"/>
        <v>190.00217425547623</v>
      </c>
      <c r="DD491" s="362">
        <f t="shared" si="338"/>
        <v>174.99791344557741</v>
      </c>
      <c r="DE491" s="362">
        <f t="shared" si="338"/>
        <v>164.99559634188427</v>
      </c>
      <c r="DF491" s="362">
        <f t="shared" si="338"/>
        <v>157.00280920314253</v>
      </c>
      <c r="DG491" s="362">
        <f t="shared" si="338"/>
        <v>151.99654993400793</v>
      </c>
      <c r="DH491" s="362">
        <f t="shared" si="338"/>
        <v>145.99700693992628</v>
      </c>
      <c r="DI491" s="362">
        <f t="shared" si="338"/>
        <v>141.99730722180493</v>
      </c>
      <c r="DJ491" s="362">
        <f t="shared" si="338"/>
        <v>138.99904711262363</v>
      </c>
      <c r="DK491" s="362">
        <f t="shared" si="338"/>
        <v>133.99871805423658</v>
      </c>
      <c r="DL491" s="362">
        <f t="shared" si="338"/>
        <v>131.99796563285832</v>
      </c>
      <c r="DM491" s="362">
        <f t="shared" si="338"/>
        <v>129.00495001041449</v>
      </c>
      <c r="DN491" s="362">
        <f t="shared" si="338"/>
        <v>127.00491577747849</v>
      </c>
    </row>
    <row r="492" spans="1:118" ht="13.5" x14ac:dyDescent="0.15">
      <c r="A492" s="54"/>
      <c r="B492" s="54"/>
      <c r="C492" s="54"/>
      <c r="D492" s="54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  <c r="AA492" s="54"/>
      <c r="AB492" s="54"/>
      <c r="AC492" s="54"/>
      <c r="AD492" s="54"/>
      <c r="AE492" s="54"/>
      <c r="AF492" s="54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319" t="str">
        <f>IF(CB492="","",CC492)</f>
        <v/>
      </c>
      <c r="CB492" s="363" t="str">
        <f>IF(COUNTIF(CY492:DN492,"×")=0,"","浮上できません")</f>
        <v/>
      </c>
      <c r="CC492" s="316">
        <v>12</v>
      </c>
      <c r="CG492" s="369"/>
      <c r="CH492" s="369"/>
      <c r="CI492" s="369"/>
      <c r="CJ492" s="369"/>
      <c r="CK492" s="369"/>
      <c r="CL492" s="369"/>
      <c r="CM492" s="369"/>
      <c r="CN492" s="369"/>
      <c r="CO492" s="369"/>
      <c r="CP492" s="369"/>
      <c r="CQ492" s="369"/>
      <c r="CR492" s="369"/>
      <c r="CS492" s="369"/>
      <c r="CT492" s="369"/>
      <c r="CU492" s="369"/>
      <c r="CV492" s="369"/>
      <c r="CY492" s="364" t="e">
        <f t="shared" ref="CY492:DN492" si="339">IF(CY491-CG491&gt;0,"","×")</f>
        <v>#VALUE!</v>
      </c>
      <c r="CZ492" s="364" t="e">
        <f t="shared" si="339"/>
        <v>#VALUE!</v>
      </c>
      <c r="DA492" s="364" t="e">
        <f t="shared" si="339"/>
        <v>#VALUE!</v>
      </c>
      <c r="DB492" s="364" t="e">
        <f t="shared" si="339"/>
        <v>#VALUE!</v>
      </c>
      <c r="DC492" s="364" t="e">
        <f t="shared" si="339"/>
        <v>#VALUE!</v>
      </c>
      <c r="DD492" s="364" t="e">
        <f t="shared" si="339"/>
        <v>#VALUE!</v>
      </c>
      <c r="DE492" s="364" t="e">
        <f t="shared" si="339"/>
        <v>#VALUE!</v>
      </c>
      <c r="DF492" s="364" t="e">
        <f t="shared" si="339"/>
        <v>#VALUE!</v>
      </c>
      <c r="DG492" s="364" t="e">
        <f t="shared" si="339"/>
        <v>#VALUE!</v>
      </c>
      <c r="DH492" s="364" t="e">
        <f t="shared" si="339"/>
        <v>#VALUE!</v>
      </c>
      <c r="DI492" s="364" t="e">
        <f t="shared" si="339"/>
        <v>#VALUE!</v>
      </c>
      <c r="DJ492" s="364" t="e">
        <f t="shared" si="339"/>
        <v>#VALUE!</v>
      </c>
      <c r="DK492" s="364" t="e">
        <f t="shared" si="339"/>
        <v>#VALUE!</v>
      </c>
      <c r="DL492" s="364" t="e">
        <f t="shared" si="339"/>
        <v>#VALUE!</v>
      </c>
      <c r="DM492" s="364" t="e">
        <f t="shared" si="339"/>
        <v>#VALUE!</v>
      </c>
      <c r="DN492" s="364" t="e">
        <f t="shared" si="339"/>
        <v>#VALUE!</v>
      </c>
    </row>
    <row r="493" spans="1:118" ht="13.5" x14ac:dyDescent="0.15">
      <c r="A493" s="54"/>
      <c r="B493" s="54"/>
      <c r="C493" s="54"/>
      <c r="D493" s="54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  <c r="AA493" s="54"/>
      <c r="AB493" s="54"/>
      <c r="AC493" s="54"/>
      <c r="AD493" s="54"/>
      <c r="AE493" s="54"/>
      <c r="AF493" s="54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F493" s="339" t="s">
        <v>474</v>
      </c>
      <c r="CG493" s="339" t="s">
        <v>475</v>
      </c>
      <c r="CH493" s="339"/>
      <c r="CI493" s="339"/>
      <c r="CJ493" s="339"/>
      <c r="CK493" s="339"/>
      <c r="CL493" s="339"/>
      <c r="CM493" s="339"/>
      <c r="CN493" s="339"/>
      <c r="CO493" s="339"/>
      <c r="CP493" s="339"/>
      <c r="CQ493" s="338"/>
      <c r="CR493" s="338"/>
      <c r="CS493" s="338"/>
      <c r="CT493" s="338"/>
      <c r="CU493" s="338"/>
      <c r="CV493" s="338"/>
      <c r="CW493" s="338"/>
    </row>
    <row r="495" spans="1:118" ht="13.5" x14ac:dyDescent="0.15">
      <c r="A495" s="54"/>
      <c r="B495" s="54"/>
      <c r="C495" s="54"/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  <c r="AA495" s="54"/>
      <c r="AB495" s="54"/>
      <c r="AC495" s="54"/>
      <c r="AD495" s="54"/>
      <c r="AE495" s="54"/>
      <c r="AF495" s="54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F495" s="340" t="s">
        <v>401</v>
      </c>
      <c r="CG495" s="353" t="e">
        <f t="shared" ref="CG495:CV495" si="340">CG491</f>
        <v>#VALUE!</v>
      </c>
      <c r="CH495" s="353" t="e">
        <f t="shared" si="340"/>
        <v>#VALUE!</v>
      </c>
      <c r="CI495" s="353" t="e">
        <f t="shared" si="340"/>
        <v>#VALUE!</v>
      </c>
      <c r="CJ495" s="353" t="e">
        <f t="shared" si="340"/>
        <v>#VALUE!</v>
      </c>
      <c r="CK495" s="353" t="e">
        <f t="shared" si="340"/>
        <v>#VALUE!</v>
      </c>
      <c r="CL495" s="353" t="e">
        <f t="shared" si="340"/>
        <v>#VALUE!</v>
      </c>
      <c r="CM495" s="353" t="e">
        <f t="shared" si="340"/>
        <v>#VALUE!</v>
      </c>
      <c r="CN495" s="353" t="e">
        <f t="shared" si="340"/>
        <v>#VALUE!</v>
      </c>
      <c r="CO495" s="353" t="e">
        <f t="shared" si="340"/>
        <v>#VALUE!</v>
      </c>
      <c r="CP495" s="353" t="e">
        <f t="shared" si="340"/>
        <v>#VALUE!</v>
      </c>
      <c r="CQ495" s="353" t="e">
        <f t="shared" si="340"/>
        <v>#VALUE!</v>
      </c>
      <c r="CR495" s="353" t="e">
        <f t="shared" si="340"/>
        <v>#VALUE!</v>
      </c>
      <c r="CS495" s="353" t="e">
        <f t="shared" si="340"/>
        <v>#VALUE!</v>
      </c>
      <c r="CT495" s="353" t="e">
        <f t="shared" si="340"/>
        <v>#VALUE!</v>
      </c>
      <c r="CU495" s="353" t="e">
        <f t="shared" si="340"/>
        <v>#VALUE!</v>
      </c>
      <c r="CV495" s="353" t="e">
        <f t="shared" si="340"/>
        <v>#VALUE!</v>
      </c>
    </row>
    <row r="496" spans="1:118" ht="13.5" x14ac:dyDescent="0.15">
      <c r="A496" s="54"/>
      <c r="B496" s="54"/>
      <c r="C496" s="54"/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  <c r="AA496" s="54"/>
      <c r="AB496" s="54"/>
      <c r="AC496" s="54"/>
      <c r="AD496" s="54"/>
      <c r="AE496" s="54"/>
      <c r="AF496" s="54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F496" s="54" t="s">
        <v>395</v>
      </c>
      <c r="CG496" s="54">
        <v>100</v>
      </c>
      <c r="CH496" s="54">
        <f>$CG496</f>
        <v>100</v>
      </c>
      <c r="CI496" s="54">
        <f t="shared" ref="CI496:CV500" si="341">$CG496</f>
        <v>100</v>
      </c>
      <c r="CJ496" s="54">
        <f t="shared" si="341"/>
        <v>100</v>
      </c>
      <c r="CK496" s="54">
        <f t="shared" si="341"/>
        <v>100</v>
      </c>
      <c r="CL496" s="54">
        <f t="shared" si="341"/>
        <v>100</v>
      </c>
      <c r="CM496" s="54">
        <f t="shared" si="341"/>
        <v>100</v>
      </c>
      <c r="CN496" s="54">
        <f t="shared" si="341"/>
        <v>100</v>
      </c>
      <c r="CO496" s="54">
        <f t="shared" si="341"/>
        <v>100</v>
      </c>
      <c r="CP496" s="54">
        <f t="shared" si="341"/>
        <v>100</v>
      </c>
      <c r="CQ496" s="54">
        <f t="shared" si="341"/>
        <v>100</v>
      </c>
      <c r="CR496" s="54">
        <f t="shared" si="341"/>
        <v>100</v>
      </c>
      <c r="CS496" s="54">
        <f t="shared" si="341"/>
        <v>100</v>
      </c>
      <c r="CT496" s="54">
        <f t="shared" si="341"/>
        <v>100</v>
      </c>
      <c r="CU496" s="54">
        <f t="shared" si="341"/>
        <v>100</v>
      </c>
      <c r="CV496" s="54">
        <f t="shared" si="341"/>
        <v>100</v>
      </c>
      <c r="CX496" s="339" t="s">
        <v>476</v>
      </c>
      <c r="CY496" s="339"/>
      <c r="CZ496" s="339"/>
      <c r="DA496" s="339"/>
      <c r="DB496" s="339"/>
      <c r="DC496" s="339"/>
      <c r="DD496" s="339"/>
      <c r="DE496" s="339"/>
      <c r="DF496" s="339"/>
      <c r="DG496" s="339"/>
      <c r="DH496" s="339"/>
      <c r="DI496" s="339"/>
      <c r="DJ496" s="339"/>
      <c r="DK496" s="339"/>
      <c r="DL496" s="339"/>
      <c r="DM496" s="339"/>
      <c r="DN496" s="339"/>
    </row>
    <row r="497" spans="1:118" ht="13.5" x14ac:dyDescent="0.15">
      <c r="A497" s="54"/>
      <c r="B497" s="54"/>
      <c r="C497" s="54"/>
      <c r="D497" s="54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  <c r="AA497" s="54"/>
      <c r="AB497" s="54"/>
      <c r="AC497" s="54"/>
      <c r="AD497" s="54"/>
      <c r="AE497" s="54"/>
      <c r="AF497" s="54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B497" s="64" t="s">
        <v>372</v>
      </c>
      <c r="CC497" s="345">
        <v>-10</v>
      </c>
      <c r="CD497" s="66" t="s">
        <v>477</v>
      </c>
      <c r="CE497" s="66">
        <f>ROUND(CC497*$CG$82*9.80665/1000,0)</f>
        <v>-101</v>
      </c>
      <c r="CF497" s="54" t="s">
        <v>478</v>
      </c>
      <c r="CG497" s="341">
        <f>CE498</f>
        <v>0</v>
      </c>
      <c r="CH497" s="54">
        <f>$CG497</f>
        <v>0</v>
      </c>
      <c r="CI497" s="54">
        <f t="shared" si="341"/>
        <v>0</v>
      </c>
      <c r="CJ497" s="54">
        <f t="shared" si="341"/>
        <v>0</v>
      </c>
      <c r="CK497" s="54">
        <f t="shared" si="341"/>
        <v>0</v>
      </c>
      <c r="CL497" s="54">
        <f t="shared" si="341"/>
        <v>0</v>
      </c>
      <c r="CM497" s="54">
        <f t="shared" si="341"/>
        <v>0</v>
      </c>
      <c r="CN497" s="54">
        <f t="shared" si="341"/>
        <v>0</v>
      </c>
      <c r="CO497" s="54">
        <f t="shared" si="341"/>
        <v>0</v>
      </c>
      <c r="CP497" s="54">
        <f t="shared" si="341"/>
        <v>0</v>
      </c>
      <c r="CQ497" s="54">
        <f t="shared" si="341"/>
        <v>0</v>
      </c>
      <c r="CR497" s="54">
        <f t="shared" si="341"/>
        <v>0</v>
      </c>
      <c r="CS497" s="54">
        <f t="shared" si="341"/>
        <v>0</v>
      </c>
      <c r="CT497" s="54">
        <f t="shared" si="341"/>
        <v>0</v>
      </c>
      <c r="CU497" s="54">
        <f t="shared" si="341"/>
        <v>0</v>
      </c>
      <c r="CV497" s="54">
        <f t="shared" si="341"/>
        <v>0</v>
      </c>
    </row>
    <row r="498" spans="1:118" ht="13.5" x14ac:dyDescent="0.15">
      <c r="A498" s="54"/>
      <c r="B498" s="54"/>
      <c r="C498" s="54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  <c r="AA498" s="54"/>
      <c r="AB498" s="54"/>
      <c r="AC498" s="54"/>
      <c r="AD498" s="54"/>
      <c r="AE498" s="54"/>
      <c r="AF498" s="54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B498" s="354" t="s">
        <v>376</v>
      </c>
      <c r="CC498" s="355">
        <f>CC482</f>
        <v>0</v>
      </c>
      <c r="CD498" s="346" t="s">
        <v>479</v>
      </c>
      <c r="CE498" s="66">
        <f>CC498*$CG$82*9.80665/1000</f>
        <v>0</v>
      </c>
      <c r="CF498" s="54" t="s">
        <v>480</v>
      </c>
      <c r="CG498" s="54">
        <v>0.79</v>
      </c>
      <c r="CH498" s="54">
        <f>$CG498</f>
        <v>0.79</v>
      </c>
      <c r="CI498" s="54">
        <f t="shared" si="341"/>
        <v>0.79</v>
      </c>
      <c r="CJ498" s="54">
        <f t="shared" si="341"/>
        <v>0.79</v>
      </c>
      <c r="CK498" s="54">
        <f t="shared" si="341"/>
        <v>0.79</v>
      </c>
      <c r="CL498" s="54">
        <f t="shared" si="341"/>
        <v>0.79</v>
      </c>
      <c r="CM498" s="54">
        <f t="shared" si="341"/>
        <v>0.79</v>
      </c>
      <c r="CN498" s="54">
        <f t="shared" si="341"/>
        <v>0.79</v>
      </c>
      <c r="CO498" s="54">
        <f t="shared" si="341"/>
        <v>0.79</v>
      </c>
      <c r="CP498" s="54">
        <f t="shared" si="341"/>
        <v>0.79</v>
      </c>
      <c r="CQ498" s="54">
        <f t="shared" si="341"/>
        <v>0.79</v>
      </c>
      <c r="CR498" s="54">
        <f t="shared" si="341"/>
        <v>0.79</v>
      </c>
      <c r="CS498" s="54">
        <f t="shared" si="341"/>
        <v>0.79</v>
      </c>
      <c r="CT498" s="54">
        <f t="shared" si="341"/>
        <v>0.79</v>
      </c>
      <c r="CU498" s="54">
        <f t="shared" si="341"/>
        <v>0.79</v>
      </c>
      <c r="CV498" s="54">
        <f t="shared" si="341"/>
        <v>0.79</v>
      </c>
      <c r="CX498" s="358" t="s">
        <v>404</v>
      </c>
      <c r="CY498" s="54">
        <f t="shared" ref="CY498:DN498" si="342">CG$79</f>
        <v>126.88500000000001</v>
      </c>
      <c r="CZ498" s="54">
        <f t="shared" si="342"/>
        <v>109.185</v>
      </c>
      <c r="DA498" s="54">
        <f t="shared" si="342"/>
        <v>94.381</v>
      </c>
      <c r="DB498" s="54">
        <f t="shared" si="342"/>
        <v>82.445999999999998</v>
      </c>
      <c r="DC498" s="54">
        <f t="shared" si="342"/>
        <v>73.918000000000006</v>
      </c>
      <c r="DD498" s="54">
        <f t="shared" si="342"/>
        <v>63.152999999999999</v>
      </c>
      <c r="DE498" s="54">
        <f t="shared" si="342"/>
        <v>56.482999999999997</v>
      </c>
      <c r="DF498" s="54">
        <f t="shared" si="342"/>
        <v>51.133000000000003</v>
      </c>
      <c r="DG498" s="54">
        <f t="shared" si="342"/>
        <v>48.246000000000002</v>
      </c>
      <c r="DH498" s="54">
        <f t="shared" si="342"/>
        <v>43.709000000000003</v>
      </c>
      <c r="DI498" s="54">
        <f t="shared" si="342"/>
        <v>40.774000000000001</v>
      </c>
      <c r="DJ498" s="54">
        <f t="shared" si="342"/>
        <v>38.68</v>
      </c>
      <c r="DK498" s="54">
        <f t="shared" si="342"/>
        <v>34.463000000000001</v>
      </c>
      <c r="DL498" s="54">
        <f t="shared" si="342"/>
        <v>33.161000000000001</v>
      </c>
      <c r="DM498" s="54">
        <f t="shared" si="342"/>
        <v>30.765000000000001</v>
      </c>
      <c r="DN498" s="54">
        <f t="shared" si="342"/>
        <v>29.283999999999999</v>
      </c>
    </row>
    <row r="499" spans="1:118" ht="13.5" x14ac:dyDescent="0.15">
      <c r="A499" s="54"/>
      <c r="B499" s="54"/>
      <c r="C499" s="54"/>
      <c r="D499" s="54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  <c r="AA499" s="54"/>
      <c r="AB499" s="54"/>
      <c r="AC499" s="54"/>
      <c r="AD499" s="54"/>
      <c r="AE499" s="54"/>
      <c r="AF499" s="54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B499" s="64" t="s">
        <v>380</v>
      </c>
      <c r="CC499" s="356">
        <f>-BN107</f>
        <v>0</v>
      </c>
      <c r="CD499" s="346" t="s">
        <v>479</v>
      </c>
      <c r="CE499" s="66">
        <f>CC499*$CG$82*9.80665/1000</f>
        <v>0</v>
      </c>
      <c r="CF499" s="54" t="s">
        <v>481</v>
      </c>
      <c r="CG499" s="341">
        <f>CE497</f>
        <v>-101</v>
      </c>
      <c r="CH499" s="54">
        <f>$CG499</f>
        <v>-101</v>
      </c>
      <c r="CI499" s="54">
        <f t="shared" si="341"/>
        <v>-101</v>
      </c>
      <c r="CJ499" s="54">
        <f t="shared" si="341"/>
        <v>-101</v>
      </c>
      <c r="CK499" s="54">
        <f t="shared" si="341"/>
        <v>-101</v>
      </c>
      <c r="CL499" s="54">
        <f t="shared" si="341"/>
        <v>-101</v>
      </c>
      <c r="CM499" s="54">
        <f t="shared" si="341"/>
        <v>-101</v>
      </c>
      <c r="CN499" s="54">
        <f t="shared" si="341"/>
        <v>-101</v>
      </c>
      <c r="CO499" s="54">
        <f t="shared" si="341"/>
        <v>-101</v>
      </c>
      <c r="CP499" s="54">
        <f t="shared" si="341"/>
        <v>-101</v>
      </c>
      <c r="CQ499" s="54">
        <f t="shared" si="341"/>
        <v>-101</v>
      </c>
      <c r="CR499" s="54">
        <f t="shared" si="341"/>
        <v>-101</v>
      </c>
      <c r="CS499" s="54">
        <f t="shared" si="341"/>
        <v>-101</v>
      </c>
      <c r="CT499" s="54">
        <f t="shared" si="341"/>
        <v>-101</v>
      </c>
      <c r="CU499" s="54">
        <f t="shared" si="341"/>
        <v>-101</v>
      </c>
      <c r="CV499" s="54">
        <f t="shared" si="341"/>
        <v>-101</v>
      </c>
      <c r="CX499" s="54" t="s">
        <v>482</v>
      </c>
      <c r="CY499" s="54">
        <f t="shared" ref="CY499:DN499" si="343">CG$80</f>
        <v>0.55779999999999996</v>
      </c>
      <c r="CZ499" s="54">
        <f t="shared" si="343"/>
        <v>0.65139999999999998</v>
      </c>
      <c r="DA499" s="54">
        <f t="shared" si="343"/>
        <v>0.72219999999999995</v>
      </c>
      <c r="DB499" s="54">
        <f t="shared" si="343"/>
        <v>0.78249999999999997</v>
      </c>
      <c r="DC499" s="54">
        <f t="shared" si="343"/>
        <v>0.81259999999999999</v>
      </c>
      <c r="DD499" s="54">
        <f t="shared" si="343"/>
        <v>0.84340000000000004</v>
      </c>
      <c r="DE499" s="54">
        <f t="shared" si="343"/>
        <v>0.86929999999999996</v>
      </c>
      <c r="DF499" s="54">
        <f t="shared" si="343"/>
        <v>0.89100000000000001</v>
      </c>
      <c r="DG499" s="54">
        <f t="shared" si="343"/>
        <v>0.90920000000000001</v>
      </c>
      <c r="DH499" s="54">
        <f t="shared" si="343"/>
        <v>0.92220000000000002</v>
      </c>
      <c r="DI499" s="54">
        <f t="shared" si="343"/>
        <v>0.93189999999999995</v>
      </c>
      <c r="DJ499" s="54">
        <f t="shared" si="343"/>
        <v>0.94030000000000002</v>
      </c>
      <c r="DK499" s="54">
        <f t="shared" si="343"/>
        <v>0.94769999999999999</v>
      </c>
      <c r="DL499" s="54">
        <f t="shared" si="343"/>
        <v>0.95440000000000003</v>
      </c>
      <c r="DM499" s="54">
        <f t="shared" si="343"/>
        <v>0.96020000000000005</v>
      </c>
      <c r="DN499" s="54">
        <f t="shared" si="343"/>
        <v>0.96530000000000005</v>
      </c>
    </row>
    <row r="500" spans="1:118" ht="14.25" thickBot="1" x14ac:dyDescent="0.2">
      <c r="A500" s="54"/>
      <c r="B500" s="54"/>
      <c r="C500" s="54"/>
      <c r="D500" s="54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  <c r="AA500" s="54"/>
      <c r="AB500" s="54"/>
      <c r="AC500" s="54"/>
      <c r="AD500" s="54"/>
      <c r="AE500" s="54"/>
      <c r="AF500" s="54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B500" s="64" t="s">
        <v>384</v>
      </c>
      <c r="CC500" s="345">
        <f>(BM344-BM343)/0.000694444444444444</f>
        <v>0</v>
      </c>
      <c r="CD500" s="66" t="s">
        <v>65</v>
      </c>
      <c r="CE500" s="66">
        <f>IF(CC497=0,IF(CC480&gt;0,CC500+CE483,CC500),(CC500-((CC499-CC498)/CC497)))</f>
        <v>0</v>
      </c>
      <c r="CF500" s="54" t="s">
        <v>406</v>
      </c>
      <c r="CG500" s="341">
        <f>ABS(CE500)</f>
        <v>0</v>
      </c>
      <c r="CH500" s="54">
        <f>$CG500</f>
        <v>0</v>
      </c>
      <c r="CI500" s="54">
        <f t="shared" si="341"/>
        <v>0</v>
      </c>
      <c r="CJ500" s="54">
        <f t="shared" si="341"/>
        <v>0</v>
      </c>
      <c r="CK500" s="54">
        <f t="shared" si="341"/>
        <v>0</v>
      </c>
      <c r="CL500" s="54">
        <f t="shared" si="341"/>
        <v>0</v>
      </c>
      <c r="CM500" s="54">
        <f t="shared" si="341"/>
        <v>0</v>
      </c>
      <c r="CN500" s="54">
        <f t="shared" si="341"/>
        <v>0</v>
      </c>
      <c r="CO500" s="54">
        <f t="shared" si="341"/>
        <v>0</v>
      </c>
      <c r="CP500" s="54">
        <f t="shared" si="341"/>
        <v>0</v>
      </c>
      <c r="CQ500" s="54">
        <f t="shared" si="341"/>
        <v>0</v>
      </c>
      <c r="CR500" s="54">
        <f t="shared" si="341"/>
        <v>0</v>
      </c>
      <c r="CS500" s="54">
        <f t="shared" si="341"/>
        <v>0</v>
      </c>
      <c r="CT500" s="54">
        <f t="shared" si="341"/>
        <v>0</v>
      </c>
      <c r="CU500" s="54">
        <f t="shared" si="341"/>
        <v>0</v>
      </c>
      <c r="CV500" s="54">
        <f t="shared" si="341"/>
        <v>0</v>
      </c>
      <c r="CX500" s="54" t="s">
        <v>483</v>
      </c>
      <c r="CY500" s="54">
        <f>100-$CG$83</f>
        <v>94.33</v>
      </c>
      <c r="CZ500" s="54">
        <f t="shared" ref="CZ500:DN500" si="344">100-$CG$83</f>
        <v>94.33</v>
      </c>
      <c r="DA500" s="54">
        <f t="shared" si="344"/>
        <v>94.33</v>
      </c>
      <c r="DB500" s="54">
        <f t="shared" si="344"/>
        <v>94.33</v>
      </c>
      <c r="DC500" s="54">
        <f t="shared" si="344"/>
        <v>94.33</v>
      </c>
      <c r="DD500" s="54">
        <f t="shared" si="344"/>
        <v>94.33</v>
      </c>
      <c r="DE500" s="54">
        <f t="shared" si="344"/>
        <v>94.33</v>
      </c>
      <c r="DF500" s="54">
        <f t="shared" si="344"/>
        <v>94.33</v>
      </c>
      <c r="DG500" s="54">
        <f t="shared" si="344"/>
        <v>94.33</v>
      </c>
      <c r="DH500" s="54">
        <f t="shared" si="344"/>
        <v>94.33</v>
      </c>
      <c r="DI500" s="54">
        <f t="shared" si="344"/>
        <v>94.33</v>
      </c>
      <c r="DJ500" s="54">
        <f t="shared" si="344"/>
        <v>94.33</v>
      </c>
      <c r="DK500" s="54">
        <f t="shared" si="344"/>
        <v>94.33</v>
      </c>
      <c r="DL500" s="54">
        <f t="shared" si="344"/>
        <v>94.33</v>
      </c>
      <c r="DM500" s="54">
        <f t="shared" si="344"/>
        <v>94.33</v>
      </c>
      <c r="DN500" s="54">
        <f t="shared" si="344"/>
        <v>94.33</v>
      </c>
    </row>
    <row r="501" spans="1:118" ht="14.25" thickBot="1" x14ac:dyDescent="0.2">
      <c r="A501" s="54"/>
      <c r="B501" s="54"/>
      <c r="C501" s="54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  <c r="AA501" s="54"/>
      <c r="AB501" s="54"/>
      <c r="AC501" s="54"/>
      <c r="AD501" s="54"/>
      <c r="AE501" s="54"/>
      <c r="AF501" s="54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B501" s="359"/>
      <c r="CC501" s="360"/>
      <c r="CF501" s="54" t="s">
        <v>397</v>
      </c>
      <c r="CG501" s="347">
        <f>LN(2)/CG$78</f>
        <v>0.13862943611198905</v>
      </c>
      <c r="CH501" s="347">
        <f t="shared" ref="CH501:CV501" si="345">LN(2)/CH$78</f>
        <v>8.6643397569993161E-2</v>
      </c>
      <c r="CI501" s="347">
        <f t="shared" si="345"/>
        <v>5.5451774444795626E-2</v>
      </c>
      <c r="CJ501" s="347">
        <f t="shared" si="345"/>
        <v>3.7467415165402446E-2</v>
      </c>
      <c r="CK501" s="347">
        <f t="shared" si="345"/>
        <v>2.5672117798516494E-2</v>
      </c>
      <c r="CL501" s="347">
        <f t="shared" si="345"/>
        <v>1.8097837612531208E-2</v>
      </c>
      <c r="CM501" s="347">
        <f t="shared" si="345"/>
        <v>1.2765141446776157E-2</v>
      </c>
      <c r="CN501" s="347">
        <f t="shared" si="345"/>
        <v>9.001911435843446E-3</v>
      </c>
      <c r="CO501" s="347">
        <f t="shared" si="345"/>
        <v>6.3591484455040852E-3</v>
      </c>
      <c r="CP501" s="347">
        <f t="shared" si="345"/>
        <v>4.7475834284927756E-3</v>
      </c>
      <c r="CQ501" s="347">
        <f t="shared" si="345"/>
        <v>3.7066694147590657E-3</v>
      </c>
      <c r="CR501" s="347">
        <f t="shared" si="345"/>
        <v>2.9001974082006081E-3</v>
      </c>
      <c r="CS501" s="347">
        <f t="shared" si="345"/>
        <v>2.272613706753919E-3</v>
      </c>
      <c r="CT501" s="347">
        <f t="shared" si="345"/>
        <v>1.7773004629742187E-3</v>
      </c>
      <c r="CU501" s="347">
        <f t="shared" si="345"/>
        <v>1.3918618083533039E-3</v>
      </c>
      <c r="CV501" s="347">
        <f t="shared" si="345"/>
        <v>1.0915703630865281E-3</v>
      </c>
      <c r="CX501" s="54" t="s">
        <v>484</v>
      </c>
      <c r="CY501" s="361">
        <f>CE499</f>
        <v>0</v>
      </c>
      <c r="CZ501" s="54">
        <f>$CY501</f>
        <v>0</v>
      </c>
      <c r="DA501" s="54">
        <f t="shared" ref="DA501:DN501" si="346">$CY501</f>
        <v>0</v>
      </c>
      <c r="DB501" s="54">
        <f t="shared" si="346"/>
        <v>0</v>
      </c>
      <c r="DC501" s="54">
        <f t="shared" si="346"/>
        <v>0</v>
      </c>
      <c r="DD501" s="54">
        <f t="shared" si="346"/>
        <v>0</v>
      </c>
      <c r="DE501" s="54">
        <f t="shared" si="346"/>
        <v>0</v>
      </c>
      <c r="DF501" s="54">
        <f t="shared" si="346"/>
        <v>0</v>
      </c>
      <c r="DG501" s="54">
        <f t="shared" si="346"/>
        <v>0</v>
      </c>
      <c r="DH501" s="54">
        <f t="shared" si="346"/>
        <v>0</v>
      </c>
      <c r="DI501" s="54">
        <f t="shared" si="346"/>
        <v>0</v>
      </c>
      <c r="DJ501" s="54">
        <f t="shared" si="346"/>
        <v>0</v>
      </c>
      <c r="DK501" s="54">
        <f t="shared" si="346"/>
        <v>0</v>
      </c>
      <c r="DL501" s="54">
        <f t="shared" si="346"/>
        <v>0</v>
      </c>
      <c r="DM501" s="54">
        <f t="shared" si="346"/>
        <v>0</v>
      </c>
      <c r="DN501" s="54">
        <f t="shared" si="346"/>
        <v>0</v>
      </c>
    </row>
    <row r="503" spans="1:118" ht="13.5" x14ac:dyDescent="0.15">
      <c r="A503" s="54"/>
      <c r="B503" s="54"/>
      <c r="C503" s="54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  <c r="AA503" s="54"/>
      <c r="AB503" s="54"/>
      <c r="AC503" s="54"/>
      <c r="AD503" s="54"/>
      <c r="AE503" s="54"/>
      <c r="AF503" s="54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G503" s="348">
        <f>(CG496+CG497)*CG498</f>
        <v>79</v>
      </c>
      <c r="CH503" s="348">
        <f t="shared" ref="CH503:CV503" si="347">(CH496+CH497)*CH498</f>
        <v>79</v>
      </c>
      <c r="CI503" s="348">
        <f t="shared" si="347"/>
        <v>79</v>
      </c>
      <c r="CJ503" s="348">
        <f t="shared" si="347"/>
        <v>79</v>
      </c>
      <c r="CK503" s="348">
        <f t="shared" si="347"/>
        <v>79</v>
      </c>
      <c r="CL503" s="348">
        <f t="shared" si="347"/>
        <v>79</v>
      </c>
      <c r="CM503" s="348">
        <f t="shared" si="347"/>
        <v>79</v>
      </c>
      <c r="CN503" s="348">
        <f t="shared" si="347"/>
        <v>79</v>
      </c>
      <c r="CO503" s="348">
        <f t="shared" si="347"/>
        <v>79</v>
      </c>
      <c r="CP503" s="348">
        <f t="shared" si="347"/>
        <v>79</v>
      </c>
      <c r="CQ503" s="348">
        <f t="shared" si="347"/>
        <v>79</v>
      </c>
      <c r="CR503" s="348">
        <f t="shared" si="347"/>
        <v>79</v>
      </c>
      <c r="CS503" s="348">
        <f t="shared" si="347"/>
        <v>79</v>
      </c>
      <c r="CT503" s="348">
        <f t="shared" si="347"/>
        <v>79</v>
      </c>
      <c r="CU503" s="348">
        <f t="shared" si="347"/>
        <v>79</v>
      </c>
      <c r="CV503" s="348">
        <f t="shared" si="347"/>
        <v>79</v>
      </c>
    </row>
    <row r="504" spans="1:118" ht="13.5" x14ac:dyDescent="0.15">
      <c r="A504" s="54"/>
      <c r="B504" s="54"/>
      <c r="C504" s="54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  <c r="AA504" s="54"/>
      <c r="AB504" s="54"/>
      <c r="AC504" s="54"/>
      <c r="AD504" s="54"/>
      <c r="AE504" s="54"/>
      <c r="AF504" s="54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G504" s="348">
        <f>CG499*CG498*(CG500-1/CG501)</f>
        <v>575.56318656265205</v>
      </c>
      <c r="CH504" s="348">
        <f t="shared" ref="CH504:CV504" si="348">CH499*CH498*(CH500-1/CH501)</f>
        <v>920.90109850024317</v>
      </c>
      <c r="CI504" s="348">
        <f t="shared" si="348"/>
        <v>1438.9079664066298</v>
      </c>
      <c r="CJ504" s="348">
        <f t="shared" si="348"/>
        <v>2129.5837902818125</v>
      </c>
      <c r="CK504" s="348">
        <f t="shared" si="348"/>
        <v>3108.0412074383207</v>
      </c>
      <c r="CL504" s="348">
        <f t="shared" si="348"/>
        <v>4408.8140090699144</v>
      </c>
      <c r="CM504" s="348">
        <f t="shared" si="348"/>
        <v>6250.6162060704</v>
      </c>
      <c r="CN504" s="348">
        <f t="shared" si="348"/>
        <v>8863.6730730648396</v>
      </c>
      <c r="CO504" s="348">
        <f t="shared" si="348"/>
        <v>12547.277467065815</v>
      </c>
      <c r="CP504" s="348">
        <f t="shared" si="348"/>
        <v>16806.445047629441</v>
      </c>
      <c r="CQ504" s="348">
        <f t="shared" si="348"/>
        <v>21526.063177443186</v>
      </c>
      <c r="CR504" s="348">
        <f t="shared" si="348"/>
        <v>27511.920317694763</v>
      </c>
      <c r="CS504" s="348">
        <f t="shared" si="348"/>
        <v>35109.354380321776</v>
      </c>
      <c r="CT504" s="348">
        <f t="shared" si="348"/>
        <v>44893.928551886856</v>
      </c>
      <c r="CU504" s="348">
        <f t="shared" si="348"/>
        <v>57326.093381640138</v>
      </c>
      <c r="CV504" s="348">
        <f t="shared" si="348"/>
        <v>73096.524693456799</v>
      </c>
    </row>
    <row r="505" spans="1:118" ht="13.5" x14ac:dyDescent="0.15">
      <c r="A505" s="54"/>
      <c r="B505" s="54"/>
      <c r="C505" s="54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54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G505" s="348" t="e">
        <f>((CG496+CG497)*CG498-CG495-CG499*CG498/CG501)*EXP(-CG501*CG500)</f>
        <v>#VALUE!</v>
      </c>
      <c r="CH505" s="348" t="e">
        <f t="shared" ref="CH505:CV505" si="349">((CH496+CH497)*CH498-CH495-CH499*CH498/CH501)*EXP(-CH501*CH500)</f>
        <v>#VALUE!</v>
      </c>
      <c r="CI505" s="348" t="e">
        <f t="shared" si="349"/>
        <v>#VALUE!</v>
      </c>
      <c r="CJ505" s="348" t="e">
        <f t="shared" si="349"/>
        <v>#VALUE!</v>
      </c>
      <c r="CK505" s="348" t="e">
        <f t="shared" si="349"/>
        <v>#VALUE!</v>
      </c>
      <c r="CL505" s="348" t="e">
        <f t="shared" si="349"/>
        <v>#VALUE!</v>
      </c>
      <c r="CM505" s="348" t="e">
        <f t="shared" si="349"/>
        <v>#VALUE!</v>
      </c>
      <c r="CN505" s="348" t="e">
        <f t="shared" si="349"/>
        <v>#VALUE!</v>
      </c>
      <c r="CO505" s="348" t="e">
        <f t="shared" si="349"/>
        <v>#VALUE!</v>
      </c>
      <c r="CP505" s="348" t="e">
        <f t="shared" si="349"/>
        <v>#VALUE!</v>
      </c>
      <c r="CQ505" s="348" t="e">
        <f t="shared" si="349"/>
        <v>#VALUE!</v>
      </c>
      <c r="CR505" s="348" t="e">
        <f t="shared" si="349"/>
        <v>#VALUE!</v>
      </c>
      <c r="CS505" s="348" t="e">
        <f t="shared" si="349"/>
        <v>#VALUE!</v>
      </c>
      <c r="CT505" s="348" t="e">
        <f t="shared" si="349"/>
        <v>#VALUE!</v>
      </c>
      <c r="CU505" s="348" t="e">
        <f t="shared" si="349"/>
        <v>#VALUE!</v>
      </c>
      <c r="CV505" s="348" t="e">
        <f t="shared" si="349"/>
        <v>#VALUE!</v>
      </c>
    </row>
    <row r="506" spans="1:118" ht="13.5" x14ac:dyDescent="0.15">
      <c r="A506" s="54"/>
      <c r="B506" s="54"/>
      <c r="C506" s="54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  <c r="AA506" s="54"/>
      <c r="AB506" s="54"/>
      <c r="AC506" s="54"/>
      <c r="AD506" s="54"/>
      <c r="AE506" s="54"/>
      <c r="AF506" s="54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G506" s="349" t="e">
        <f>CG503+CG504-CG505</f>
        <v>#VALUE!</v>
      </c>
      <c r="CH506" s="349" t="e">
        <f t="shared" ref="CH506:CV506" si="350">CH503+CH504-CH505</f>
        <v>#VALUE!</v>
      </c>
      <c r="CI506" s="349" t="e">
        <f t="shared" si="350"/>
        <v>#VALUE!</v>
      </c>
      <c r="CJ506" s="349" t="e">
        <f t="shared" si="350"/>
        <v>#VALUE!</v>
      </c>
      <c r="CK506" s="349" t="e">
        <f t="shared" si="350"/>
        <v>#VALUE!</v>
      </c>
      <c r="CL506" s="349" t="e">
        <f t="shared" si="350"/>
        <v>#VALUE!</v>
      </c>
      <c r="CM506" s="349" t="e">
        <f t="shared" si="350"/>
        <v>#VALUE!</v>
      </c>
      <c r="CN506" s="349" t="e">
        <f t="shared" si="350"/>
        <v>#VALUE!</v>
      </c>
      <c r="CO506" s="349" t="e">
        <f t="shared" si="350"/>
        <v>#VALUE!</v>
      </c>
      <c r="CP506" s="349" t="e">
        <f t="shared" si="350"/>
        <v>#VALUE!</v>
      </c>
      <c r="CQ506" s="349" t="e">
        <f t="shared" si="350"/>
        <v>#VALUE!</v>
      </c>
      <c r="CR506" s="349" t="e">
        <f t="shared" si="350"/>
        <v>#VALUE!</v>
      </c>
      <c r="CS506" s="349" t="e">
        <f t="shared" si="350"/>
        <v>#VALUE!</v>
      </c>
      <c r="CT506" s="349" t="e">
        <f t="shared" si="350"/>
        <v>#VALUE!</v>
      </c>
      <c r="CU506" s="349" t="e">
        <f t="shared" si="350"/>
        <v>#VALUE!</v>
      </c>
      <c r="CV506" s="349" t="e">
        <f t="shared" si="350"/>
        <v>#VALUE!</v>
      </c>
    </row>
    <row r="507" spans="1:118" ht="13.5" x14ac:dyDescent="0.15">
      <c r="A507" s="54"/>
      <c r="B507" s="54"/>
      <c r="C507" s="54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  <c r="AA507" s="54"/>
      <c r="AB507" s="54"/>
      <c r="AC507" s="54"/>
      <c r="AD507" s="54"/>
      <c r="AE507" s="54"/>
      <c r="AF507" s="54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G507" s="350" t="s">
        <v>390</v>
      </c>
      <c r="CH507" s="351" t="s">
        <v>333</v>
      </c>
      <c r="CI507" s="351" t="s">
        <v>334</v>
      </c>
      <c r="CJ507" s="351" t="s">
        <v>335</v>
      </c>
      <c r="CK507" s="351" t="s">
        <v>336</v>
      </c>
      <c r="CL507" s="351" t="s">
        <v>337</v>
      </c>
      <c r="CM507" s="351" t="s">
        <v>338</v>
      </c>
      <c r="CN507" s="351" t="s">
        <v>339</v>
      </c>
      <c r="CO507" s="351" t="s">
        <v>340</v>
      </c>
      <c r="CP507" s="351" t="s">
        <v>341</v>
      </c>
      <c r="CQ507" s="351" t="s">
        <v>342</v>
      </c>
      <c r="CR507" s="351" t="s">
        <v>343</v>
      </c>
      <c r="CS507" s="351" t="s">
        <v>344</v>
      </c>
      <c r="CT507" s="351" t="s">
        <v>345</v>
      </c>
      <c r="CU507" s="351" t="s">
        <v>346</v>
      </c>
      <c r="CV507" s="351" t="s">
        <v>347</v>
      </c>
      <c r="CY507" s="54" t="s">
        <v>390</v>
      </c>
      <c r="CZ507" s="54" t="s">
        <v>333</v>
      </c>
      <c r="DA507" s="54" t="s">
        <v>334</v>
      </c>
      <c r="DB507" s="54" t="s">
        <v>335</v>
      </c>
      <c r="DC507" s="54" t="s">
        <v>336</v>
      </c>
      <c r="DD507" s="54" t="s">
        <v>337</v>
      </c>
      <c r="DE507" s="54" t="s">
        <v>338</v>
      </c>
      <c r="DF507" s="54" t="s">
        <v>339</v>
      </c>
      <c r="DG507" s="54" t="s">
        <v>340</v>
      </c>
      <c r="DH507" s="54" t="s">
        <v>341</v>
      </c>
      <c r="DI507" s="54" t="s">
        <v>342</v>
      </c>
      <c r="DJ507" s="54" t="s">
        <v>343</v>
      </c>
      <c r="DK507" s="54" t="s">
        <v>344</v>
      </c>
      <c r="DL507" s="54" t="s">
        <v>345</v>
      </c>
      <c r="DM507" s="54" t="s">
        <v>346</v>
      </c>
      <c r="DN507" s="54" t="s">
        <v>347</v>
      </c>
    </row>
    <row r="508" spans="1:118" ht="13.5" x14ac:dyDescent="0.15">
      <c r="A508" s="54"/>
      <c r="B508" s="54"/>
      <c r="C508" s="54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  <c r="AA508" s="54"/>
      <c r="AB508" s="54"/>
      <c r="AC508" s="54"/>
      <c r="AD508" s="54"/>
      <c r="AE508" s="54"/>
      <c r="AF508" s="54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F508" s="54" t="s">
        <v>391</v>
      </c>
      <c r="CG508" s="352" t="e">
        <f>ROUND((CG496+CG497)*CG498+CG499*CG498*(CG500-1/CG501)-((CG496+CG497)*CG498-CG495-CG499*CG498/CG501)*EXP(-CG501*CG500),5)</f>
        <v>#VALUE!</v>
      </c>
      <c r="CH508" s="352" t="e">
        <f t="shared" ref="CH508:CV508" si="351">ROUND((CH496+CH497)*CH498+CH499*CH498*(CH500-1/CH501)-((CH496+CH497)*CH498-CH495-CH499*CH498/CH501)*EXP(-CH501*CH500),5)</f>
        <v>#VALUE!</v>
      </c>
      <c r="CI508" s="352" t="e">
        <f t="shared" si="351"/>
        <v>#VALUE!</v>
      </c>
      <c r="CJ508" s="352" t="e">
        <f t="shared" si="351"/>
        <v>#VALUE!</v>
      </c>
      <c r="CK508" s="352" t="e">
        <f t="shared" si="351"/>
        <v>#VALUE!</v>
      </c>
      <c r="CL508" s="352" t="e">
        <f t="shared" si="351"/>
        <v>#VALUE!</v>
      </c>
      <c r="CM508" s="352" t="e">
        <f t="shared" si="351"/>
        <v>#VALUE!</v>
      </c>
      <c r="CN508" s="352" t="e">
        <f t="shared" si="351"/>
        <v>#VALUE!</v>
      </c>
      <c r="CO508" s="352" t="e">
        <f t="shared" si="351"/>
        <v>#VALUE!</v>
      </c>
      <c r="CP508" s="352" t="e">
        <f t="shared" si="351"/>
        <v>#VALUE!</v>
      </c>
      <c r="CQ508" s="352" t="e">
        <f t="shared" si="351"/>
        <v>#VALUE!</v>
      </c>
      <c r="CR508" s="352" t="e">
        <f t="shared" si="351"/>
        <v>#VALUE!</v>
      </c>
      <c r="CS508" s="352" t="e">
        <f t="shared" si="351"/>
        <v>#VALUE!</v>
      </c>
      <c r="CT508" s="352" t="e">
        <f t="shared" si="351"/>
        <v>#VALUE!</v>
      </c>
      <c r="CU508" s="352" t="e">
        <f t="shared" si="351"/>
        <v>#VALUE!</v>
      </c>
      <c r="CV508" s="352" t="e">
        <f t="shared" si="351"/>
        <v>#VALUE!</v>
      </c>
      <c r="CX508" s="54" t="s">
        <v>412</v>
      </c>
      <c r="CY508" s="362">
        <f>(CY500+CY501)/CY499+CY498</f>
        <v>295.99579239870923</v>
      </c>
      <c r="CZ508" s="362">
        <f t="shared" ref="CZ508:DN508" si="352">(CZ500+CZ501)/CZ499+CZ498</f>
        <v>253.99617592876882</v>
      </c>
      <c r="DA508" s="362">
        <f t="shared" si="352"/>
        <v>224.99578814732763</v>
      </c>
      <c r="DB508" s="362">
        <f t="shared" si="352"/>
        <v>202.99552076677315</v>
      </c>
      <c r="DC508" s="362">
        <f t="shared" si="352"/>
        <v>190.00217425547623</v>
      </c>
      <c r="DD508" s="362">
        <f t="shared" si="352"/>
        <v>174.99791344557741</v>
      </c>
      <c r="DE508" s="362">
        <f t="shared" si="352"/>
        <v>164.99559634188427</v>
      </c>
      <c r="DF508" s="362">
        <f t="shared" si="352"/>
        <v>157.00280920314253</v>
      </c>
      <c r="DG508" s="362">
        <f t="shared" si="352"/>
        <v>151.99654993400793</v>
      </c>
      <c r="DH508" s="362">
        <f t="shared" si="352"/>
        <v>145.99700693992628</v>
      </c>
      <c r="DI508" s="362">
        <f t="shared" si="352"/>
        <v>141.99730722180493</v>
      </c>
      <c r="DJ508" s="362">
        <f t="shared" si="352"/>
        <v>138.99904711262363</v>
      </c>
      <c r="DK508" s="362">
        <f t="shared" si="352"/>
        <v>133.99871805423658</v>
      </c>
      <c r="DL508" s="362">
        <f t="shared" si="352"/>
        <v>131.99796563285832</v>
      </c>
      <c r="DM508" s="362">
        <f t="shared" si="352"/>
        <v>129.00495001041449</v>
      </c>
      <c r="DN508" s="362">
        <f t="shared" si="352"/>
        <v>127.00491577747849</v>
      </c>
    </row>
    <row r="509" spans="1:118" ht="13.5" x14ac:dyDescent="0.15">
      <c r="A509" s="54"/>
      <c r="B509" s="54"/>
      <c r="C509" s="54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  <c r="AA509" s="54"/>
      <c r="AB509" s="54"/>
      <c r="AC509" s="54"/>
      <c r="AD509" s="54"/>
      <c r="AE509" s="54"/>
      <c r="AF509" s="54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319" t="str">
        <f>IF(CB509="","",CC509)</f>
        <v/>
      </c>
      <c r="CB509" s="363" t="str">
        <f>IF(COUNTIF(CY509:DN509,"×")=0,"","浮上できません")</f>
        <v/>
      </c>
      <c r="CC509" s="316">
        <v>12</v>
      </c>
      <c r="CG509" s="369"/>
      <c r="CH509" s="369"/>
      <c r="CI509" s="369"/>
      <c r="CJ509" s="369"/>
      <c r="CK509" s="369"/>
      <c r="CL509" s="369"/>
      <c r="CM509" s="369"/>
      <c r="CN509" s="369"/>
      <c r="CO509" s="369"/>
      <c r="CP509" s="369"/>
      <c r="CQ509" s="369"/>
      <c r="CR509" s="369"/>
      <c r="CS509" s="369"/>
      <c r="CT509" s="369"/>
      <c r="CU509" s="369"/>
      <c r="CV509" s="369"/>
      <c r="CY509" s="364" t="e">
        <f t="shared" ref="CY509:DN509" si="353">IF(CY508-CG508&gt;0,"","×")</f>
        <v>#VALUE!</v>
      </c>
      <c r="CZ509" s="364" t="e">
        <f t="shared" si="353"/>
        <v>#VALUE!</v>
      </c>
      <c r="DA509" s="364" t="e">
        <f t="shared" si="353"/>
        <v>#VALUE!</v>
      </c>
      <c r="DB509" s="364" t="e">
        <f t="shared" si="353"/>
        <v>#VALUE!</v>
      </c>
      <c r="DC509" s="364" t="e">
        <f t="shared" si="353"/>
        <v>#VALUE!</v>
      </c>
      <c r="DD509" s="364" t="e">
        <f t="shared" si="353"/>
        <v>#VALUE!</v>
      </c>
      <c r="DE509" s="364" t="e">
        <f t="shared" si="353"/>
        <v>#VALUE!</v>
      </c>
      <c r="DF509" s="364" t="e">
        <f t="shared" si="353"/>
        <v>#VALUE!</v>
      </c>
      <c r="DG509" s="364" t="e">
        <f t="shared" si="353"/>
        <v>#VALUE!</v>
      </c>
      <c r="DH509" s="364" t="e">
        <f t="shared" si="353"/>
        <v>#VALUE!</v>
      </c>
      <c r="DI509" s="364" t="e">
        <f t="shared" si="353"/>
        <v>#VALUE!</v>
      </c>
      <c r="DJ509" s="364" t="e">
        <f t="shared" si="353"/>
        <v>#VALUE!</v>
      </c>
      <c r="DK509" s="364" t="e">
        <f t="shared" si="353"/>
        <v>#VALUE!</v>
      </c>
      <c r="DL509" s="364" t="e">
        <f t="shared" si="353"/>
        <v>#VALUE!</v>
      </c>
      <c r="DM509" s="364" t="e">
        <f t="shared" si="353"/>
        <v>#VALUE!</v>
      </c>
      <c r="DN509" s="364" t="e">
        <f t="shared" si="353"/>
        <v>#VALUE!</v>
      </c>
    </row>
    <row r="510" spans="1:118" ht="13.5" x14ac:dyDescent="0.15">
      <c r="A510" s="54"/>
      <c r="B510" s="54"/>
      <c r="C510" s="54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  <c r="AA510" s="54"/>
      <c r="AB510" s="54"/>
      <c r="AC510" s="54"/>
      <c r="AD510" s="54"/>
      <c r="AE510" s="54"/>
      <c r="AF510" s="54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F510" s="338" t="s">
        <v>485</v>
      </c>
      <c r="CG510" s="338" t="s">
        <v>486</v>
      </c>
      <c r="CH510" s="338"/>
      <c r="CI510" s="338"/>
      <c r="CJ510" s="338"/>
      <c r="CK510" s="338"/>
      <c r="CL510" s="338"/>
      <c r="CM510" s="338"/>
      <c r="CN510" s="338"/>
      <c r="CO510" s="338"/>
      <c r="CP510" s="338"/>
      <c r="CQ510" s="338"/>
      <c r="CR510" s="338"/>
      <c r="CS510" s="338"/>
      <c r="CT510" s="338"/>
      <c r="CU510" s="338"/>
      <c r="CV510" s="338"/>
      <c r="CW510" s="338"/>
    </row>
    <row r="512" spans="1:118" ht="16.5" customHeight="1" x14ac:dyDescent="0.15">
      <c r="A512" s="54"/>
      <c r="B512" s="54"/>
      <c r="C512" s="54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  <c r="AA512" s="54"/>
      <c r="AB512" s="54"/>
      <c r="AC512" s="54"/>
      <c r="AD512" s="54"/>
      <c r="AE512" s="54"/>
      <c r="AF512" s="54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F512" s="340" t="s">
        <v>487</v>
      </c>
      <c r="CG512" s="353" t="e">
        <f>CG508</f>
        <v>#VALUE!</v>
      </c>
      <c r="CH512" s="353" t="e">
        <f t="shared" ref="CH512:CV512" si="354">CH508</f>
        <v>#VALUE!</v>
      </c>
      <c r="CI512" s="353" t="e">
        <f t="shared" si="354"/>
        <v>#VALUE!</v>
      </c>
      <c r="CJ512" s="353" t="e">
        <f t="shared" si="354"/>
        <v>#VALUE!</v>
      </c>
      <c r="CK512" s="353" t="e">
        <f t="shared" si="354"/>
        <v>#VALUE!</v>
      </c>
      <c r="CL512" s="353" t="e">
        <f t="shared" si="354"/>
        <v>#VALUE!</v>
      </c>
      <c r="CM512" s="353" t="e">
        <f t="shared" si="354"/>
        <v>#VALUE!</v>
      </c>
      <c r="CN512" s="353" t="e">
        <f t="shared" si="354"/>
        <v>#VALUE!</v>
      </c>
      <c r="CO512" s="353" t="e">
        <f t="shared" si="354"/>
        <v>#VALUE!</v>
      </c>
      <c r="CP512" s="353" t="e">
        <f t="shared" si="354"/>
        <v>#VALUE!</v>
      </c>
      <c r="CQ512" s="353" t="e">
        <f t="shared" si="354"/>
        <v>#VALUE!</v>
      </c>
      <c r="CR512" s="353" t="e">
        <f t="shared" si="354"/>
        <v>#VALUE!</v>
      </c>
      <c r="CS512" s="353" t="e">
        <f t="shared" si="354"/>
        <v>#VALUE!</v>
      </c>
      <c r="CT512" s="353" t="e">
        <f t="shared" si="354"/>
        <v>#VALUE!</v>
      </c>
      <c r="CU512" s="353" t="e">
        <f t="shared" si="354"/>
        <v>#VALUE!</v>
      </c>
      <c r="CV512" s="353" t="e">
        <f t="shared" si="354"/>
        <v>#VALUE!</v>
      </c>
    </row>
    <row r="513" spans="1:118" ht="13.5" x14ac:dyDescent="0.15">
      <c r="A513" s="54"/>
      <c r="B513" s="54"/>
      <c r="C513" s="54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  <c r="AA513" s="54"/>
      <c r="AB513" s="54"/>
      <c r="AC513" s="54"/>
      <c r="AD513" s="54"/>
      <c r="AE513" s="54"/>
      <c r="AF513" s="54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F513" s="54" t="s">
        <v>395</v>
      </c>
      <c r="CG513" s="54">
        <v>100</v>
      </c>
      <c r="CH513" s="54">
        <f>$CG513</f>
        <v>100</v>
      </c>
      <c r="CI513" s="54">
        <f t="shared" ref="CI513:CV517" si="355">$CG513</f>
        <v>100</v>
      </c>
      <c r="CJ513" s="54">
        <f t="shared" si="355"/>
        <v>100</v>
      </c>
      <c r="CK513" s="54">
        <f t="shared" si="355"/>
        <v>100</v>
      </c>
      <c r="CL513" s="54">
        <f t="shared" si="355"/>
        <v>100</v>
      </c>
      <c r="CM513" s="54">
        <f t="shared" si="355"/>
        <v>100</v>
      </c>
      <c r="CN513" s="54">
        <f t="shared" si="355"/>
        <v>100</v>
      </c>
      <c r="CO513" s="54">
        <f t="shared" si="355"/>
        <v>100</v>
      </c>
      <c r="CP513" s="54">
        <f t="shared" si="355"/>
        <v>100</v>
      </c>
      <c r="CQ513" s="54">
        <f t="shared" si="355"/>
        <v>100</v>
      </c>
      <c r="CR513" s="54">
        <f t="shared" si="355"/>
        <v>100</v>
      </c>
      <c r="CS513" s="54">
        <f t="shared" si="355"/>
        <v>100</v>
      </c>
      <c r="CT513" s="54">
        <f t="shared" si="355"/>
        <v>100</v>
      </c>
      <c r="CU513" s="54">
        <f t="shared" si="355"/>
        <v>100</v>
      </c>
      <c r="CV513" s="54">
        <f t="shared" si="355"/>
        <v>100</v>
      </c>
      <c r="CX513" s="339" t="s">
        <v>402</v>
      </c>
      <c r="CY513" s="339"/>
      <c r="CZ513" s="339"/>
      <c r="DA513" s="339"/>
      <c r="DB513" s="339"/>
      <c r="DC513" s="339"/>
      <c r="DD513" s="339"/>
      <c r="DE513" s="339"/>
      <c r="DF513" s="339"/>
      <c r="DG513" s="339"/>
      <c r="DH513" s="339"/>
      <c r="DI513" s="339"/>
      <c r="DJ513" s="339"/>
      <c r="DK513" s="339"/>
      <c r="DL513" s="339"/>
      <c r="DM513" s="339"/>
      <c r="DN513" s="339"/>
    </row>
    <row r="514" spans="1:118" ht="13.5" x14ac:dyDescent="0.15">
      <c r="A514" s="54"/>
      <c r="B514" s="54"/>
      <c r="C514" s="54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  <c r="AA514" s="54"/>
      <c r="AB514" s="54"/>
      <c r="AC514" s="54"/>
      <c r="AD514" s="54"/>
      <c r="AE514" s="54"/>
      <c r="AF514" s="54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B514" s="64" t="s">
        <v>372</v>
      </c>
      <c r="CC514" s="345">
        <v>0</v>
      </c>
      <c r="CD514" s="66" t="s">
        <v>373</v>
      </c>
      <c r="CE514" s="66">
        <f>ROUND(CC514*$CG$82*9.80665/1000,0)</f>
        <v>0</v>
      </c>
      <c r="CF514" s="54" t="s">
        <v>374</v>
      </c>
      <c r="CG514" s="341">
        <f>CE515</f>
        <v>0</v>
      </c>
      <c r="CH514" s="54">
        <f>$CG514</f>
        <v>0</v>
      </c>
      <c r="CI514" s="54">
        <f t="shared" si="355"/>
        <v>0</v>
      </c>
      <c r="CJ514" s="54">
        <f t="shared" si="355"/>
        <v>0</v>
      </c>
      <c r="CK514" s="54">
        <f t="shared" si="355"/>
        <v>0</v>
      </c>
      <c r="CL514" s="54">
        <f t="shared" si="355"/>
        <v>0</v>
      </c>
      <c r="CM514" s="54">
        <f t="shared" si="355"/>
        <v>0</v>
      </c>
      <c r="CN514" s="54">
        <f t="shared" si="355"/>
        <v>0</v>
      </c>
      <c r="CO514" s="54">
        <f t="shared" si="355"/>
        <v>0</v>
      </c>
      <c r="CP514" s="54">
        <f t="shared" si="355"/>
        <v>0</v>
      </c>
      <c r="CQ514" s="54">
        <f t="shared" si="355"/>
        <v>0</v>
      </c>
      <c r="CR514" s="54">
        <f t="shared" si="355"/>
        <v>0</v>
      </c>
      <c r="CS514" s="54">
        <f t="shared" si="355"/>
        <v>0</v>
      </c>
      <c r="CT514" s="54">
        <f t="shared" si="355"/>
        <v>0</v>
      </c>
      <c r="CU514" s="54">
        <f t="shared" si="355"/>
        <v>0</v>
      </c>
      <c r="CV514" s="54">
        <f t="shared" si="355"/>
        <v>0</v>
      </c>
    </row>
    <row r="515" spans="1:118" ht="13.5" x14ac:dyDescent="0.15">
      <c r="A515" s="54"/>
      <c r="B515" s="54"/>
      <c r="C515" s="54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  <c r="AA515" s="54"/>
      <c r="AB515" s="54"/>
      <c r="AC515" s="54"/>
      <c r="AD515" s="54"/>
      <c r="AE515" s="54"/>
      <c r="AF515" s="54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B515" s="354" t="s">
        <v>376</v>
      </c>
      <c r="CC515" s="355">
        <f>CC499</f>
        <v>0</v>
      </c>
      <c r="CD515" s="346" t="s">
        <v>381</v>
      </c>
      <c r="CE515" s="66">
        <f>CC515*$CG$82*9.80665/1000</f>
        <v>0</v>
      </c>
      <c r="CF515" s="54" t="s">
        <v>396</v>
      </c>
      <c r="CG515" s="54">
        <v>0.79</v>
      </c>
      <c r="CH515" s="54">
        <f>$CG515</f>
        <v>0.79</v>
      </c>
      <c r="CI515" s="54">
        <f t="shared" si="355"/>
        <v>0.79</v>
      </c>
      <c r="CJ515" s="54">
        <f t="shared" si="355"/>
        <v>0.79</v>
      </c>
      <c r="CK515" s="54">
        <f t="shared" si="355"/>
        <v>0.79</v>
      </c>
      <c r="CL515" s="54">
        <f t="shared" si="355"/>
        <v>0.79</v>
      </c>
      <c r="CM515" s="54">
        <f t="shared" si="355"/>
        <v>0.79</v>
      </c>
      <c r="CN515" s="54">
        <f t="shared" si="355"/>
        <v>0.79</v>
      </c>
      <c r="CO515" s="54">
        <f t="shared" si="355"/>
        <v>0.79</v>
      </c>
      <c r="CP515" s="54">
        <f t="shared" si="355"/>
        <v>0.79</v>
      </c>
      <c r="CQ515" s="54">
        <f t="shared" si="355"/>
        <v>0.79</v>
      </c>
      <c r="CR515" s="54">
        <f t="shared" si="355"/>
        <v>0.79</v>
      </c>
      <c r="CS515" s="54">
        <f t="shared" si="355"/>
        <v>0.79</v>
      </c>
      <c r="CT515" s="54">
        <f t="shared" si="355"/>
        <v>0.79</v>
      </c>
      <c r="CU515" s="54">
        <f t="shared" si="355"/>
        <v>0.79</v>
      </c>
      <c r="CV515" s="54">
        <f t="shared" si="355"/>
        <v>0.79</v>
      </c>
      <c r="CX515" s="358" t="s">
        <v>404</v>
      </c>
      <c r="CY515" s="54">
        <f t="shared" ref="CY515:DN515" si="356">CG$79</f>
        <v>126.88500000000001</v>
      </c>
      <c r="CZ515" s="54">
        <f t="shared" si="356"/>
        <v>109.185</v>
      </c>
      <c r="DA515" s="54">
        <f t="shared" si="356"/>
        <v>94.381</v>
      </c>
      <c r="DB515" s="54">
        <f t="shared" si="356"/>
        <v>82.445999999999998</v>
      </c>
      <c r="DC515" s="54">
        <f t="shared" si="356"/>
        <v>73.918000000000006</v>
      </c>
      <c r="DD515" s="54">
        <f t="shared" si="356"/>
        <v>63.152999999999999</v>
      </c>
      <c r="DE515" s="54">
        <f t="shared" si="356"/>
        <v>56.482999999999997</v>
      </c>
      <c r="DF515" s="54">
        <f t="shared" si="356"/>
        <v>51.133000000000003</v>
      </c>
      <c r="DG515" s="54">
        <f t="shared" si="356"/>
        <v>48.246000000000002</v>
      </c>
      <c r="DH515" s="54">
        <f t="shared" si="356"/>
        <v>43.709000000000003</v>
      </c>
      <c r="DI515" s="54">
        <f t="shared" si="356"/>
        <v>40.774000000000001</v>
      </c>
      <c r="DJ515" s="54">
        <f t="shared" si="356"/>
        <v>38.68</v>
      </c>
      <c r="DK515" s="54">
        <f t="shared" si="356"/>
        <v>34.463000000000001</v>
      </c>
      <c r="DL515" s="54">
        <f t="shared" si="356"/>
        <v>33.161000000000001</v>
      </c>
      <c r="DM515" s="54">
        <f t="shared" si="356"/>
        <v>30.765000000000001</v>
      </c>
      <c r="DN515" s="54">
        <f t="shared" si="356"/>
        <v>29.283999999999999</v>
      </c>
    </row>
    <row r="516" spans="1:118" ht="13.5" x14ac:dyDescent="0.15">
      <c r="A516" s="54"/>
      <c r="B516" s="54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  <c r="AA516" s="54"/>
      <c r="AB516" s="54"/>
      <c r="AC516" s="54"/>
      <c r="AD516" s="54"/>
      <c r="AE516" s="54"/>
      <c r="AF516" s="54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B516" s="64" t="s">
        <v>380</v>
      </c>
      <c r="CC516" s="345">
        <f>-BN107</f>
        <v>0</v>
      </c>
      <c r="CD516" s="346" t="s">
        <v>381</v>
      </c>
      <c r="CE516" s="66">
        <f>CC516*$CG$82*9.80665/1000</f>
        <v>0</v>
      </c>
      <c r="CF516" s="54" t="s">
        <v>382</v>
      </c>
      <c r="CG516" s="341">
        <f>CE514</f>
        <v>0</v>
      </c>
      <c r="CH516" s="54">
        <f>$CG516</f>
        <v>0</v>
      </c>
      <c r="CI516" s="54">
        <f t="shared" si="355"/>
        <v>0</v>
      </c>
      <c r="CJ516" s="54">
        <f t="shared" si="355"/>
        <v>0</v>
      </c>
      <c r="CK516" s="54">
        <f t="shared" si="355"/>
        <v>0</v>
      </c>
      <c r="CL516" s="54">
        <f t="shared" si="355"/>
        <v>0</v>
      </c>
      <c r="CM516" s="54">
        <f t="shared" si="355"/>
        <v>0</v>
      </c>
      <c r="CN516" s="54">
        <f t="shared" si="355"/>
        <v>0</v>
      </c>
      <c r="CO516" s="54">
        <f t="shared" si="355"/>
        <v>0</v>
      </c>
      <c r="CP516" s="54">
        <f t="shared" si="355"/>
        <v>0</v>
      </c>
      <c r="CQ516" s="54">
        <f t="shared" si="355"/>
        <v>0</v>
      </c>
      <c r="CR516" s="54">
        <f t="shared" si="355"/>
        <v>0</v>
      </c>
      <c r="CS516" s="54">
        <f t="shared" si="355"/>
        <v>0</v>
      </c>
      <c r="CT516" s="54">
        <f t="shared" si="355"/>
        <v>0</v>
      </c>
      <c r="CU516" s="54">
        <f t="shared" si="355"/>
        <v>0</v>
      </c>
      <c r="CV516" s="54">
        <f t="shared" si="355"/>
        <v>0</v>
      </c>
      <c r="CX516" s="54" t="s">
        <v>418</v>
      </c>
      <c r="CY516" s="54">
        <f t="shared" ref="CY516:DN516" si="357">CG$80</f>
        <v>0.55779999999999996</v>
      </c>
      <c r="CZ516" s="54">
        <f t="shared" si="357"/>
        <v>0.65139999999999998</v>
      </c>
      <c r="DA516" s="54">
        <f t="shared" si="357"/>
        <v>0.72219999999999995</v>
      </c>
      <c r="DB516" s="54">
        <f t="shared" si="357"/>
        <v>0.78249999999999997</v>
      </c>
      <c r="DC516" s="54">
        <f t="shared" si="357"/>
        <v>0.81259999999999999</v>
      </c>
      <c r="DD516" s="54">
        <f t="shared" si="357"/>
        <v>0.84340000000000004</v>
      </c>
      <c r="DE516" s="54">
        <f t="shared" si="357"/>
        <v>0.86929999999999996</v>
      </c>
      <c r="DF516" s="54">
        <f t="shared" si="357"/>
        <v>0.89100000000000001</v>
      </c>
      <c r="DG516" s="54">
        <f t="shared" si="357"/>
        <v>0.90920000000000001</v>
      </c>
      <c r="DH516" s="54">
        <f t="shared" si="357"/>
        <v>0.92220000000000002</v>
      </c>
      <c r="DI516" s="54">
        <f t="shared" si="357"/>
        <v>0.93189999999999995</v>
      </c>
      <c r="DJ516" s="54">
        <f t="shared" si="357"/>
        <v>0.94030000000000002</v>
      </c>
      <c r="DK516" s="54">
        <f t="shared" si="357"/>
        <v>0.94769999999999999</v>
      </c>
      <c r="DL516" s="54">
        <f t="shared" si="357"/>
        <v>0.95440000000000003</v>
      </c>
      <c r="DM516" s="54">
        <f t="shared" si="357"/>
        <v>0.96020000000000005</v>
      </c>
      <c r="DN516" s="54">
        <f t="shared" si="357"/>
        <v>0.96530000000000005</v>
      </c>
    </row>
    <row r="517" spans="1:118" ht="14.25" thickBot="1" x14ac:dyDescent="0.2">
      <c r="A517" s="54"/>
      <c r="B517" s="54"/>
      <c r="C517" s="54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  <c r="AA517" s="54"/>
      <c r="AB517" s="54"/>
      <c r="AC517" s="54"/>
      <c r="AD517" s="54"/>
      <c r="AE517" s="54"/>
      <c r="AF517" s="54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B517" s="64" t="s">
        <v>384</v>
      </c>
      <c r="CC517" s="345" t="e">
        <f>(BM107-BM106)/0.000694444444444444</f>
        <v>#VALUE!</v>
      </c>
      <c r="CD517" s="66" t="s">
        <v>65</v>
      </c>
      <c r="CE517" s="66" t="e">
        <f>IF(CC514=0,IF(CC497&gt;0,CC517+CE500,CC517),(CC517-((CC516-CC515)/CC514)))</f>
        <v>#VALUE!</v>
      </c>
      <c r="CF517" s="54" t="s">
        <v>406</v>
      </c>
      <c r="CG517" s="341" t="e">
        <f>ABS(CE517)</f>
        <v>#VALUE!</v>
      </c>
      <c r="CH517" s="54" t="e">
        <f>$CG517</f>
        <v>#VALUE!</v>
      </c>
      <c r="CI517" s="54" t="e">
        <f t="shared" si="355"/>
        <v>#VALUE!</v>
      </c>
      <c r="CJ517" s="54" t="e">
        <f t="shared" si="355"/>
        <v>#VALUE!</v>
      </c>
      <c r="CK517" s="54" t="e">
        <f t="shared" si="355"/>
        <v>#VALUE!</v>
      </c>
      <c r="CL517" s="54" t="e">
        <f t="shared" si="355"/>
        <v>#VALUE!</v>
      </c>
      <c r="CM517" s="54" t="e">
        <f t="shared" si="355"/>
        <v>#VALUE!</v>
      </c>
      <c r="CN517" s="54" t="e">
        <f t="shared" si="355"/>
        <v>#VALUE!</v>
      </c>
      <c r="CO517" s="54" t="e">
        <f t="shared" si="355"/>
        <v>#VALUE!</v>
      </c>
      <c r="CP517" s="54" t="e">
        <f t="shared" si="355"/>
        <v>#VALUE!</v>
      </c>
      <c r="CQ517" s="54" t="e">
        <f t="shared" si="355"/>
        <v>#VALUE!</v>
      </c>
      <c r="CR517" s="54" t="e">
        <f t="shared" si="355"/>
        <v>#VALUE!</v>
      </c>
      <c r="CS517" s="54" t="e">
        <f t="shared" si="355"/>
        <v>#VALUE!</v>
      </c>
      <c r="CT517" s="54" t="e">
        <f t="shared" si="355"/>
        <v>#VALUE!</v>
      </c>
      <c r="CU517" s="54" t="e">
        <f t="shared" si="355"/>
        <v>#VALUE!</v>
      </c>
      <c r="CV517" s="54" t="e">
        <f t="shared" si="355"/>
        <v>#VALUE!</v>
      </c>
      <c r="CX517" s="54" t="s">
        <v>415</v>
      </c>
      <c r="CY517" s="54">
        <f>100-$CG$83</f>
        <v>94.33</v>
      </c>
      <c r="CZ517" s="54">
        <f t="shared" ref="CZ517:DN517" si="358">100-$CG$83</f>
        <v>94.33</v>
      </c>
      <c r="DA517" s="54">
        <f t="shared" si="358"/>
        <v>94.33</v>
      </c>
      <c r="DB517" s="54">
        <f t="shared" si="358"/>
        <v>94.33</v>
      </c>
      <c r="DC517" s="54">
        <f t="shared" si="358"/>
        <v>94.33</v>
      </c>
      <c r="DD517" s="54">
        <f t="shared" si="358"/>
        <v>94.33</v>
      </c>
      <c r="DE517" s="54">
        <f t="shared" si="358"/>
        <v>94.33</v>
      </c>
      <c r="DF517" s="54">
        <f t="shared" si="358"/>
        <v>94.33</v>
      </c>
      <c r="DG517" s="54">
        <f t="shared" si="358"/>
        <v>94.33</v>
      </c>
      <c r="DH517" s="54">
        <f t="shared" si="358"/>
        <v>94.33</v>
      </c>
      <c r="DI517" s="54">
        <f t="shared" si="358"/>
        <v>94.33</v>
      </c>
      <c r="DJ517" s="54">
        <f t="shared" si="358"/>
        <v>94.33</v>
      </c>
      <c r="DK517" s="54">
        <f t="shared" si="358"/>
        <v>94.33</v>
      </c>
      <c r="DL517" s="54">
        <f t="shared" si="358"/>
        <v>94.33</v>
      </c>
      <c r="DM517" s="54">
        <f t="shared" si="358"/>
        <v>94.33</v>
      </c>
      <c r="DN517" s="54">
        <f t="shared" si="358"/>
        <v>94.33</v>
      </c>
    </row>
    <row r="518" spans="1:118" ht="14.25" thickBot="1" x14ac:dyDescent="0.2">
      <c r="A518" s="54"/>
      <c r="B518" s="54"/>
      <c r="C518" s="54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  <c r="AA518" s="54"/>
      <c r="AB518" s="54"/>
      <c r="AC518" s="54"/>
      <c r="AD518" s="54"/>
      <c r="AE518" s="54"/>
      <c r="AF518" s="54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B518" s="359"/>
      <c r="CC518" s="360"/>
      <c r="CF518" s="54" t="s">
        <v>408</v>
      </c>
      <c r="CG518" s="347">
        <f>LN(2)/CG$78</f>
        <v>0.13862943611198905</v>
      </c>
      <c r="CH518" s="347">
        <f t="shared" ref="CH518:CV518" si="359">LN(2)/CH$78</f>
        <v>8.6643397569993161E-2</v>
      </c>
      <c r="CI518" s="347">
        <f t="shared" si="359"/>
        <v>5.5451774444795626E-2</v>
      </c>
      <c r="CJ518" s="347">
        <f t="shared" si="359"/>
        <v>3.7467415165402446E-2</v>
      </c>
      <c r="CK518" s="347">
        <f t="shared" si="359"/>
        <v>2.5672117798516494E-2</v>
      </c>
      <c r="CL518" s="347">
        <f t="shared" si="359"/>
        <v>1.8097837612531208E-2</v>
      </c>
      <c r="CM518" s="347">
        <f t="shared" si="359"/>
        <v>1.2765141446776157E-2</v>
      </c>
      <c r="CN518" s="347">
        <f t="shared" si="359"/>
        <v>9.001911435843446E-3</v>
      </c>
      <c r="CO518" s="347">
        <f t="shared" si="359"/>
        <v>6.3591484455040852E-3</v>
      </c>
      <c r="CP518" s="347">
        <f t="shared" si="359"/>
        <v>4.7475834284927756E-3</v>
      </c>
      <c r="CQ518" s="347">
        <f t="shared" si="359"/>
        <v>3.7066694147590657E-3</v>
      </c>
      <c r="CR518" s="347">
        <f t="shared" si="359"/>
        <v>2.9001974082006081E-3</v>
      </c>
      <c r="CS518" s="347">
        <f t="shared" si="359"/>
        <v>2.272613706753919E-3</v>
      </c>
      <c r="CT518" s="347">
        <f t="shared" si="359"/>
        <v>1.7773004629742187E-3</v>
      </c>
      <c r="CU518" s="347">
        <f t="shared" si="359"/>
        <v>1.3918618083533039E-3</v>
      </c>
      <c r="CV518" s="347">
        <f t="shared" si="359"/>
        <v>1.0915703630865281E-3</v>
      </c>
      <c r="CX518" s="54" t="s">
        <v>409</v>
      </c>
      <c r="CY518" s="361">
        <f>CE516</f>
        <v>0</v>
      </c>
      <c r="CZ518" s="54">
        <f>$CY518</f>
        <v>0</v>
      </c>
      <c r="DA518" s="54">
        <f t="shared" ref="DA518:DN518" si="360">$CY518</f>
        <v>0</v>
      </c>
      <c r="DB518" s="54">
        <f t="shared" si="360"/>
        <v>0</v>
      </c>
      <c r="DC518" s="54">
        <f t="shared" si="360"/>
        <v>0</v>
      </c>
      <c r="DD518" s="54">
        <f t="shared" si="360"/>
        <v>0</v>
      </c>
      <c r="DE518" s="54">
        <f t="shared" si="360"/>
        <v>0</v>
      </c>
      <c r="DF518" s="54">
        <f t="shared" si="360"/>
        <v>0</v>
      </c>
      <c r="DG518" s="54">
        <f t="shared" si="360"/>
        <v>0</v>
      </c>
      <c r="DH518" s="54">
        <f t="shared" si="360"/>
        <v>0</v>
      </c>
      <c r="DI518" s="54">
        <f t="shared" si="360"/>
        <v>0</v>
      </c>
      <c r="DJ518" s="54">
        <f t="shared" si="360"/>
        <v>0</v>
      </c>
      <c r="DK518" s="54">
        <f t="shared" si="360"/>
        <v>0</v>
      </c>
      <c r="DL518" s="54">
        <f t="shared" si="360"/>
        <v>0</v>
      </c>
      <c r="DM518" s="54">
        <f t="shared" si="360"/>
        <v>0</v>
      </c>
      <c r="DN518" s="54">
        <f t="shared" si="360"/>
        <v>0</v>
      </c>
    </row>
    <row r="520" spans="1:118" ht="13.5" x14ac:dyDescent="0.15">
      <c r="A520" s="54"/>
      <c r="B520" s="54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  <c r="AA520" s="54"/>
      <c r="AB520" s="54"/>
      <c r="AC520" s="54"/>
      <c r="AD520" s="54"/>
      <c r="AE520" s="54"/>
      <c r="AF520" s="54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G520" s="348">
        <f>(CG513+CG514)*CG515</f>
        <v>79</v>
      </c>
      <c r="CH520" s="348">
        <f t="shared" ref="CH520:CV520" si="361">(CH513+CH514)*CH515</f>
        <v>79</v>
      </c>
      <c r="CI520" s="348">
        <f t="shared" si="361"/>
        <v>79</v>
      </c>
      <c r="CJ520" s="348">
        <f t="shared" si="361"/>
        <v>79</v>
      </c>
      <c r="CK520" s="348">
        <f t="shared" si="361"/>
        <v>79</v>
      </c>
      <c r="CL520" s="348">
        <f t="shared" si="361"/>
        <v>79</v>
      </c>
      <c r="CM520" s="348">
        <f t="shared" si="361"/>
        <v>79</v>
      </c>
      <c r="CN520" s="348">
        <f t="shared" si="361"/>
        <v>79</v>
      </c>
      <c r="CO520" s="348">
        <f t="shared" si="361"/>
        <v>79</v>
      </c>
      <c r="CP520" s="348">
        <f t="shared" si="361"/>
        <v>79</v>
      </c>
      <c r="CQ520" s="348">
        <f t="shared" si="361"/>
        <v>79</v>
      </c>
      <c r="CR520" s="348">
        <f t="shared" si="361"/>
        <v>79</v>
      </c>
      <c r="CS520" s="348">
        <f t="shared" si="361"/>
        <v>79</v>
      </c>
      <c r="CT520" s="348">
        <f t="shared" si="361"/>
        <v>79</v>
      </c>
      <c r="CU520" s="348">
        <f t="shared" si="361"/>
        <v>79</v>
      </c>
      <c r="CV520" s="348">
        <f t="shared" si="361"/>
        <v>79</v>
      </c>
    </row>
    <row r="521" spans="1:118" ht="13.5" x14ac:dyDescent="0.15">
      <c r="A521" s="54"/>
      <c r="B521" s="54"/>
      <c r="C521" s="54"/>
      <c r="D521" s="54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  <c r="AA521" s="54"/>
      <c r="AB521" s="54"/>
      <c r="AC521" s="54"/>
      <c r="AD521" s="54"/>
      <c r="AE521" s="54"/>
      <c r="AF521" s="54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G521" s="348" t="e">
        <f>CG516*CG515*(CG517-1/CG518)</f>
        <v>#VALUE!</v>
      </c>
      <c r="CH521" s="348" t="e">
        <f t="shared" ref="CH521:CV521" si="362">CH516*CH515*(CH517-1/CH518)</f>
        <v>#VALUE!</v>
      </c>
      <c r="CI521" s="348" t="e">
        <f t="shared" si="362"/>
        <v>#VALUE!</v>
      </c>
      <c r="CJ521" s="348" t="e">
        <f t="shared" si="362"/>
        <v>#VALUE!</v>
      </c>
      <c r="CK521" s="348" t="e">
        <f t="shared" si="362"/>
        <v>#VALUE!</v>
      </c>
      <c r="CL521" s="348" t="e">
        <f t="shared" si="362"/>
        <v>#VALUE!</v>
      </c>
      <c r="CM521" s="348" t="e">
        <f t="shared" si="362"/>
        <v>#VALUE!</v>
      </c>
      <c r="CN521" s="348" t="e">
        <f t="shared" si="362"/>
        <v>#VALUE!</v>
      </c>
      <c r="CO521" s="348" t="e">
        <f t="shared" si="362"/>
        <v>#VALUE!</v>
      </c>
      <c r="CP521" s="348" t="e">
        <f t="shared" si="362"/>
        <v>#VALUE!</v>
      </c>
      <c r="CQ521" s="348" t="e">
        <f t="shared" si="362"/>
        <v>#VALUE!</v>
      </c>
      <c r="CR521" s="348" t="e">
        <f t="shared" si="362"/>
        <v>#VALUE!</v>
      </c>
      <c r="CS521" s="348" t="e">
        <f t="shared" si="362"/>
        <v>#VALUE!</v>
      </c>
      <c r="CT521" s="348" t="e">
        <f t="shared" si="362"/>
        <v>#VALUE!</v>
      </c>
      <c r="CU521" s="348" t="e">
        <f t="shared" si="362"/>
        <v>#VALUE!</v>
      </c>
      <c r="CV521" s="348" t="e">
        <f t="shared" si="362"/>
        <v>#VALUE!</v>
      </c>
    </row>
    <row r="522" spans="1:118" ht="13.5" x14ac:dyDescent="0.15">
      <c r="A522" s="54"/>
      <c r="B522" s="54"/>
      <c r="C522" s="54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  <c r="AA522" s="54"/>
      <c r="AB522" s="54"/>
      <c r="AC522" s="54"/>
      <c r="AD522" s="54"/>
      <c r="AE522" s="54"/>
      <c r="AF522" s="54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G522" s="348" t="e">
        <f>((CG513+CG514)*CG515-CG512-CG516*CG515/CG518)*EXP(-CG518*CG517)</f>
        <v>#VALUE!</v>
      </c>
      <c r="CH522" s="348" t="e">
        <f t="shared" ref="CH522:CV522" si="363">((CH513+CH514)*CH515-CH512-CH516*CH515/CH518)*EXP(-CH518*CH517)</f>
        <v>#VALUE!</v>
      </c>
      <c r="CI522" s="348" t="e">
        <f t="shared" si="363"/>
        <v>#VALUE!</v>
      </c>
      <c r="CJ522" s="348" t="e">
        <f t="shared" si="363"/>
        <v>#VALUE!</v>
      </c>
      <c r="CK522" s="348" t="e">
        <f t="shared" si="363"/>
        <v>#VALUE!</v>
      </c>
      <c r="CL522" s="348" t="e">
        <f t="shared" si="363"/>
        <v>#VALUE!</v>
      </c>
      <c r="CM522" s="348" t="e">
        <f t="shared" si="363"/>
        <v>#VALUE!</v>
      </c>
      <c r="CN522" s="348" t="e">
        <f t="shared" si="363"/>
        <v>#VALUE!</v>
      </c>
      <c r="CO522" s="348" t="e">
        <f t="shared" si="363"/>
        <v>#VALUE!</v>
      </c>
      <c r="CP522" s="348" t="e">
        <f t="shared" si="363"/>
        <v>#VALUE!</v>
      </c>
      <c r="CQ522" s="348" t="e">
        <f t="shared" si="363"/>
        <v>#VALUE!</v>
      </c>
      <c r="CR522" s="348" t="e">
        <f t="shared" si="363"/>
        <v>#VALUE!</v>
      </c>
      <c r="CS522" s="348" t="e">
        <f t="shared" si="363"/>
        <v>#VALUE!</v>
      </c>
      <c r="CT522" s="348" t="e">
        <f t="shared" si="363"/>
        <v>#VALUE!</v>
      </c>
      <c r="CU522" s="348" t="e">
        <f t="shared" si="363"/>
        <v>#VALUE!</v>
      </c>
      <c r="CV522" s="348" t="e">
        <f t="shared" si="363"/>
        <v>#VALUE!</v>
      </c>
    </row>
    <row r="523" spans="1:118" ht="13.5" x14ac:dyDescent="0.15">
      <c r="A523" s="54"/>
      <c r="B523" s="54"/>
      <c r="C523" s="54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  <c r="AA523" s="54"/>
      <c r="AB523" s="54"/>
      <c r="AC523" s="54"/>
      <c r="AD523" s="54"/>
      <c r="AE523" s="54"/>
      <c r="AF523" s="54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G523" s="349" t="e">
        <f>CG520+CG521-CG522</f>
        <v>#VALUE!</v>
      </c>
      <c r="CH523" s="349" t="e">
        <f t="shared" ref="CH523:CV523" si="364">CH520+CH521-CH522</f>
        <v>#VALUE!</v>
      </c>
      <c r="CI523" s="349" t="e">
        <f t="shared" si="364"/>
        <v>#VALUE!</v>
      </c>
      <c r="CJ523" s="349" t="e">
        <f t="shared" si="364"/>
        <v>#VALUE!</v>
      </c>
      <c r="CK523" s="349" t="e">
        <f t="shared" si="364"/>
        <v>#VALUE!</v>
      </c>
      <c r="CL523" s="349" t="e">
        <f t="shared" si="364"/>
        <v>#VALUE!</v>
      </c>
      <c r="CM523" s="349" t="e">
        <f t="shared" si="364"/>
        <v>#VALUE!</v>
      </c>
      <c r="CN523" s="349" t="e">
        <f t="shared" si="364"/>
        <v>#VALUE!</v>
      </c>
      <c r="CO523" s="349" t="e">
        <f t="shared" si="364"/>
        <v>#VALUE!</v>
      </c>
      <c r="CP523" s="349" t="e">
        <f t="shared" si="364"/>
        <v>#VALUE!</v>
      </c>
      <c r="CQ523" s="349" t="e">
        <f t="shared" si="364"/>
        <v>#VALUE!</v>
      </c>
      <c r="CR523" s="349" t="e">
        <f t="shared" si="364"/>
        <v>#VALUE!</v>
      </c>
      <c r="CS523" s="349" t="e">
        <f t="shared" si="364"/>
        <v>#VALUE!</v>
      </c>
      <c r="CT523" s="349" t="e">
        <f t="shared" si="364"/>
        <v>#VALUE!</v>
      </c>
      <c r="CU523" s="349" t="e">
        <f t="shared" si="364"/>
        <v>#VALUE!</v>
      </c>
      <c r="CV523" s="349" t="e">
        <f t="shared" si="364"/>
        <v>#VALUE!</v>
      </c>
    </row>
    <row r="524" spans="1:118" ht="13.5" x14ac:dyDescent="0.15">
      <c r="A524" s="54"/>
      <c r="B524" s="54"/>
      <c r="C524" s="54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  <c r="AA524" s="54"/>
      <c r="AB524" s="54"/>
      <c r="AC524" s="54"/>
      <c r="AD524" s="54"/>
      <c r="AE524" s="54"/>
      <c r="AF524" s="54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G524" s="350" t="s">
        <v>390</v>
      </c>
      <c r="CH524" s="351" t="s">
        <v>333</v>
      </c>
      <c r="CI524" s="351" t="s">
        <v>334</v>
      </c>
      <c r="CJ524" s="351" t="s">
        <v>335</v>
      </c>
      <c r="CK524" s="351" t="s">
        <v>336</v>
      </c>
      <c r="CL524" s="351" t="s">
        <v>337</v>
      </c>
      <c r="CM524" s="351" t="s">
        <v>338</v>
      </c>
      <c r="CN524" s="351" t="s">
        <v>339</v>
      </c>
      <c r="CO524" s="351" t="s">
        <v>340</v>
      </c>
      <c r="CP524" s="351" t="s">
        <v>341</v>
      </c>
      <c r="CQ524" s="351" t="s">
        <v>342</v>
      </c>
      <c r="CR524" s="351" t="s">
        <v>343</v>
      </c>
      <c r="CS524" s="351" t="s">
        <v>344</v>
      </c>
      <c r="CT524" s="351" t="s">
        <v>345</v>
      </c>
      <c r="CU524" s="351" t="s">
        <v>346</v>
      </c>
      <c r="CV524" s="351" t="s">
        <v>347</v>
      </c>
      <c r="CY524" s="54" t="s">
        <v>390</v>
      </c>
      <c r="CZ524" s="54" t="s">
        <v>333</v>
      </c>
      <c r="DA524" s="54" t="s">
        <v>334</v>
      </c>
      <c r="DB524" s="54" t="s">
        <v>335</v>
      </c>
      <c r="DC524" s="54" t="s">
        <v>336</v>
      </c>
      <c r="DD524" s="54" t="s">
        <v>337</v>
      </c>
      <c r="DE524" s="54" t="s">
        <v>338</v>
      </c>
      <c r="DF524" s="54" t="s">
        <v>339</v>
      </c>
      <c r="DG524" s="54" t="s">
        <v>340</v>
      </c>
      <c r="DH524" s="54" t="s">
        <v>341</v>
      </c>
      <c r="DI524" s="54" t="s">
        <v>342</v>
      </c>
      <c r="DJ524" s="54" t="s">
        <v>343</v>
      </c>
      <c r="DK524" s="54" t="s">
        <v>344</v>
      </c>
      <c r="DL524" s="54" t="s">
        <v>345</v>
      </c>
      <c r="DM524" s="54" t="s">
        <v>346</v>
      </c>
      <c r="DN524" s="54" t="s">
        <v>347</v>
      </c>
    </row>
    <row r="525" spans="1:118" ht="13.5" x14ac:dyDescent="0.15">
      <c r="A525" s="54"/>
      <c r="B525" s="54"/>
      <c r="C525" s="54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  <c r="AA525" s="54"/>
      <c r="AB525" s="54"/>
      <c r="AC525" s="54"/>
      <c r="AD525" s="54"/>
      <c r="AE525" s="54"/>
      <c r="AF525" s="54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F525" s="54" t="s">
        <v>391</v>
      </c>
      <c r="CG525" s="352" t="e">
        <f>ROUND((CG513+CG514)*CG515+CG516*CG515*(CG517-1/CG518)-((CG513+CG514)*CG515-CG512-CG516*CG515/CG518)*EXP(-CG518*CG517),5)</f>
        <v>#VALUE!</v>
      </c>
      <c r="CH525" s="352" t="e">
        <f t="shared" ref="CH525:CV525" si="365">ROUND((CH513+CH514)*CH515+CH516*CH515*(CH517-1/CH518)-((CH513+CH514)*CH515-CH512-CH516*CH515/CH518)*EXP(-CH518*CH517),5)</f>
        <v>#VALUE!</v>
      </c>
      <c r="CI525" s="352" t="e">
        <f t="shared" si="365"/>
        <v>#VALUE!</v>
      </c>
      <c r="CJ525" s="352" t="e">
        <f t="shared" si="365"/>
        <v>#VALUE!</v>
      </c>
      <c r="CK525" s="352" t="e">
        <f t="shared" si="365"/>
        <v>#VALUE!</v>
      </c>
      <c r="CL525" s="352" t="e">
        <f t="shared" si="365"/>
        <v>#VALUE!</v>
      </c>
      <c r="CM525" s="352" t="e">
        <f t="shared" si="365"/>
        <v>#VALUE!</v>
      </c>
      <c r="CN525" s="352" t="e">
        <f t="shared" si="365"/>
        <v>#VALUE!</v>
      </c>
      <c r="CO525" s="352" t="e">
        <f t="shared" si="365"/>
        <v>#VALUE!</v>
      </c>
      <c r="CP525" s="352" t="e">
        <f t="shared" si="365"/>
        <v>#VALUE!</v>
      </c>
      <c r="CQ525" s="352" t="e">
        <f t="shared" si="365"/>
        <v>#VALUE!</v>
      </c>
      <c r="CR525" s="352" t="e">
        <f t="shared" si="365"/>
        <v>#VALUE!</v>
      </c>
      <c r="CS525" s="352" t="e">
        <f t="shared" si="365"/>
        <v>#VALUE!</v>
      </c>
      <c r="CT525" s="352" t="e">
        <f t="shared" si="365"/>
        <v>#VALUE!</v>
      </c>
      <c r="CU525" s="352" t="e">
        <f t="shared" si="365"/>
        <v>#VALUE!</v>
      </c>
      <c r="CV525" s="352" t="e">
        <f t="shared" si="365"/>
        <v>#VALUE!</v>
      </c>
      <c r="CX525" s="54" t="s">
        <v>412</v>
      </c>
      <c r="CY525" s="362">
        <f>(CY517+CY518)/CY516+CY515</f>
        <v>295.99579239870923</v>
      </c>
      <c r="CZ525" s="362">
        <f t="shared" ref="CZ525:DN525" si="366">(CZ517+CZ518)/CZ516+CZ515</f>
        <v>253.99617592876882</v>
      </c>
      <c r="DA525" s="362">
        <f t="shared" si="366"/>
        <v>224.99578814732763</v>
      </c>
      <c r="DB525" s="362">
        <f t="shared" si="366"/>
        <v>202.99552076677315</v>
      </c>
      <c r="DC525" s="362">
        <f t="shared" si="366"/>
        <v>190.00217425547623</v>
      </c>
      <c r="DD525" s="362">
        <f t="shared" si="366"/>
        <v>174.99791344557741</v>
      </c>
      <c r="DE525" s="362">
        <f t="shared" si="366"/>
        <v>164.99559634188427</v>
      </c>
      <c r="DF525" s="362">
        <f t="shared" si="366"/>
        <v>157.00280920314253</v>
      </c>
      <c r="DG525" s="362">
        <f t="shared" si="366"/>
        <v>151.99654993400793</v>
      </c>
      <c r="DH525" s="362">
        <f t="shared" si="366"/>
        <v>145.99700693992628</v>
      </c>
      <c r="DI525" s="362">
        <f t="shared" si="366"/>
        <v>141.99730722180493</v>
      </c>
      <c r="DJ525" s="362">
        <f t="shared" si="366"/>
        <v>138.99904711262363</v>
      </c>
      <c r="DK525" s="362">
        <f t="shared" si="366"/>
        <v>133.99871805423658</v>
      </c>
      <c r="DL525" s="362">
        <f t="shared" si="366"/>
        <v>131.99796563285832</v>
      </c>
      <c r="DM525" s="362">
        <f t="shared" si="366"/>
        <v>129.00495001041449</v>
      </c>
      <c r="DN525" s="362">
        <f t="shared" si="366"/>
        <v>127.00491577747849</v>
      </c>
    </row>
    <row r="526" spans="1:118" ht="13.5" x14ac:dyDescent="0.15">
      <c r="A526" s="54"/>
      <c r="B526" s="54"/>
      <c r="C526" s="54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  <c r="AA526" s="54"/>
      <c r="AB526" s="54"/>
      <c r="AC526" s="54"/>
      <c r="AD526" s="54"/>
      <c r="AE526" s="54"/>
      <c r="AF526" s="54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319" t="str">
        <f>IF(CB526="","",CC526)</f>
        <v/>
      </c>
      <c r="CB526" s="363" t="str">
        <f>IF(COUNTIF(CY526:DN526,"×")=0,"","浮上できません")</f>
        <v/>
      </c>
      <c r="CC526" s="316">
        <v>9</v>
      </c>
      <c r="CG526" s="369"/>
      <c r="CH526" s="369"/>
      <c r="CI526" s="369"/>
      <c r="CJ526" s="369"/>
      <c r="CK526" s="369"/>
      <c r="CL526" s="369"/>
      <c r="CM526" s="369"/>
      <c r="CN526" s="369"/>
      <c r="CO526" s="369"/>
      <c r="CP526" s="369"/>
      <c r="CQ526" s="369"/>
      <c r="CR526" s="369"/>
      <c r="CS526" s="369"/>
      <c r="CT526" s="369"/>
      <c r="CU526" s="369"/>
      <c r="CV526" s="369"/>
      <c r="CY526" s="364" t="e">
        <f t="shared" ref="CY526:DN526" si="367">IF(CY525-CG525&gt;0,"","×")</f>
        <v>#VALUE!</v>
      </c>
      <c r="CZ526" s="364" t="e">
        <f t="shared" si="367"/>
        <v>#VALUE!</v>
      </c>
      <c r="DA526" s="364" t="e">
        <f t="shared" si="367"/>
        <v>#VALUE!</v>
      </c>
      <c r="DB526" s="364" t="e">
        <f t="shared" si="367"/>
        <v>#VALUE!</v>
      </c>
      <c r="DC526" s="364" t="e">
        <f t="shared" si="367"/>
        <v>#VALUE!</v>
      </c>
      <c r="DD526" s="364" t="e">
        <f t="shared" si="367"/>
        <v>#VALUE!</v>
      </c>
      <c r="DE526" s="364" t="e">
        <f t="shared" si="367"/>
        <v>#VALUE!</v>
      </c>
      <c r="DF526" s="364" t="e">
        <f t="shared" si="367"/>
        <v>#VALUE!</v>
      </c>
      <c r="DG526" s="364" t="e">
        <f t="shared" si="367"/>
        <v>#VALUE!</v>
      </c>
      <c r="DH526" s="364" t="e">
        <f t="shared" si="367"/>
        <v>#VALUE!</v>
      </c>
      <c r="DI526" s="364" t="e">
        <f t="shared" si="367"/>
        <v>#VALUE!</v>
      </c>
      <c r="DJ526" s="364" t="e">
        <f t="shared" si="367"/>
        <v>#VALUE!</v>
      </c>
      <c r="DK526" s="364" t="e">
        <f t="shared" si="367"/>
        <v>#VALUE!</v>
      </c>
      <c r="DL526" s="364" t="e">
        <f t="shared" si="367"/>
        <v>#VALUE!</v>
      </c>
      <c r="DM526" s="364" t="e">
        <f t="shared" si="367"/>
        <v>#VALUE!</v>
      </c>
      <c r="DN526" s="364" t="e">
        <f t="shared" si="367"/>
        <v>#VALUE!</v>
      </c>
    </row>
    <row r="527" spans="1:118" ht="13.5" x14ac:dyDescent="0.15">
      <c r="A527" s="54"/>
      <c r="B527" s="54"/>
      <c r="C527" s="54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  <c r="AA527" s="54"/>
      <c r="AB527" s="54"/>
      <c r="AC527" s="54"/>
      <c r="AD527" s="54"/>
      <c r="AE527" s="54"/>
      <c r="AF527" s="54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F527" s="339" t="s">
        <v>488</v>
      </c>
      <c r="CG527" s="339" t="s">
        <v>489</v>
      </c>
      <c r="CH527" s="339"/>
      <c r="CI527" s="339"/>
      <c r="CJ527" s="339"/>
      <c r="CK527" s="339"/>
      <c r="CL527" s="339"/>
      <c r="CM527" s="339"/>
      <c r="CN527" s="339"/>
      <c r="CO527" s="339"/>
      <c r="CP527" s="339"/>
      <c r="CQ527" s="338"/>
      <c r="CR527" s="338"/>
      <c r="CS527" s="338"/>
      <c r="CT527" s="338"/>
      <c r="CU527" s="338"/>
      <c r="CV527" s="338"/>
      <c r="CW527" s="338"/>
    </row>
    <row r="529" spans="1:118" ht="13.5" x14ac:dyDescent="0.15">
      <c r="A529" s="54"/>
      <c r="B529" s="54"/>
      <c r="C529" s="54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  <c r="AA529" s="54"/>
      <c r="AB529" s="54"/>
      <c r="AC529" s="54"/>
      <c r="AD529" s="54"/>
      <c r="AE529" s="54"/>
      <c r="AF529" s="54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F529" s="340" t="s">
        <v>401</v>
      </c>
      <c r="CG529" s="353" t="e">
        <f>CG525</f>
        <v>#VALUE!</v>
      </c>
      <c r="CH529" s="353" t="e">
        <f t="shared" ref="CH529:CV529" si="368">CH525</f>
        <v>#VALUE!</v>
      </c>
      <c r="CI529" s="353" t="e">
        <f t="shared" si="368"/>
        <v>#VALUE!</v>
      </c>
      <c r="CJ529" s="353" t="e">
        <f t="shared" si="368"/>
        <v>#VALUE!</v>
      </c>
      <c r="CK529" s="353" t="e">
        <f t="shared" si="368"/>
        <v>#VALUE!</v>
      </c>
      <c r="CL529" s="353" t="e">
        <f t="shared" si="368"/>
        <v>#VALUE!</v>
      </c>
      <c r="CM529" s="353" t="e">
        <f t="shared" si="368"/>
        <v>#VALUE!</v>
      </c>
      <c r="CN529" s="353" t="e">
        <f t="shared" si="368"/>
        <v>#VALUE!</v>
      </c>
      <c r="CO529" s="353" t="e">
        <f t="shared" si="368"/>
        <v>#VALUE!</v>
      </c>
      <c r="CP529" s="353" t="e">
        <f t="shared" si="368"/>
        <v>#VALUE!</v>
      </c>
      <c r="CQ529" s="353" t="e">
        <f t="shared" si="368"/>
        <v>#VALUE!</v>
      </c>
      <c r="CR529" s="353" t="e">
        <f t="shared" si="368"/>
        <v>#VALUE!</v>
      </c>
      <c r="CS529" s="353" t="e">
        <f t="shared" si="368"/>
        <v>#VALUE!</v>
      </c>
      <c r="CT529" s="353" t="e">
        <f t="shared" si="368"/>
        <v>#VALUE!</v>
      </c>
      <c r="CU529" s="353" t="e">
        <f t="shared" si="368"/>
        <v>#VALUE!</v>
      </c>
      <c r="CV529" s="353" t="e">
        <f t="shared" si="368"/>
        <v>#VALUE!</v>
      </c>
    </row>
    <row r="530" spans="1:118" ht="13.5" x14ac:dyDescent="0.15">
      <c r="A530" s="54"/>
      <c r="B530" s="54"/>
      <c r="C530" s="54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  <c r="AA530" s="54"/>
      <c r="AB530" s="54"/>
      <c r="AC530" s="54"/>
      <c r="AD530" s="54"/>
      <c r="AE530" s="54"/>
      <c r="AF530" s="54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F530" s="54" t="s">
        <v>395</v>
      </c>
      <c r="CG530" s="54">
        <v>100</v>
      </c>
      <c r="CH530" s="54">
        <f>$CG530</f>
        <v>100</v>
      </c>
      <c r="CI530" s="54">
        <f t="shared" ref="CI530:CV534" si="369">$CG530</f>
        <v>100</v>
      </c>
      <c r="CJ530" s="54">
        <f t="shared" si="369"/>
        <v>100</v>
      </c>
      <c r="CK530" s="54">
        <f t="shared" si="369"/>
        <v>100</v>
      </c>
      <c r="CL530" s="54">
        <f t="shared" si="369"/>
        <v>100</v>
      </c>
      <c r="CM530" s="54">
        <f t="shared" si="369"/>
        <v>100</v>
      </c>
      <c r="CN530" s="54">
        <f t="shared" si="369"/>
        <v>100</v>
      </c>
      <c r="CO530" s="54">
        <f t="shared" si="369"/>
        <v>100</v>
      </c>
      <c r="CP530" s="54">
        <f t="shared" si="369"/>
        <v>100</v>
      </c>
      <c r="CQ530" s="54">
        <f t="shared" si="369"/>
        <v>100</v>
      </c>
      <c r="CR530" s="54">
        <f t="shared" si="369"/>
        <v>100</v>
      </c>
      <c r="CS530" s="54">
        <f t="shared" si="369"/>
        <v>100</v>
      </c>
      <c r="CT530" s="54">
        <f t="shared" si="369"/>
        <v>100</v>
      </c>
      <c r="CU530" s="54">
        <f t="shared" si="369"/>
        <v>100</v>
      </c>
      <c r="CV530" s="54">
        <f t="shared" si="369"/>
        <v>100</v>
      </c>
      <c r="CX530" s="339" t="s">
        <v>490</v>
      </c>
      <c r="CY530" s="339"/>
      <c r="CZ530" s="339"/>
      <c r="DA530" s="339"/>
      <c r="DB530" s="339"/>
      <c r="DC530" s="339"/>
      <c r="DD530" s="339"/>
      <c r="DE530" s="339"/>
      <c r="DF530" s="339"/>
      <c r="DG530" s="339"/>
      <c r="DH530" s="339"/>
      <c r="DI530" s="339"/>
      <c r="DJ530" s="339"/>
      <c r="DK530" s="339"/>
      <c r="DL530" s="339"/>
      <c r="DM530" s="339"/>
      <c r="DN530" s="339"/>
    </row>
    <row r="531" spans="1:118" ht="13.5" x14ac:dyDescent="0.15">
      <c r="A531" s="54"/>
      <c r="B531" s="54"/>
      <c r="C531" s="54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  <c r="AA531" s="54"/>
      <c r="AB531" s="54"/>
      <c r="AC531" s="54"/>
      <c r="AD531" s="54"/>
      <c r="AE531" s="54"/>
      <c r="AF531" s="54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B531" s="64" t="s">
        <v>372</v>
      </c>
      <c r="CC531" s="345">
        <v>-10</v>
      </c>
      <c r="CD531" s="66" t="s">
        <v>491</v>
      </c>
      <c r="CE531" s="66">
        <f>ROUND(CC531*$CG$82*9.80665/1000,0)</f>
        <v>-101</v>
      </c>
      <c r="CF531" s="54" t="s">
        <v>492</v>
      </c>
      <c r="CG531" s="341">
        <f>CE532</f>
        <v>0</v>
      </c>
      <c r="CH531" s="54">
        <f>$CG531</f>
        <v>0</v>
      </c>
      <c r="CI531" s="54">
        <f t="shared" si="369"/>
        <v>0</v>
      </c>
      <c r="CJ531" s="54">
        <f t="shared" si="369"/>
        <v>0</v>
      </c>
      <c r="CK531" s="54">
        <f t="shared" si="369"/>
        <v>0</v>
      </c>
      <c r="CL531" s="54">
        <f t="shared" si="369"/>
        <v>0</v>
      </c>
      <c r="CM531" s="54">
        <f t="shared" si="369"/>
        <v>0</v>
      </c>
      <c r="CN531" s="54">
        <f t="shared" si="369"/>
        <v>0</v>
      </c>
      <c r="CO531" s="54">
        <f t="shared" si="369"/>
        <v>0</v>
      </c>
      <c r="CP531" s="54">
        <f t="shared" si="369"/>
        <v>0</v>
      </c>
      <c r="CQ531" s="54">
        <f t="shared" si="369"/>
        <v>0</v>
      </c>
      <c r="CR531" s="54">
        <f t="shared" si="369"/>
        <v>0</v>
      </c>
      <c r="CS531" s="54">
        <f t="shared" si="369"/>
        <v>0</v>
      </c>
      <c r="CT531" s="54">
        <f t="shared" si="369"/>
        <v>0</v>
      </c>
      <c r="CU531" s="54">
        <f t="shared" si="369"/>
        <v>0</v>
      </c>
      <c r="CV531" s="54">
        <f t="shared" si="369"/>
        <v>0</v>
      </c>
    </row>
    <row r="532" spans="1:118" ht="13.5" x14ac:dyDescent="0.15">
      <c r="A532" s="54"/>
      <c r="B532" s="54"/>
      <c r="C532" s="54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  <c r="AA532" s="54"/>
      <c r="AB532" s="54"/>
      <c r="AC532" s="54"/>
      <c r="AD532" s="54"/>
      <c r="AE532" s="54"/>
      <c r="AF532" s="54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B532" s="354" t="s">
        <v>376</v>
      </c>
      <c r="CC532" s="355">
        <f>CC516</f>
        <v>0</v>
      </c>
      <c r="CD532" s="346" t="s">
        <v>381</v>
      </c>
      <c r="CE532" s="66">
        <f>CC532*$CG$82*9.80665/1000</f>
        <v>0</v>
      </c>
      <c r="CF532" s="54" t="s">
        <v>396</v>
      </c>
      <c r="CG532" s="54">
        <v>0.79</v>
      </c>
      <c r="CH532" s="54">
        <f>$CG532</f>
        <v>0.79</v>
      </c>
      <c r="CI532" s="54">
        <f t="shared" si="369"/>
        <v>0.79</v>
      </c>
      <c r="CJ532" s="54">
        <f t="shared" si="369"/>
        <v>0.79</v>
      </c>
      <c r="CK532" s="54">
        <f t="shared" si="369"/>
        <v>0.79</v>
      </c>
      <c r="CL532" s="54">
        <f t="shared" si="369"/>
        <v>0.79</v>
      </c>
      <c r="CM532" s="54">
        <f t="shared" si="369"/>
        <v>0.79</v>
      </c>
      <c r="CN532" s="54">
        <f t="shared" si="369"/>
        <v>0.79</v>
      </c>
      <c r="CO532" s="54">
        <f t="shared" si="369"/>
        <v>0.79</v>
      </c>
      <c r="CP532" s="54">
        <f t="shared" si="369"/>
        <v>0.79</v>
      </c>
      <c r="CQ532" s="54">
        <f t="shared" si="369"/>
        <v>0.79</v>
      </c>
      <c r="CR532" s="54">
        <f t="shared" si="369"/>
        <v>0.79</v>
      </c>
      <c r="CS532" s="54">
        <f t="shared" si="369"/>
        <v>0.79</v>
      </c>
      <c r="CT532" s="54">
        <f t="shared" si="369"/>
        <v>0.79</v>
      </c>
      <c r="CU532" s="54">
        <f t="shared" si="369"/>
        <v>0.79</v>
      </c>
      <c r="CV532" s="54">
        <f t="shared" si="369"/>
        <v>0.79</v>
      </c>
      <c r="CX532" s="358" t="s">
        <v>404</v>
      </c>
      <c r="CY532" s="54">
        <f t="shared" ref="CY532:DN532" si="370">CG$79</f>
        <v>126.88500000000001</v>
      </c>
      <c r="CZ532" s="54">
        <f t="shared" si="370"/>
        <v>109.185</v>
      </c>
      <c r="DA532" s="54">
        <f t="shared" si="370"/>
        <v>94.381</v>
      </c>
      <c r="DB532" s="54">
        <f t="shared" si="370"/>
        <v>82.445999999999998</v>
      </c>
      <c r="DC532" s="54">
        <f t="shared" si="370"/>
        <v>73.918000000000006</v>
      </c>
      <c r="DD532" s="54">
        <f t="shared" si="370"/>
        <v>63.152999999999999</v>
      </c>
      <c r="DE532" s="54">
        <f t="shared" si="370"/>
        <v>56.482999999999997</v>
      </c>
      <c r="DF532" s="54">
        <f t="shared" si="370"/>
        <v>51.133000000000003</v>
      </c>
      <c r="DG532" s="54">
        <f t="shared" si="370"/>
        <v>48.246000000000002</v>
      </c>
      <c r="DH532" s="54">
        <f t="shared" si="370"/>
        <v>43.709000000000003</v>
      </c>
      <c r="DI532" s="54">
        <f t="shared" si="370"/>
        <v>40.774000000000001</v>
      </c>
      <c r="DJ532" s="54">
        <f t="shared" si="370"/>
        <v>38.68</v>
      </c>
      <c r="DK532" s="54">
        <f t="shared" si="370"/>
        <v>34.463000000000001</v>
      </c>
      <c r="DL532" s="54">
        <f t="shared" si="370"/>
        <v>33.161000000000001</v>
      </c>
      <c r="DM532" s="54">
        <f t="shared" si="370"/>
        <v>30.765000000000001</v>
      </c>
      <c r="DN532" s="54">
        <f t="shared" si="370"/>
        <v>29.283999999999999</v>
      </c>
    </row>
    <row r="533" spans="1:118" ht="13.5" x14ac:dyDescent="0.15">
      <c r="A533" s="54"/>
      <c r="B533" s="54"/>
      <c r="C533" s="54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54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B533" s="64" t="s">
        <v>380</v>
      </c>
      <c r="CC533" s="345">
        <f>-BN108</f>
        <v>0</v>
      </c>
      <c r="CD533" s="346" t="s">
        <v>381</v>
      </c>
      <c r="CE533" s="66">
        <f>CC533*$CG$82*9.80665/1000</f>
        <v>0</v>
      </c>
      <c r="CF533" s="54" t="s">
        <v>493</v>
      </c>
      <c r="CG533" s="341">
        <f>CE531</f>
        <v>-101</v>
      </c>
      <c r="CH533" s="54">
        <f>$CG533</f>
        <v>-101</v>
      </c>
      <c r="CI533" s="54">
        <f t="shared" si="369"/>
        <v>-101</v>
      </c>
      <c r="CJ533" s="54">
        <f t="shared" si="369"/>
        <v>-101</v>
      </c>
      <c r="CK533" s="54">
        <f t="shared" si="369"/>
        <v>-101</v>
      </c>
      <c r="CL533" s="54">
        <f t="shared" si="369"/>
        <v>-101</v>
      </c>
      <c r="CM533" s="54">
        <f t="shared" si="369"/>
        <v>-101</v>
      </c>
      <c r="CN533" s="54">
        <f t="shared" si="369"/>
        <v>-101</v>
      </c>
      <c r="CO533" s="54">
        <f t="shared" si="369"/>
        <v>-101</v>
      </c>
      <c r="CP533" s="54">
        <f t="shared" si="369"/>
        <v>-101</v>
      </c>
      <c r="CQ533" s="54">
        <f t="shared" si="369"/>
        <v>-101</v>
      </c>
      <c r="CR533" s="54">
        <f t="shared" si="369"/>
        <v>-101</v>
      </c>
      <c r="CS533" s="54">
        <f t="shared" si="369"/>
        <v>-101</v>
      </c>
      <c r="CT533" s="54">
        <f t="shared" si="369"/>
        <v>-101</v>
      </c>
      <c r="CU533" s="54">
        <f t="shared" si="369"/>
        <v>-101</v>
      </c>
      <c r="CV533" s="54">
        <f t="shared" si="369"/>
        <v>-101</v>
      </c>
      <c r="CX533" s="54" t="s">
        <v>418</v>
      </c>
      <c r="CY533" s="54">
        <f t="shared" ref="CY533:DN533" si="371">CG$80</f>
        <v>0.55779999999999996</v>
      </c>
      <c r="CZ533" s="54">
        <f t="shared" si="371"/>
        <v>0.65139999999999998</v>
      </c>
      <c r="DA533" s="54">
        <f t="shared" si="371"/>
        <v>0.72219999999999995</v>
      </c>
      <c r="DB533" s="54">
        <f t="shared" si="371"/>
        <v>0.78249999999999997</v>
      </c>
      <c r="DC533" s="54">
        <f t="shared" si="371"/>
        <v>0.81259999999999999</v>
      </c>
      <c r="DD533" s="54">
        <f t="shared" si="371"/>
        <v>0.84340000000000004</v>
      </c>
      <c r="DE533" s="54">
        <f t="shared" si="371"/>
        <v>0.86929999999999996</v>
      </c>
      <c r="DF533" s="54">
        <f t="shared" si="371"/>
        <v>0.89100000000000001</v>
      </c>
      <c r="DG533" s="54">
        <f t="shared" si="371"/>
        <v>0.90920000000000001</v>
      </c>
      <c r="DH533" s="54">
        <f t="shared" si="371"/>
        <v>0.92220000000000002</v>
      </c>
      <c r="DI533" s="54">
        <f t="shared" si="371"/>
        <v>0.93189999999999995</v>
      </c>
      <c r="DJ533" s="54">
        <f t="shared" si="371"/>
        <v>0.94030000000000002</v>
      </c>
      <c r="DK533" s="54">
        <f t="shared" si="371"/>
        <v>0.94769999999999999</v>
      </c>
      <c r="DL533" s="54">
        <f t="shared" si="371"/>
        <v>0.95440000000000003</v>
      </c>
      <c r="DM533" s="54">
        <f t="shared" si="371"/>
        <v>0.96020000000000005</v>
      </c>
      <c r="DN533" s="54">
        <f t="shared" si="371"/>
        <v>0.96530000000000005</v>
      </c>
    </row>
    <row r="534" spans="1:118" ht="14.25" thickBot="1" x14ac:dyDescent="0.2">
      <c r="A534" s="54"/>
      <c r="B534" s="54"/>
      <c r="C534" s="54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  <c r="AA534" s="54"/>
      <c r="AB534" s="54"/>
      <c r="AC534" s="54"/>
      <c r="AD534" s="54"/>
      <c r="AE534" s="54"/>
      <c r="AF534" s="54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B534" s="64" t="s">
        <v>384</v>
      </c>
      <c r="CC534" s="345">
        <f>(BM346-BM345)/0.000694444444444444</f>
        <v>0</v>
      </c>
      <c r="CD534" s="66" t="s">
        <v>65</v>
      </c>
      <c r="CE534" s="66">
        <f>IF(CC531=0,IF(CC514&gt;0,CC534+CE517,CC534),(CC534-((CC533-CC532)/CC531)))</f>
        <v>0</v>
      </c>
      <c r="CF534" s="54" t="s">
        <v>406</v>
      </c>
      <c r="CG534" s="341">
        <f>ABS(CE534)</f>
        <v>0</v>
      </c>
      <c r="CH534" s="54">
        <f>$CG534</f>
        <v>0</v>
      </c>
      <c r="CI534" s="54">
        <f t="shared" si="369"/>
        <v>0</v>
      </c>
      <c r="CJ534" s="54">
        <f t="shared" si="369"/>
        <v>0</v>
      </c>
      <c r="CK534" s="54">
        <f t="shared" si="369"/>
        <v>0</v>
      </c>
      <c r="CL534" s="54">
        <f t="shared" si="369"/>
        <v>0</v>
      </c>
      <c r="CM534" s="54">
        <f t="shared" si="369"/>
        <v>0</v>
      </c>
      <c r="CN534" s="54">
        <f t="shared" si="369"/>
        <v>0</v>
      </c>
      <c r="CO534" s="54">
        <f t="shared" si="369"/>
        <v>0</v>
      </c>
      <c r="CP534" s="54">
        <f t="shared" si="369"/>
        <v>0</v>
      </c>
      <c r="CQ534" s="54">
        <f t="shared" si="369"/>
        <v>0</v>
      </c>
      <c r="CR534" s="54">
        <f t="shared" si="369"/>
        <v>0</v>
      </c>
      <c r="CS534" s="54">
        <f t="shared" si="369"/>
        <v>0</v>
      </c>
      <c r="CT534" s="54">
        <f t="shared" si="369"/>
        <v>0</v>
      </c>
      <c r="CU534" s="54">
        <f t="shared" si="369"/>
        <v>0</v>
      </c>
      <c r="CV534" s="54">
        <f t="shared" si="369"/>
        <v>0</v>
      </c>
      <c r="CX534" s="54" t="s">
        <v>407</v>
      </c>
      <c r="CY534" s="54">
        <f>100-$CG$83</f>
        <v>94.33</v>
      </c>
      <c r="CZ534" s="54">
        <f t="shared" ref="CZ534:DN534" si="372">100-$CG$83</f>
        <v>94.33</v>
      </c>
      <c r="DA534" s="54">
        <f t="shared" si="372"/>
        <v>94.33</v>
      </c>
      <c r="DB534" s="54">
        <f t="shared" si="372"/>
        <v>94.33</v>
      </c>
      <c r="DC534" s="54">
        <f t="shared" si="372"/>
        <v>94.33</v>
      </c>
      <c r="DD534" s="54">
        <f t="shared" si="372"/>
        <v>94.33</v>
      </c>
      <c r="DE534" s="54">
        <f t="shared" si="372"/>
        <v>94.33</v>
      </c>
      <c r="DF534" s="54">
        <f t="shared" si="372"/>
        <v>94.33</v>
      </c>
      <c r="DG534" s="54">
        <f t="shared" si="372"/>
        <v>94.33</v>
      </c>
      <c r="DH534" s="54">
        <f t="shared" si="372"/>
        <v>94.33</v>
      </c>
      <c r="DI534" s="54">
        <f t="shared" si="372"/>
        <v>94.33</v>
      </c>
      <c r="DJ534" s="54">
        <f t="shared" si="372"/>
        <v>94.33</v>
      </c>
      <c r="DK534" s="54">
        <f t="shared" si="372"/>
        <v>94.33</v>
      </c>
      <c r="DL534" s="54">
        <f t="shared" si="372"/>
        <v>94.33</v>
      </c>
      <c r="DM534" s="54">
        <f t="shared" si="372"/>
        <v>94.33</v>
      </c>
      <c r="DN534" s="54">
        <f t="shared" si="372"/>
        <v>94.33</v>
      </c>
    </row>
    <row r="535" spans="1:118" ht="14.25" thickBot="1" x14ac:dyDescent="0.2">
      <c r="A535" s="54"/>
      <c r="B535" s="54"/>
      <c r="C535" s="54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  <c r="AA535" s="54"/>
      <c r="AB535" s="54"/>
      <c r="AC535" s="54"/>
      <c r="AD535" s="54"/>
      <c r="AE535" s="54"/>
      <c r="AF535" s="54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B535" s="359"/>
      <c r="CC535" s="360"/>
      <c r="CF535" s="54" t="s">
        <v>408</v>
      </c>
      <c r="CG535" s="347">
        <f>LN(2)/CG$78</f>
        <v>0.13862943611198905</v>
      </c>
      <c r="CH535" s="347">
        <f t="shared" ref="CH535:CV535" si="373">LN(2)/CH$78</f>
        <v>8.6643397569993161E-2</v>
      </c>
      <c r="CI535" s="347">
        <f t="shared" si="373"/>
        <v>5.5451774444795626E-2</v>
      </c>
      <c r="CJ535" s="347">
        <f t="shared" si="373"/>
        <v>3.7467415165402446E-2</v>
      </c>
      <c r="CK535" s="347">
        <f t="shared" si="373"/>
        <v>2.5672117798516494E-2</v>
      </c>
      <c r="CL535" s="347">
        <f t="shared" si="373"/>
        <v>1.8097837612531208E-2</v>
      </c>
      <c r="CM535" s="347">
        <f t="shared" si="373"/>
        <v>1.2765141446776157E-2</v>
      </c>
      <c r="CN535" s="347">
        <f t="shared" si="373"/>
        <v>9.001911435843446E-3</v>
      </c>
      <c r="CO535" s="347">
        <f t="shared" si="373"/>
        <v>6.3591484455040852E-3</v>
      </c>
      <c r="CP535" s="347">
        <f t="shared" si="373"/>
        <v>4.7475834284927756E-3</v>
      </c>
      <c r="CQ535" s="347">
        <f t="shared" si="373"/>
        <v>3.7066694147590657E-3</v>
      </c>
      <c r="CR535" s="347">
        <f t="shared" si="373"/>
        <v>2.9001974082006081E-3</v>
      </c>
      <c r="CS535" s="347">
        <f t="shared" si="373"/>
        <v>2.272613706753919E-3</v>
      </c>
      <c r="CT535" s="347">
        <f t="shared" si="373"/>
        <v>1.7773004629742187E-3</v>
      </c>
      <c r="CU535" s="347">
        <f t="shared" si="373"/>
        <v>1.3918618083533039E-3</v>
      </c>
      <c r="CV535" s="347">
        <f t="shared" si="373"/>
        <v>1.0915703630865281E-3</v>
      </c>
      <c r="CX535" s="54" t="s">
        <v>409</v>
      </c>
      <c r="CY535" s="361">
        <f>CE533</f>
        <v>0</v>
      </c>
      <c r="CZ535" s="54">
        <f>$CY535</f>
        <v>0</v>
      </c>
      <c r="DA535" s="54">
        <f t="shared" ref="DA535:DN535" si="374">$CY535</f>
        <v>0</v>
      </c>
      <c r="DB535" s="54">
        <f t="shared" si="374"/>
        <v>0</v>
      </c>
      <c r="DC535" s="54">
        <f t="shared" si="374"/>
        <v>0</v>
      </c>
      <c r="DD535" s="54">
        <f t="shared" si="374"/>
        <v>0</v>
      </c>
      <c r="DE535" s="54">
        <f t="shared" si="374"/>
        <v>0</v>
      </c>
      <c r="DF535" s="54">
        <f t="shared" si="374"/>
        <v>0</v>
      </c>
      <c r="DG535" s="54">
        <f t="shared" si="374"/>
        <v>0</v>
      </c>
      <c r="DH535" s="54">
        <f t="shared" si="374"/>
        <v>0</v>
      </c>
      <c r="DI535" s="54">
        <f t="shared" si="374"/>
        <v>0</v>
      </c>
      <c r="DJ535" s="54">
        <f t="shared" si="374"/>
        <v>0</v>
      </c>
      <c r="DK535" s="54">
        <f t="shared" si="374"/>
        <v>0</v>
      </c>
      <c r="DL535" s="54">
        <f t="shared" si="374"/>
        <v>0</v>
      </c>
      <c r="DM535" s="54">
        <f t="shared" si="374"/>
        <v>0</v>
      </c>
      <c r="DN535" s="54">
        <f t="shared" si="374"/>
        <v>0</v>
      </c>
    </row>
    <row r="537" spans="1:118" ht="13.5" x14ac:dyDescent="0.15">
      <c r="A537" s="54"/>
      <c r="B537" s="54"/>
      <c r="C537" s="54"/>
      <c r="D537" s="5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  <c r="AA537" s="54"/>
      <c r="AB537" s="54"/>
      <c r="AC537" s="54"/>
      <c r="AD537" s="54"/>
      <c r="AE537" s="54"/>
      <c r="AF537" s="54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G537" s="348">
        <f>(CG530+CG531)*CG532</f>
        <v>79</v>
      </c>
      <c r="CH537" s="348">
        <f t="shared" ref="CH537:CV537" si="375">(CH530+CH531)*CH532</f>
        <v>79</v>
      </c>
      <c r="CI537" s="348">
        <f t="shared" si="375"/>
        <v>79</v>
      </c>
      <c r="CJ537" s="348">
        <f t="shared" si="375"/>
        <v>79</v>
      </c>
      <c r="CK537" s="348">
        <f t="shared" si="375"/>
        <v>79</v>
      </c>
      <c r="CL537" s="348">
        <f t="shared" si="375"/>
        <v>79</v>
      </c>
      <c r="CM537" s="348">
        <f t="shared" si="375"/>
        <v>79</v>
      </c>
      <c r="CN537" s="348">
        <f t="shared" si="375"/>
        <v>79</v>
      </c>
      <c r="CO537" s="348">
        <f t="shared" si="375"/>
        <v>79</v>
      </c>
      <c r="CP537" s="348">
        <f t="shared" si="375"/>
        <v>79</v>
      </c>
      <c r="CQ537" s="348">
        <f t="shared" si="375"/>
        <v>79</v>
      </c>
      <c r="CR537" s="348">
        <f t="shared" si="375"/>
        <v>79</v>
      </c>
      <c r="CS537" s="348">
        <f t="shared" si="375"/>
        <v>79</v>
      </c>
      <c r="CT537" s="348">
        <f t="shared" si="375"/>
        <v>79</v>
      </c>
      <c r="CU537" s="348">
        <f t="shared" si="375"/>
        <v>79</v>
      </c>
      <c r="CV537" s="348">
        <f t="shared" si="375"/>
        <v>79</v>
      </c>
    </row>
    <row r="538" spans="1:118" ht="13.5" x14ac:dyDescent="0.15">
      <c r="A538" s="54"/>
      <c r="B538" s="54"/>
      <c r="C538" s="54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  <c r="AA538" s="54"/>
      <c r="AB538" s="54"/>
      <c r="AC538" s="54"/>
      <c r="AD538" s="54"/>
      <c r="AE538" s="54"/>
      <c r="AF538" s="54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G538" s="348">
        <f>CG533*CG532*(CG534-1/CG535)</f>
        <v>575.56318656265205</v>
      </c>
      <c r="CH538" s="348">
        <f t="shared" ref="CH538:CV538" si="376">CH533*CH532*(CH534-1/CH535)</f>
        <v>920.90109850024317</v>
      </c>
      <c r="CI538" s="348">
        <f t="shared" si="376"/>
        <v>1438.9079664066298</v>
      </c>
      <c r="CJ538" s="348">
        <f t="shared" si="376"/>
        <v>2129.5837902818125</v>
      </c>
      <c r="CK538" s="348">
        <f t="shared" si="376"/>
        <v>3108.0412074383207</v>
      </c>
      <c r="CL538" s="348">
        <f t="shared" si="376"/>
        <v>4408.8140090699144</v>
      </c>
      <c r="CM538" s="348">
        <f t="shared" si="376"/>
        <v>6250.6162060704</v>
      </c>
      <c r="CN538" s="348">
        <f t="shared" si="376"/>
        <v>8863.6730730648396</v>
      </c>
      <c r="CO538" s="348">
        <f t="shared" si="376"/>
        <v>12547.277467065815</v>
      </c>
      <c r="CP538" s="348">
        <f t="shared" si="376"/>
        <v>16806.445047629441</v>
      </c>
      <c r="CQ538" s="348">
        <f t="shared" si="376"/>
        <v>21526.063177443186</v>
      </c>
      <c r="CR538" s="348">
        <f t="shared" si="376"/>
        <v>27511.920317694763</v>
      </c>
      <c r="CS538" s="348">
        <f t="shared" si="376"/>
        <v>35109.354380321776</v>
      </c>
      <c r="CT538" s="348">
        <f t="shared" si="376"/>
        <v>44893.928551886856</v>
      </c>
      <c r="CU538" s="348">
        <f t="shared" si="376"/>
        <v>57326.093381640138</v>
      </c>
      <c r="CV538" s="348">
        <f t="shared" si="376"/>
        <v>73096.524693456799</v>
      </c>
    </row>
    <row r="539" spans="1:118" ht="13.5" x14ac:dyDescent="0.15">
      <c r="A539" s="54"/>
      <c r="B539" s="54"/>
      <c r="C539" s="54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  <c r="AA539" s="54"/>
      <c r="AB539" s="54"/>
      <c r="AC539" s="54"/>
      <c r="AD539" s="54"/>
      <c r="AE539" s="54"/>
      <c r="AF539" s="54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G539" s="348" t="e">
        <f>((CG530+CG531)*CG532-CG529-CG533*CG532/CG535)*EXP(-CG535*CG534)</f>
        <v>#VALUE!</v>
      </c>
      <c r="CH539" s="348" t="e">
        <f t="shared" ref="CH539:CV539" si="377">((CH530+CH531)*CH532-CH529-CH533*CH532/CH535)*EXP(-CH535*CH534)</f>
        <v>#VALUE!</v>
      </c>
      <c r="CI539" s="348" t="e">
        <f t="shared" si="377"/>
        <v>#VALUE!</v>
      </c>
      <c r="CJ539" s="348" t="e">
        <f t="shared" si="377"/>
        <v>#VALUE!</v>
      </c>
      <c r="CK539" s="348" t="e">
        <f t="shared" si="377"/>
        <v>#VALUE!</v>
      </c>
      <c r="CL539" s="348" t="e">
        <f t="shared" si="377"/>
        <v>#VALUE!</v>
      </c>
      <c r="CM539" s="348" t="e">
        <f t="shared" si="377"/>
        <v>#VALUE!</v>
      </c>
      <c r="CN539" s="348" t="e">
        <f t="shared" si="377"/>
        <v>#VALUE!</v>
      </c>
      <c r="CO539" s="348" t="e">
        <f t="shared" si="377"/>
        <v>#VALUE!</v>
      </c>
      <c r="CP539" s="348" t="e">
        <f t="shared" si="377"/>
        <v>#VALUE!</v>
      </c>
      <c r="CQ539" s="348" t="e">
        <f t="shared" si="377"/>
        <v>#VALUE!</v>
      </c>
      <c r="CR539" s="348" t="e">
        <f t="shared" si="377"/>
        <v>#VALUE!</v>
      </c>
      <c r="CS539" s="348" t="e">
        <f t="shared" si="377"/>
        <v>#VALUE!</v>
      </c>
      <c r="CT539" s="348" t="e">
        <f t="shared" si="377"/>
        <v>#VALUE!</v>
      </c>
      <c r="CU539" s="348" t="e">
        <f t="shared" si="377"/>
        <v>#VALUE!</v>
      </c>
      <c r="CV539" s="348" t="e">
        <f t="shared" si="377"/>
        <v>#VALUE!</v>
      </c>
    </row>
    <row r="540" spans="1:118" ht="13.5" x14ac:dyDescent="0.15">
      <c r="A540" s="54"/>
      <c r="B540" s="54"/>
      <c r="C540" s="54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  <c r="AA540" s="54"/>
      <c r="AB540" s="54"/>
      <c r="AC540" s="54"/>
      <c r="AD540" s="54"/>
      <c r="AE540" s="54"/>
      <c r="AF540" s="54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G540" s="349" t="e">
        <f>CG537+CG538-CG539</f>
        <v>#VALUE!</v>
      </c>
      <c r="CH540" s="349" t="e">
        <f t="shared" ref="CH540:CV540" si="378">CH537+CH538-CH539</f>
        <v>#VALUE!</v>
      </c>
      <c r="CI540" s="349" t="e">
        <f t="shared" si="378"/>
        <v>#VALUE!</v>
      </c>
      <c r="CJ540" s="349" t="e">
        <f t="shared" si="378"/>
        <v>#VALUE!</v>
      </c>
      <c r="CK540" s="349" t="e">
        <f t="shared" si="378"/>
        <v>#VALUE!</v>
      </c>
      <c r="CL540" s="349" t="e">
        <f t="shared" si="378"/>
        <v>#VALUE!</v>
      </c>
      <c r="CM540" s="349" t="e">
        <f t="shared" si="378"/>
        <v>#VALUE!</v>
      </c>
      <c r="CN540" s="349" t="e">
        <f t="shared" si="378"/>
        <v>#VALUE!</v>
      </c>
      <c r="CO540" s="349" t="e">
        <f t="shared" si="378"/>
        <v>#VALUE!</v>
      </c>
      <c r="CP540" s="349" t="e">
        <f t="shared" si="378"/>
        <v>#VALUE!</v>
      </c>
      <c r="CQ540" s="349" t="e">
        <f t="shared" si="378"/>
        <v>#VALUE!</v>
      </c>
      <c r="CR540" s="349" t="e">
        <f t="shared" si="378"/>
        <v>#VALUE!</v>
      </c>
      <c r="CS540" s="349" t="e">
        <f t="shared" si="378"/>
        <v>#VALUE!</v>
      </c>
      <c r="CT540" s="349" t="e">
        <f t="shared" si="378"/>
        <v>#VALUE!</v>
      </c>
      <c r="CU540" s="349" t="e">
        <f t="shared" si="378"/>
        <v>#VALUE!</v>
      </c>
      <c r="CV540" s="349" t="e">
        <f t="shared" si="378"/>
        <v>#VALUE!</v>
      </c>
    </row>
    <row r="541" spans="1:118" ht="13.5" x14ac:dyDescent="0.15">
      <c r="A541" s="54"/>
      <c r="B541" s="54"/>
      <c r="C541" s="54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  <c r="AA541" s="54"/>
      <c r="AB541" s="54"/>
      <c r="AC541" s="54"/>
      <c r="AD541" s="54"/>
      <c r="AE541" s="54"/>
      <c r="AF541" s="54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G541" s="350" t="s">
        <v>390</v>
      </c>
      <c r="CH541" s="351" t="s">
        <v>333</v>
      </c>
      <c r="CI541" s="351" t="s">
        <v>334</v>
      </c>
      <c r="CJ541" s="351" t="s">
        <v>335</v>
      </c>
      <c r="CK541" s="351" t="s">
        <v>336</v>
      </c>
      <c r="CL541" s="351" t="s">
        <v>337</v>
      </c>
      <c r="CM541" s="351" t="s">
        <v>338</v>
      </c>
      <c r="CN541" s="351" t="s">
        <v>339</v>
      </c>
      <c r="CO541" s="351" t="s">
        <v>340</v>
      </c>
      <c r="CP541" s="351" t="s">
        <v>341</v>
      </c>
      <c r="CQ541" s="351" t="s">
        <v>342</v>
      </c>
      <c r="CR541" s="351" t="s">
        <v>343</v>
      </c>
      <c r="CS541" s="351" t="s">
        <v>344</v>
      </c>
      <c r="CT541" s="351" t="s">
        <v>345</v>
      </c>
      <c r="CU541" s="351" t="s">
        <v>346</v>
      </c>
      <c r="CV541" s="351" t="s">
        <v>347</v>
      </c>
      <c r="CY541" s="54" t="s">
        <v>390</v>
      </c>
      <c r="CZ541" s="54" t="s">
        <v>333</v>
      </c>
      <c r="DA541" s="54" t="s">
        <v>334</v>
      </c>
      <c r="DB541" s="54" t="s">
        <v>335</v>
      </c>
      <c r="DC541" s="54" t="s">
        <v>336</v>
      </c>
      <c r="DD541" s="54" t="s">
        <v>337</v>
      </c>
      <c r="DE541" s="54" t="s">
        <v>338</v>
      </c>
      <c r="DF541" s="54" t="s">
        <v>339</v>
      </c>
      <c r="DG541" s="54" t="s">
        <v>340</v>
      </c>
      <c r="DH541" s="54" t="s">
        <v>341</v>
      </c>
      <c r="DI541" s="54" t="s">
        <v>342</v>
      </c>
      <c r="DJ541" s="54" t="s">
        <v>343</v>
      </c>
      <c r="DK541" s="54" t="s">
        <v>344</v>
      </c>
      <c r="DL541" s="54" t="s">
        <v>345</v>
      </c>
      <c r="DM541" s="54" t="s">
        <v>346</v>
      </c>
      <c r="DN541" s="54" t="s">
        <v>347</v>
      </c>
    </row>
    <row r="542" spans="1:118" ht="13.5" x14ac:dyDescent="0.15">
      <c r="A542" s="54"/>
      <c r="B542" s="54"/>
      <c r="C542" s="54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  <c r="AA542" s="54"/>
      <c r="AB542" s="54"/>
      <c r="AC542" s="54"/>
      <c r="AD542" s="54"/>
      <c r="AE542" s="54"/>
      <c r="AF542" s="54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F542" s="54" t="s">
        <v>391</v>
      </c>
      <c r="CG542" s="352" t="e">
        <f>ROUND((CG530+CG531)*CG532+CG533*CG532*(CG534-1/CG535)-((CG530+CG531)*CG532-CG529-CG533*CG532/CG535)*EXP(-CG535*CG534),5)</f>
        <v>#VALUE!</v>
      </c>
      <c r="CH542" s="352" t="e">
        <f t="shared" ref="CH542:CV542" si="379">ROUND((CH530+CH531)*CH532+CH533*CH532*(CH534-1/CH535)-((CH530+CH531)*CH532-CH529-CH533*CH532/CH535)*EXP(-CH535*CH534),5)</f>
        <v>#VALUE!</v>
      </c>
      <c r="CI542" s="352" t="e">
        <f t="shared" si="379"/>
        <v>#VALUE!</v>
      </c>
      <c r="CJ542" s="352" t="e">
        <f t="shared" si="379"/>
        <v>#VALUE!</v>
      </c>
      <c r="CK542" s="352" t="e">
        <f t="shared" si="379"/>
        <v>#VALUE!</v>
      </c>
      <c r="CL542" s="352" t="e">
        <f t="shared" si="379"/>
        <v>#VALUE!</v>
      </c>
      <c r="CM542" s="352" t="e">
        <f t="shared" si="379"/>
        <v>#VALUE!</v>
      </c>
      <c r="CN542" s="352" t="e">
        <f t="shared" si="379"/>
        <v>#VALUE!</v>
      </c>
      <c r="CO542" s="352" t="e">
        <f t="shared" si="379"/>
        <v>#VALUE!</v>
      </c>
      <c r="CP542" s="352" t="e">
        <f t="shared" si="379"/>
        <v>#VALUE!</v>
      </c>
      <c r="CQ542" s="352" t="e">
        <f t="shared" si="379"/>
        <v>#VALUE!</v>
      </c>
      <c r="CR542" s="352" t="e">
        <f t="shared" si="379"/>
        <v>#VALUE!</v>
      </c>
      <c r="CS542" s="352" t="e">
        <f t="shared" si="379"/>
        <v>#VALUE!</v>
      </c>
      <c r="CT542" s="352" t="e">
        <f t="shared" si="379"/>
        <v>#VALUE!</v>
      </c>
      <c r="CU542" s="352" t="e">
        <f t="shared" si="379"/>
        <v>#VALUE!</v>
      </c>
      <c r="CV542" s="352" t="e">
        <f t="shared" si="379"/>
        <v>#VALUE!</v>
      </c>
      <c r="CX542" s="54" t="s">
        <v>412</v>
      </c>
      <c r="CY542" s="362">
        <f>(CY534+CY535)/CY533+CY532</f>
        <v>295.99579239870923</v>
      </c>
      <c r="CZ542" s="362">
        <f t="shared" ref="CZ542:DN542" si="380">(CZ534+CZ535)/CZ533+CZ532</f>
        <v>253.99617592876882</v>
      </c>
      <c r="DA542" s="362">
        <f t="shared" si="380"/>
        <v>224.99578814732763</v>
      </c>
      <c r="DB542" s="362">
        <f t="shared" si="380"/>
        <v>202.99552076677315</v>
      </c>
      <c r="DC542" s="362">
        <f t="shared" si="380"/>
        <v>190.00217425547623</v>
      </c>
      <c r="DD542" s="362">
        <f t="shared" si="380"/>
        <v>174.99791344557741</v>
      </c>
      <c r="DE542" s="362">
        <f t="shared" si="380"/>
        <v>164.99559634188427</v>
      </c>
      <c r="DF542" s="362">
        <f t="shared" si="380"/>
        <v>157.00280920314253</v>
      </c>
      <c r="DG542" s="362">
        <f t="shared" si="380"/>
        <v>151.99654993400793</v>
      </c>
      <c r="DH542" s="362">
        <f t="shared" si="380"/>
        <v>145.99700693992628</v>
      </c>
      <c r="DI542" s="362">
        <f t="shared" si="380"/>
        <v>141.99730722180493</v>
      </c>
      <c r="DJ542" s="362">
        <f t="shared" si="380"/>
        <v>138.99904711262363</v>
      </c>
      <c r="DK542" s="362">
        <f t="shared" si="380"/>
        <v>133.99871805423658</v>
      </c>
      <c r="DL542" s="362">
        <f t="shared" si="380"/>
        <v>131.99796563285832</v>
      </c>
      <c r="DM542" s="362">
        <f t="shared" si="380"/>
        <v>129.00495001041449</v>
      </c>
      <c r="DN542" s="362">
        <f t="shared" si="380"/>
        <v>127.00491577747849</v>
      </c>
    </row>
    <row r="543" spans="1:118" ht="13.5" x14ac:dyDescent="0.15">
      <c r="A543" s="54"/>
      <c r="B543" s="54"/>
      <c r="C543" s="54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  <c r="AA543" s="54"/>
      <c r="AB543" s="54"/>
      <c r="AC543" s="54"/>
      <c r="AD543" s="54"/>
      <c r="AE543" s="54"/>
      <c r="AF543" s="54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319" t="str">
        <f>IF(CB543="","",CC543)</f>
        <v/>
      </c>
      <c r="CB543" s="363" t="str">
        <f>IF(COUNTIF(CY543:DN543,"×")=0,"","浮上できません")</f>
        <v/>
      </c>
      <c r="CC543" s="316">
        <v>9</v>
      </c>
      <c r="CG543" s="369"/>
      <c r="CH543" s="369"/>
      <c r="CI543" s="369"/>
      <c r="CJ543" s="369"/>
      <c r="CK543" s="369"/>
      <c r="CL543" s="369"/>
      <c r="CM543" s="369"/>
      <c r="CN543" s="369"/>
      <c r="CO543" s="369"/>
      <c r="CP543" s="369"/>
      <c r="CQ543" s="369"/>
      <c r="CR543" s="369"/>
      <c r="CS543" s="369"/>
      <c r="CT543" s="369"/>
      <c r="CU543" s="369"/>
      <c r="CV543" s="369"/>
      <c r="CY543" s="364" t="e">
        <f t="shared" ref="CY543:DN543" si="381">IF(CY542-CG542&gt;0,"","×")</f>
        <v>#VALUE!</v>
      </c>
      <c r="CZ543" s="364" t="e">
        <f t="shared" si="381"/>
        <v>#VALUE!</v>
      </c>
      <c r="DA543" s="364" t="e">
        <f t="shared" si="381"/>
        <v>#VALUE!</v>
      </c>
      <c r="DB543" s="364" t="e">
        <f t="shared" si="381"/>
        <v>#VALUE!</v>
      </c>
      <c r="DC543" s="364" t="e">
        <f t="shared" si="381"/>
        <v>#VALUE!</v>
      </c>
      <c r="DD543" s="364" t="e">
        <f t="shared" si="381"/>
        <v>#VALUE!</v>
      </c>
      <c r="DE543" s="364" t="e">
        <f t="shared" si="381"/>
        <v>#VALUE!</v>
      </c>
      <c r="DF543" s="364" t="e">
        <f t="shared" si="381"/>
        <v>#VALUE!</v>
      </c>
      <c r="DG543" s="364" t="e">
        <f t="shared" si="381"/>
        <v>#VALUE!</v>
      </c>
      <c r="DH543" s="364" t="e">
        <f t="shared" si="381"/>
        <v>#VALUE!</v>
      </c>
      <c r="DI543" s="364" t="e">
        <f t="shared" si="381"/>
        <v>#VALUE!</v>
      </c>
      <c r="DJ543" s="364" t="e">
        <f t="shared" si="381"/>
        <v>#VALUE!</v>
      </c>
      <c r="DK543" s="364" t="e">
        <f t="shared" si="381"/>
        <v>#VALUE!</v>
      </c>
      <c r="DL543" s="364" t="e">
        <f t="shared" si="381"/>
        <v>#VALUE!</v>
      </c>
      <c r="DM543" s="364" t="e">
        <f t="shared" si="381"/>
        <v>#VALUE!</v>
      </c>
      <c r="DN543" s="364" t="e">
        <f t="shared" si="381"/>
        <v>#VALUE!</v>
      </c>
    </row>
    <row r="544" spans="1:118" ht="13.5" x14ac:dyDescent="0.15">
      <c r="A544" s="54"/>
      <c r="B544" s="54"/>
      <c r="C544" s="54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  <c r="AA544" s="54"/>
      <c r="AB544" s="54"/>
      <c r="AC544" s="54"/>
      <c r="AD544" s="54"/>
      <c r="AE544" s="54"/>
      <c r="AF544" s="54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F544" s="338" t="s">
        <v>494</v>
      </c>
      <c r="CG544" s="338" t="s">
        <v>495</v>
      </c>
      <c r="CH544" s="338"/>
      <c r="CI544" s="338"/>
      <c r="CJ544" s="338"/>
      <c r="CK544" s="338"/>
      <c r="CL544" s="338"/>
      <c r="CM544" s="338"/>
      <c r="CN544" s="338"/>
      <c r="CO544" s="338"/>
      <c r="CP544" s="338"/>
      <c r="CQ544" s="338"/>
      <c r="CR544" s="338"/>
      <c r="CS544" s="338"/>
      <c r="CT544" s="338"/>
      <c r="CU544" s="338"/>
      <c r="CV544" s="338"/>
      <c r="CW544" s="338"/>
    </row>
    <row r="546" spans="1:119" ht="13.5" x14ac:dyDescent="0.15">
      <c r="A546" s="54"/>
      <c r="B546" s="54"/>
      <c r="C546" s="54"/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  <c r="AA546" s="54"/>
      <c r="AB546" s="54"/>
      <c r="AC546" s="54"/>
      <c r="AD546" s="54"/>
      <c r="AE546" s="54"/>
      <c r="AF546" s="54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F546" s="340" t="s">
        <v>401</v>
      </c>
      <c r="CG546" s="353" t="e">
        <f>CG542</f>
        <v>#VALUE!</v>
      </c>
      <c r="CH546" s="353" t="e">
        <f t="shared" ref="CH546:CV546" si="382">CH542</f>
        <v>#VALUE!</v>
      </c>
      <c r="CI546" s="353" t="e">
        <f t="shared" si="382"/>
        <v>#VALUE!</v>
      </c>
      <c r="CJ546" s="353" t="e">
        <f t="shared" si="382"/>
        <v>#VALUE!</v>
      </c>
      <c r="CK546" s="353" t="e">
        <f t="shared" si="382"/>
        <v>#VALUE!</v>
      </c>
      <c r="CL546" s="353" t="e">
        <f t="shared" si="382"/>
        <v>#VALUE!</v>
      </c>
      <c r="CM546" s="353" t="e">
        <f t="shared" si="382"/>
        <v>#VALUE!</v>
      </c>
      <c r="CN546" s="353" t="e">
        <f t="shared" si="382"/>
        <v>#VALUE!</v>
      </c>
      <c r="CO546" s="353" t="e">
        <f t="shared" si="382"/>
        <v>#VALUE!</v>
      </c>
      <c r="CP546" s="353" t="e">
        <f t="shared" si="382"/>
        <v>#VALUE!</v>
      </c>
      <c r="CQ546" s="353" t="e">
        <f t="shared" si="382"/>
        <v>#VALUE!</v>
      </c>
      <c r="CR546" s="353" t="e">
        <f t="shared" si="382"/>
        <v>#VALUE!</v>
      </c>
      <c r="CS546" s="353" t="e">
        <f t="shared" si="382"/>
        <v>#VALUE!</v>
      </c>
      <c r="CT546" s="353" t="e">
        <f t="shared" si="382"/>
        <v>#VALUE!</v>
      </c>
      <c r="CU546" s="353" t="e">
        <f t="shared" si="382"/>
        <v>#VALUE!</v>
      </c>
      <c r="CV546" s="353" t="e">
        <f t="shared" si="382"/>
        <v>#VALUE!</v>
      </c>
    </row>
    <row r="547" spans="1:119" ht="13.5" x14ac:dyDescent="0.15">
      <c r="A547" s="54"/>
      <c r="B547" s="54"/>
      <c r="C547" s="54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  <c r="AA547" s="54"/>
      <c r="AB547" s="54"/>
      <c r="AC547" s="54"/>
      <c r="AD547" s="54"/>
      <c r="AE547" s="54"/>
      <c r="AF547" s="54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F547" s="54" t="s">
        <v>395</v>
      </c>
      <c r="CG547" s="54">
        <v>100</v>
      </c>
      <c r="CH547" s="54">
        <f>$CG547</f>
        <v>100</v>
      </c>
      <c r="CI547" s="54">
        <f t="shared" ref="CI547:CV551" si="383">$CG547</f>
        <v>100</v>
      </c>
      <c r="CJ547" s="54">
        <f t="shared" si="383"/>
        <v>100</v>
      </c>
      <c r="CK547" s="54">
        <f t="shared" si="383"/>
        <v>100</v>
      </c>
      <c r="CL547" s="54">
        <f t="shared" si="383"/>
        <v>100</v>
      </c>
      <c r="CM547" s="54">
        <f t="shared" si="383"/>
        <v>100</v>
      </c>
      <c r="CN547" s="54">
        <f t="shared" si="383"/>
        <v>100</v>
      </c>
      <c r="CO547" s="54">
        <f t="shared" si="383"/>
        <v>100</v>
      </c>
      <c r="CP547" s="54">
        <f t="shared" si="383"/>
        <v>100</v>
      </c>
      <c r="CQ547" s="54">
        <f t="shared" si="383"/>
        <v>100</v>
      </c>
      <c r="CR547" s="54">
        <f t="shared" si="383"/>
        <v>100</v>
      </c>
      <c r="CS547" s="54">
        <f t="shared" si="383"/>
        <v>100</v>
      </c>
      <c r="CT547" s="54">
        <f t="shared" si="383"/>
        <v>100</v>
      </c>
      <c r="CU547" s="54">
        <f t="shared" si="383"/>
        <v>100</v>
      </c>
      <c r="CV547" s="54">
        <f t="shared" si="383"/>
        <v>100</v>
      </c>
      <c r="CX547" s="339" t="s">
        <v>402</v>
      </c>
      <c r="CY547" s="339"/>
      <c r="CZ547" s="339"/>
      <c r="DA547" s="339"/>
      <c r="DB547" s="339"/>
      <c r="DC547" s="339"/>
      <c r="DD547" s="339"/>
      <c r="DE547" s="339"/>
      <c r="DF547" s="339"/>
      <c r="DG547" s="339"/>
      <c r="DH547" s="339"/>
      <c r="DI547" s="339"/>
      <c r="DJ547" s="339"/>
      <c r="DK547" s="339"/>
      <c r="DL547" s="339"/>
      <c r="DM547" s="339"/>
      <c r="DN547" s="339"/>
      <c r="DO547" s="339"/>
    </row>
    <row r="548" spans="1:119" ht="13.5" x14ac:dyDescent="0.15">
      <c r="A548" s="54"/>
      <c r="B548" s="54"/>
      <c r="C548" s="54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  <c r="AA548" s="54"/>
      <c r="AB548" s="54"/>
      <c r="AC548" s="54"/>
      <c r="AD548" s="54"/>
      <c r="AE548" s="54"/>
      <c r="AF548" s="54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B548" s="64" t="s">
        <v>372</v>
      </c>
      <c r="CC548" s="345">
        <v>0</v>
      </c>
      <c r="CD548" s="66" t="s">
        <v>373</v>
      </c>
      <c r="CE548" s="66">
        <f>ROUND(CC548*$CG$82*9.80665/1000,0)</f>
        <v>0</v>
      </c>
      <c r="CF548" s="54" t="s">
        <v>374</v>
      </c>
      <c r="CG548" s="341">
        <f>CE549</f>
        <v>0</v>
      </c>
      <c r="CH548" s="54">
        <f>$CG548</f>
        <v>0</v>
      </c>
      <c r="CI548" s="54">
        <f t="shared" si="383"/>
        <v>0</v>
      </c>
      <c r="CJ548" s="54">
        <f t="shared" si="383"/>
        <v>0</v>
      </c>
      <c r="CK548" s="54">
        <f t="shared" si="383"/>
        <v>0</v>
      </c>
      <c r="CL548" s="54">
        <f t="shared" si="383"/>
        <v>0</v>
      </c>
      <c r="CM548" s="54">
        <f t="shared" si="383"/>
        <v>0</v>
      </c>
      <c r="CN548" s="54">
        <f t="shared" si="383"/>
        <v>0</v>
      </c>
      <c r="CO548" s="54">
        <f t="shared" si="383"/>
        <v>0</v>
      </c>
      <c r="CP548" s="54">
        <f t="shared" si="383"/>
        <v>0</v>
      </c>
      <c r="CQ548" s="54">
        <f t="shared" si="383"/>
        <v>0</v>
      </c>
      <c r="CR548" s="54">
        <f t="shared" si="383"/>
        <v>0</v>
      </c>
      <c r="CS548" s="54">
        <f t="shared" si="383"/>
        <v>0</v>
      </c>
      <c r="CT548" s="54">
        <f t="shared" si="383"/>
        <v>0</v>
      </c>
      <c r="CU548" s="54">
        <f t="shared" si="383"/>
        <v>0</v>
      </c>
      <c r="CV548" s="54">
        <f t="shared" si="383"/>
        <v>0</v>
      </c>
    </row>
    <row r="549" spans="1:119" ht="13.5" x14ac:dyDescent="0.15">
      <c r="A549" s="54"/>
      <c r="B549" s="54"/>
      <c r="C549" s="54"/>
      <c r="D549" s="54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  <c r="AA549" s="54"/>
      <c r="AB549" s="54"/>
      <c r="AC549" s="54"/>
      <c r="AD549" s="54"/>
      <c r="AE549" s="54"/>
      <c r="AF549" s="54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B549" s="354" t="s">
        <v>376</v>
      </c>
      <c r="CC549" s="355">
        <f>CC533</f>
        <v>0</v>
      </c>
      <c r="CD549" s="346" t="s">
        <v>381</v>
      </c>
      <c r="CE549" s="66">
        <f>CC549*$CG$82*9.80665/1000</f>
        <v>0</v>
      </c>
      <c r="CF549" s="54" t="s">
        <v>396</v>
      </c>
      <c r="CG549" s="54">
        <v>0.79</v>
      </c>
      <c r="CH549" s="54">
        <f>$CG549</f>
        <v>0.79</v>
      </c>
      <c r="CI549" s="54">
        <f t="shared" si="383"/>
        <v>0.79</v>
      </c>
      <c r="CJ549" s="54">
        <f t="shared" si="383"/>
        <v>0.79</v>
      </c>
      <c r="CK549" s="54">
        <f t="shared" si="383"/>
        <v>0.79</v>
      </c>
      <c r="CL549" s="54">
        <f t="shared" si="383"/>
        <v>0.79</v>
      </c>
      <c r="CM549" s="54">
        <f t="shared" si="383"/>
        <v>0.79</v>
      </c>
      <c r="CN549" s="54">
        <f t="shared" si="383"/>
        <v>0.79</v>
      </c>
      <c r="CO549" s="54">
        <f t="shared" si="383"/>
        <v>0.79</v>
      </c>
      <c r="CP549" s="54">
        <f t="shared" si="383"/>
        <v>0.79</v>
      </c>
      <c r="CQ549" s="54">
        <f t="shared" si="383"/>
        <v>0.79</v>
      </c>
      <c r="CR549" s="54">
        <f t="shared" si="383"/>
        <v>0.79</v>
      </c>
      <c r="CS549" s="54">
        <f t="shared" si="383"/>
        <v>0.79</v>
      </c>
      <c r="CT549" s="54">
        <f t="shared" si="383"/>
        <v>0.79</v>
      </c>
      <c r="CU549" s="54">
        <f t="shared" si="383"/>
        <v>0.79</v>
      </c>
      <c r="CV549" s="54">
        <f t="shared" si="383"/>
        <v>0.79</v>
      </c>
      <c r="CX549" s="358" t="s">
        <v>404</v>
      </c>
      <c r="CY549" s="54">
        <f t="shared" ref="CY549:DN549" si="384">CG$79</f>
        <v>126.88500000000001</v>
      </c>
      <c r="CZ549" s="54">
        <f t="shared" si="384"/>
        <v>109.185</v>
      </c>
      <c r="DA549" s="54">
        <f t="shared" si="384"/>
        <v>94.381</v>
      </c>
      <c r="DB549" s="54">
        <f t="shared" si="384"/>
        <v>82.445999999999998</v>
      </c>
      <c r="DC549" s="54">
        <f t="shared" si="384"/>
        <v>73.918000000000006</v>
      </c>
      <c r="DD549" s="54">
        <f t="shared" si="384"/>
        <v>63.152999999999999</v>
      </c>
      <c r="DE549" s="54">
        <f t="shared" si="384"/>
        <v>56.482999999999997</v>
      </c>
      <c r="DF549" s="54">
        <f t="shared" si="384"/>
        <v>51.133000000000003</v>
      </c>
      <c r="DG549" s="54">
        <f t="shared" si="384"/>
        <v>48.246000000000002</v>
      </c>
      <c r="DH549" s="54">
        <f t="shared" si="384"/>
        <v>43.709000000000003</v>
      </c>
      <c r="DI549" s="54">
        <f t="shared" si="384"/>
        <v>40.774000000000001</v>
      </c>
      <c r="DJ549" s="54">
        <f t="shared" si="384"/>
        <v>38.68</v>
      </c>
      <c r="DK549" s="54">
        <f t="shared" si="384"/>
        <v>34.463000000000001</v>
      </c>
      <c r="DL549" s="54">
        <f t="shared" si="384"/>
        <v>33.161000000000001</v>
      </c>
      <c r="DM549" s="54">
        <f t="shared" si="384"/>
        <v>30.765000000000001</v>
      </c>
      <c r="DN549" s="54">
        <f t="shared" si="384"/>
        <v>29.283999999999999</v>
      </c>
    </row>
    <row r="550" spans="1:119" ht="13.5" x14ac:dyDescent="0.15">
      <c r="A550" s="54"/>
      <c r="B550" s="54"/>
      <c r="C550" s="54"/>
      <c r="D550" s="54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  <c r="AA550" s="54"/>
      <c r="AB550" s="54"/>
      <c r="AC550" s="54"/>
      <c r="AD550" s="54"/>
      <c r="AE550" s="54"/>
      <c r="AF550" s="54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B550" s="64" t="s">
        <v>380</v>
      </c>
      <c r="CC550" s="345">
        <f>-BN109</f>
        <v>0</v>
      </c>
      <c r="CD550" s="346" t="s">
        <v>381</v>
      </c>
      <c r="CE550" s="66">
        <f>CC550*$CG$82*9.80665/1000</f>
        <v>0</v>
      </c>
      <c r="CF550" s="54" t="s">
        <v>382</v>
      </c>
      <c r="CG550" s="341">
        <f>CE548</f>
        <v>0</v>
      </c>
      <c r="CH550" s="54">
        <f>$CG550</f>
        <v>0</v>
      </c>
      <c r="CI550" s="54">
        <f t="shared" si="383"/>
        <v>0</v>
      </c>
      <c r="CJ550" s="54">
        <f t="shared" si="383"/>
        <v>0</v>
      </c>
      <c r="CK550" s="54">
        <f t="shared" si="383"/>
        <v>0</v>
      </c>
      <c r="CL550" s="54">
        <f t="shared" si="383"/>
        <v>0</v>
      </c>
      <c r="CM550" s="54">
        <f t="shared" si="383"/>
        <v>0</v>
      </c>
      <c r="CN550" s="54">
        <f t="shared" si="383"/>
        <v>0</v>
      </c>
      <c r="CO550" s="54">
        <f t="shared" si="383"/>
        <v>0</v>
      </c>
      <c r="CP550" s="54">
        <f t="shared" si="383"/>
        <v>0</v>
      </c>
      <c r="CQ550" s="54">
        <f t="shared" si="383"/>
        <v>0</v>
      </c>
      <c r="CR550" s="54">
        <f t="shared" si="383"/>
        <v>0</v>
      </c>
      <c r="CS550" s="54">
        <f t="shared" si="383"/>
        <v>0</v>
      </c>
      <c r="CT550" s="54">
        <f t="shared" si="383"/>
        <v>0</v>
      </c>
      <c r="CU550" s="54">
        <f t="shared" si="383"/>
        <v>0</v>
      </c>
      <c r="CV550" s="54">
        <f t="shared" si="383"/>
        <v>0</v>
      </c>
      <c r="CX550" s="54" t="s">
        <v>418</v>
      </c>
      <c r="CY550" s="54">
        <f t="shared" ref="CY550:DN550" si="385">CG$80</f>
        <v>0.55779999999999996</v>
      </c>
      <c r="CZ550" s="54">
        <f t="shared" si="385"/>
        <v>0.65139999999999998</v>
      </c>
      <c r="DA550" s="54">
        <f t="shared" si="385"/>
        <v>0.72219999999999995</v>
      </c>
      <c r="DB550" s="54">
        <f t="shared" si="385"/>
        <v>0.78249999999999997</v>
      </c>
      <c r="DC550" s="54">
        <f t="shared" si="385"/>
        <v>0.81259999999999999</v>
      </c>
      <c r="DD550" s="54">
        <f t="shared" si="385"/>
        <v>0.84340000000000004</v>
      </c>
      <c r="DE550" s="54">
        <f t="shared" si="385"/>
        <v>0.86929999999999996</v>
      </c>
      <c r="DF550" s="54">
        <f t="shared" si="385"/>
        <v>0.89100000000000001</v>
      </c>
      <c r="DG550" s="54">
        <f t="shared" si="385"/>
        <v>0.90920000000000001</v>
      </c>
      <c r="DH550" s="54">
        <f t="shared" si="385"/>
        <v>0.92220000000000002</v>
      </c>
      <c r="DI550" s="54">
        <f t="shared" si="385"/>
        <v>0.93189999999999995</v>
      </c>
      <c r="DJ550" s="54">
        <f t="shared" si="385"/>
        <v>0.94030000000000002</v>
      </c>
      <c r="DK550" s="54">
        <f t="shared" si="385"/>
        <v>0.94769999999999999</v>
      </c>
      <c r="DL550" s="54">
        <f t="shared" si="385"/>
        <v>0.95440000000000003</v>
      </c>
      <c r="DM550" s="54">
        <f t="shared" si="385"/>
        <v>0.96020000000000005</v>
      </c>
      <c r="DN550" s="54">
        <f t="shared" si="385"/>
        <v>0.96530000000000005</v>
      </c>
    </row>
    <row r="551" spans="1:119" ht="14.25" thickBot="1" x14ac:dyDescent="0.2">
      <c r="A551" s="5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  <c r="AA551" s="54"/>
      <c r="AB551" s="54"/>
      <c r="AC551" s="54"/>
      <c r="AD551" s="54"/>
      <c r="AE551" s="54"/>
      <c r="AF551" s="54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B551" s="64" t="s">
        <v>384</v>
      </c>
      <c r="CC551" s="345" t="e">
        <f>(BM109-BM108)/0.000694444444444444</f>
        <v>#VALUE!</v>
      </c>
      <c r="CD551" s="66" t="s">
        <v>65</v>
      </c>
      <c r="CE551" s="66" t="e">
        <f>IF(CC548=0,IF(CC531&gt;0,CC551+CE534,CC551),(CC551-((CC550-CC549)/CC548)))</f>
        <v>#VALUE!</v>
      </c>
      <c r="CF551" s="54" t="s">
        <v>385</v>
      </c>
      <c r="CG551" s="341" t="e">
        <f>ABS(CE551)</f>
        <v>#VALUE!</v>
      </c>
      <c r="CH551" s="54" t="e">
        <f>$CG551</f>
        <v>#VALUE!</v>
      </c>
      <c r="CI551" s="54" t="e">
        <f t="shared" si="383"/>
        <v>#VALUE!</v>
      </c>
      <c r="CJ551" s="54" t="e">
        <f t="shared" si="383"/>
        <v>#VALUE!</v>
      </c>
      <c r="CK551" s="54" t="e">
        <f t="shared" si="383"/>
        <v>#VALUE!</v>
      </c>
      <c r="CL551" s="54" t="e">
        <f t="shared" si="383"/>
        <v>#VALUE!</v>
      </c>
      <c r="CM551" s="54" t="e">
        <f t="shared" si="383"/>
        <v>#VALUE!</v>
      </c>
      <c r="CN551" s="54" t="e">
        <f t="shared" si="383"/>
        <v>#VALUE!</v>
      </c>
      <c r="CO551" s="54" t="e">
        <f t="shared" si="383"/>
        <v>#VALUE!</v>
      </c>
      <c r="CP551" s="54" t="e">
        <f t="shared" si="383"/>
        <v>#VALUE!</v>
      </c>
      <c r="CQ551" s="54" t="e">
        <f t="shared" si="383"/>
        <v>#VALUE!</v>
      </c>
      <c r="CR551" s="54" t="e">
        <f t="shared" si="383"/>
        <v>#VALUE!</v>
      </c>
      <c r="CS551" s="54" t="e">
        <f t="shared" si="383"/>
        <v>#VALUE!</v>
      </c>
      <c r="CT551" s="54" t="e">
        <f t="shared" si="383"/>
        <v>#VALUE!</v>
      </c>
      <c r="CU551" s="54" t="e">
        <f t="shared" si="383"/>
        <v>#VALUE!</v>
      </c>
      <c r="CV551" s="54" t="e">
        <f t="shared" si="383"/>
        <v>#VALUE!</v>
      </c>
      <c r="CX551" s="54" t="s">
        <v>407</v>
      </c>
      <c r="CY551" s="54">
        <f>100-$CG$83</f>
        <v>94.33</v>
      </c>
      <c r="CZ551" s="54">
        <f t="shared" ref="CZ551:DN551" si="386">100-$CG$83</f>
        <v>94.33</v>
      </c>
      <c r="DA551" s="54">
        <f t="shared" si="386"/>
        <v>94.33</v>
      </c>
      <c r="DB551" s="54">
        <f t="shared" si="386"/>
        <v>94.33</v>
      </c>
      <c r="DC551" s="54">
        <f t="shared" si="386"/>
        <v>94.33</v>
      </c>
      <c r="DD551" s="54">
        <f t="shared" si="386"/>
        <v>94.33</v>
      </c>
      <c r="DE551" s="54">
        <f t="shared" si="386"/>
        <v>94.33</v>
      </c>
      <c r="DF551" s="54">
        <f t="shared" si="386"/>
        <v>94.33</v>
      </c>
      <c r="DG551" s="54">
        <f t="shared" si="386"/>
        <v>94.33</v>
      </c>
      <c r="DH551" s="54">
        <f t="shared" si="386"/>
        <v>94.33</v>
      </c>
      <c r="DI551" s="54">
        <f t="shared" si="386"/>
        <v>94.33</v>
      </c>
      <c r="DJ551" s="54">
        <f t="shared" si="386"/>
        <v>94.33</v>
      </c>
      <c r="DK551" s="54">
        <f t="shared" si="386"/>
        <v>94.33</v>
      </c>
      <c r="DL551" s="54">
        <f t="shared" si="386"/>
        <v>94.33</v>
      </c>
      <c r="DM551" s="54">
        <f t="shared" si="386"/>
        <v>94.33</v>
      </c>
      <c r="DN551" s="54">
        <f t="shared" si="386"/>
        <v>94.33</v>
      </c>
    </row>
    <row r="552" spans="1:119" ht="14.25" thickBot="1" x14ac:dyDescent="0.2">
      <c r="A552" s="54"/>
      <c r="B552" s="54"/>
      <c r="C552" s="54"/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  <c r="AA552" s="54"/>
      <c r="AB552" s="54"/>
      <c r="AC552" s="54"/>
      <c r="AD552" s="54"/>
      <c r="AE552" s="54"/>
      <c r="AF552" s="54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B552" s="359"/>
      <c r="CC552" s="360"/>
      <c r="CF552" s="54" t="s">
        <v>408</v>
      </c>
      <c r="CG552" s="347">
        <f>LN(2)/CG$78</f>
        <v>0.13862943611198905</v>
      </c>
      <c r="CH552" s="347">
        <f t="shared" ref="CH552:CV552" si="387">LN(2)/CH$78</f>
        <v>8.6643397569993161E-2</v>
      </c>
      <c r="CI552" s="347">
        <f t="shared" si="387"/>
        <v>5.5451774444795626E-2</v>
      </c>
      <c r="CJ552" s="347">
        <f t="shared" si="387"/>
        <v>3.7467415165402446E-2</v>
      </c>
      <c r="CK552" s="347">
        <f t="shared" si="387"/>
        <v>2.5672117798516494E-2</v>
      </c>
      <c r="CL552" s="347">
        <f t="shared" si="387"/>
        <v>1.8097837612531208E-2</v>
      </c>
      <c r="CM552" s="347">
        <f t="shared" si="387"/>
        <v>1.2765141446776157E-2</v>
      </c>
      <c r="CN552" s="347">
        <f t="shared" si="387"/>
        <v>9.001911435843446E-3</v>
      </c>
      <c r="CO552" s="347">
        <f t="shared" si="387"/>
        <v>6.3591484455040852E-3</v>
      </c>
      <c r="CP552" s="347">
        <f t="shared" si="387"/>
        <v>4.7475834284927756E-3</v>
      </c>
      <c r="CQ552" s="347">
        <f t="shared" si="387"/>
        <v>3.7066694147590657E-3</v>
      </c>
      <c r="CR552" s="347">
        <f t="shared" si="387"/>
        <v>2.9001974082006081E-3</v>
      </c>
      <c r="CS552" s="347">
        <f t="shared" si="387"/>
        <v>2.272613706753919E-3</v>
      </c>
      <c r="CT552" s="347">
        <f t="shared" si="387"/>
        <v>1.7773004629742187E-3</v>
      </c>
      <c r="CU552" s="347">
        <f t="shared" si="387"/>
        <v>1.3918618083533039E-3</v>
      </c>
      <c r="CV552" s="347">
        <f t="shared" si="387"/>
        <v>1.0915703630865281E-3</v>
      </c>
      <c r="CX552" s="54" t="s">
        <v>426</v>
      </c>
      <c r="CY552" s="361">
        <f>CE550</f>
        <v>0</v>
      </c>
      <c r="CZ552" s="54">
        <f>$CY552</f>
        <v>0</v>
      </c>
      <c r="DA552" s="54">
        <f t="shared" ref="DA552:DN552" si="388">$CY552</f>
        <v>0</v>
      </c>
      <c r="DB552" s="54">
        <f t="shared" si="388"/>
        <v>0</v>
      </c>
      <c r="DC552" s="54">
        <f t="shared" si="388"/>
        <v>0</v>
      </c>
      <c r="DD552" s="54">
        <f t="shared" si="388"/>
        <v>0</v>
      </c>
      <c r="DE552" s="54">
        <f t="shared" si="388"/>
        <v>0</v>
      </c>
      <c r="DF552" s="54">
        <f t="shared" si="388"/>
        <v>0</v>
      </c>
      <c r="DG552" s="54">
        <f t="shared" si="388"/>
        <v>0</v>
      </c>
      <c r="DH552" s="54">
        <f t="shared" si="388"/>
        <v>0</v>
      </c>
      <c r="DI552" s="54">
        <f t="shared" si="388"/>
        <v>0</v>
      </c>
      <c r="DJ552" s="54">
        <f t="shared" si="388"/>
        <v>0</v>
      </c>
      <c r="DK552" s="54">
        <f t="shared" si="388"/>
        <v>0</v>
      </c>
      <c r="DL552" s="54">
        <f t="shared" si="388"/>
        <v>0</v>
      </c>
      <c r="DM552" s="54">
        <f t="shared" si="388"/>
        <v>0</v>
      </c>
      <c r="DN552" s="54">
        <f t="shared" si="388"/>
        <v>0</v>
      </c>
    </row>
    <row r="554" spans="1:119" ht="13.5" x14ac:dyDescent="0.15">
      <c r="A554" s="54"/>
      <c r="B554" s="54"/>
      <c r="C554" s="54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  <c r="AA554" s="54"/>
      <c r="AB554" s="54"/>
      <c r="AC554" s="54"/>
      <c r="AD554" s="54"/>
      <c r="AE554" s="54"/>
      <c r="AF554" s="54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G554" s="348">
        <f>(CG547+CG548)*CG549</f>
        <v>79</v>
      </c>
      <c r="CH554" s="348">
        <f t="shared" ref="CH554:CV554" si="389">(CH547+CH548)*CH549</f>
        <v>79</v>
      </c>
      <c r="CI554" s="348">
        <f t="shared" si="389"/>
        <v>79</v>
      </c>
      <c r="CJ554" s="348">
        <f t="shared" si="389"/>
        <v>79</v>
      </c>
      <c r="CK554" s="348">
        <f t="shared" si="389"/>
        <v>79</v>
      </c>
      <c r="CL554" s="348">
        <f t="shared" si="389"/>
        <v>79</v>
      </c>
      <c r="CM554" s="348">
        <f t="shared" si="389"/>
        <v>79</v>
      </c>
      <c r="CN554" s="348">
        <f t="shared" si="389"/>
        <v>79</v>
      </c>
      <c r="CO554" s="348">
        <f t="shared" si="389"/>
        <v>79</v>
      </c>
      <c r="CP554" s="348">
        <f t="shared" si="389"/>
        <v>79</v>
      </c>
      <c r="CQ554" s="348">
        <f t="shared" si="389"/>
        <v>79</v>
      </c>
      <c r="CR554" s="348">
        <f t="shared" si="389"/>
        <v>79</v>
      </c>
      <c r="CS554" s="348">
        <f t="shared" si="389"/>
        <v>79</v>
      </c>
      <c r="CT554" s="348">
        <f t="shared" si="389"/>
        <v>79</v>
      </c>
      <c r="CU554" s="348">
        <f t="shared" si="389"/>
        <v>79</v>
      </c>
      <c r="CV554" s="348">
        <f t="shared" si="389"/>
        <v>79</v>
      </c>
    </row>
    <row r="555" spans="1:119" ht="13.5" x14ac:dyDescent="0.15">
      <c r="A555" s="54"/>
      <c r="B555" s="54"/>
      <c r="C555" s="54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  <c r="AA555" s="54"/>
      <c r="AB555" s="54"/>
      <c r="AC555" s="54"/>
      <c r="AD555" s="54"/>
      <c r="AE555" s="54"/>
      <c r="AF555" s="54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G555" s="348" t="e">
        <f>CG550*CG549*(CG551-1/CG552)</f>
        <v>#VALUE!</v>
      </c>
      <c r="CH555" s="348" t="e">
        <f t="shared" ref="CH555:CV555" si="390">CH550*CH549*(CH551-1/CH552)</f>
        <v>#VALUE!</v>
      </c>
      <c r="CI555" s="348" t="e">
        <f t="shared" si="390"/>
        <v>#VALUE!</v>
      </c>
      <c r="CJ555" s="348" t="e">
        <f t="shared" si="390"/>
        <v>#VALUE!</v>
      </c>
      <c r="CK555" s="348" t="e">
        <f t="shared" si="390"/>
        <v>#VALUE!</v>
      </c>
      <c r="CL555" s="348" t="e">
        <f t="shared" si="390"/>
        <v>#VALUE!</v>
      </c>
      <c r="CM555" s="348" t="e">
        <f t="shared" si="390"/>
        <v>#VALUE!</v>
      </c>
      <c r="CN555" s="348" t="e">
        <f t="shared" si="390"/>
        <v>#VALUE!</v>
      </c>
      <c r="CO555" s="348" t="e">
        <f t="shared" si="390"/>
        <v>#VALUE!</v>
      </c>
      <c r="CP555" s="348" t="e">
        <f t="shared" si="390"/>
        <v>#VALUE!</v>
      </c>
      <c r="CQ555" s="348" t="e">
        <f t="shared" si="390"/>
        <v>#VALUE!</v>
      </c>
      <c r="CR555" s="348" t="e">
        <f t="shared" si="390"/>
        <v>#VALUE!</v>
      </c>
      <c r="CS555" s="348" t="e">
        <f t="shared" si="390"/>
        <v>#VALUE!</v>
      </c>
      <c r="CT555" s="348" t="e">
        <f t="shared" si="390"/>
        <v>#VALUE!</v>
      </c>
      <c r="CU555" s="348" t="e">
        <f t="shared" si="390"/>
        <v>#VALUE!</v>
      </c>
      <c r="CV555" s="348" t="e">
        <f t="shared" si="390"/>
        <v>#VALUE!</v>
      </c>
    </row>
    <row r="556" spans="1:119" ht="13.5" x14ac:dyDescent="0.15">
      <c r="A556" s="54"/>
      <c r="B556" s="54"/>
      <c r="C556" s="54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  <c r="AA556" s="54"/>
      <c r="AB556" s="54"/>
      <c r="AC556" s="54"/>
      <c r="AD556" s="54"/>
      <c r="AE556" s="54"/>
      <c r="AF556" s="54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G556" s="348" t="e">
        <f>((CG547+CG548)*CG549-CG546-CG550*CG549/CG552)*EXP(-CG552*CG551)</f>
        <v>#VALUE!</v>
      </c>
      <c r="CH556" s="348" t="e">
        <f t="shared" ref="CH556:CV556" si="391">((CH547+CH548)*CH549-CH546-CH550*CH549/CH552)*EXP(-CH552*CH551)</f>
        <v>#VALUE!</v>
      </c>
      <c r="CI556" s="348" t="e">
        <f t="shared" si="391"/>
        <v>#VALUE!</v>
      </c>
      <c r="CJ556" s="348" t="e">
        <f t="shared" si="391"/>
        <v>#VALUE!</v>
      </c>
      <c r="CK556" s="348" t="e">
        <f t="shared" si="391"/>
        <v>#VALUE!</v>
      </c>
      <c r="CL556" s="348" t="e">
        <f t="shared" si="391"/>
        <v>#VALUE!</v>
      </c>
      <c r="CM556" s="348" t="e">
        <f t="shared" si="391"/>
        <v>#VALUE!</v>
      </c>
      <c r="CN556" s="348" t="e">
        <f t="shared" si="391"/>
        <v>#VALUE!</v>
      </c>
      <c r="CO556" s="348" t="e">
        <f t="shared" si="391"/>
        <v>#VALUE!</v>
      </c>
      <c r="CP556" s="348" t="e">
        <f t="shared" si="391"/>
        <v>#VALUE!</v>
      </c>
      <c r="CQ556" s="348" t="e">
        <f t="shared" si="391"/>
        <v>#VALUE!</v>
      </c>
      <c r="CR556" s="348" t="e">
        <f t="shared" si="391"/>
        <v>#VALUE!</v>
      </c>
      <c r="CS556" s="348" t="e">
        <f t="shared" si="391"/>
        <v>#VALUE!</v>
      </c>
      <c r="CT556" s="348" t="e">
        <f t="shared" si="391"/>
        <v>#VALUE!</v>
      </c>
      <c r="CU556" s="348" t="e">
        <f t="shared" si="391"/>
        <v>#VALUE!</v>
      </c>
      <c r="CV556" s="348" t="e">
        <f t="shared" si="391"/>
        <v>#VALUE!</v>
      </c>
    </row>
    <row r="557" spans="1:119" ht="13.5" x14ac:dyDescent="0.15">
      <c r="A557" s="54"/>
      <c r="B557" s="54"/>
      <c r="C557" s="54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  <c r="AA557" s="54"/>
      <c r="AB557" s="54"/>
      <c r="AC557" s="54"/>
      <c r="AD557" s="54"/>
      <c r="AE557" s="54"/>
      <c r="AF557" s="54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G557" s="349" t="e">
        <f>CG554+CG555-CG556</f>
        <v>#VALUE!</v>
      </c>
      <c r="CH557" s="349" t="e">
        <f t="shared" ref="CH557:CV557" si="392">CH554+CH555-CH556</f>
        <v>#VALUE!</v>
      </c>
      <c r="CI557" s="349" t="e">
        <f t="shared" si="392"/>
        <v>#VALUE!</v>
      </c>
      <c r="CJ557" s="349" t="e">
        <f t="shared" si="392"/>
        <v>#VALUE!</v>
      </c>
      <c r="CK557" s="349" t="e">
        <f t="shared" si="392"/>
        <v>#VALUE!</v>
      </c>
      <c r="CL557" s="349" t="e">
        <f t="shared" si="392"/>
        <v>#VALUE!</v>
      </c>
      <c r="CM557" s="349" t="e">
        <f t="shared" si="392"/>
        <v>#VALUE!</v>
      </c>
      <c r="CN557" s="349" t="e">
        <f t="shared" si="392"/>
        <v>#VALUE!</v>
      </c>
      <c r="CO557" s="349" t="e">
        <f t="shared" si="392"/>
        <v>#VALUE!</v>
      </c>
      <c r="CP557" s="349" t="e">
        <f t="shared" si="392"/>
        <v>#VALUE!</v>
      </c>
      <c r="CQ557" s="349" t="e">
        <f t="shared" si="392"/>
        <v>#VALUE!</v>
      </c>
      <c r="CR557" s="349" t="e">
        <f t="shared" si="392"/>
        <v>#VALUE!</v>
      </c>
      <c r="CS557" s="349" t="e">
        <f t="shared" si="392"/>
        <v>#VALUE!</v>
      </c>
      <c r="CT557" s="349" t="e">
        <f t="shared" si="392"/>
        <v>#VALUE!</v>
      </c>
      <c r="CU557" s="349" t="e">
        <f t="shared" si="392"/>
        <v>#VALUE!</v>
      </c>
      <c r="CV557" s="349" t="e">
        <f t="shared" si="392"/>
        <v>#VALUE!</v>
      </c>
    </row>
    <row r="558" spans="1:119" ht="13.5" x14ac:dyDescent="0.15">
      <c r="A558" s="54"/>
      <c r="B558" s="54"/>
      <c r="C558" s="54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  <c r="AA558" s="54"/>
      <c r="AB558" s="54"/>
      <c r="AC558" s="54"/>
      <c r="AD558" s="54"/>
      <c r="AE558" s="54"/>
      <c r="AF558" s="54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G558" s="350" t="s">
        <v>390</v>
      </c>
      <c r="CH558" s="351" t="s">
        <v>333</v>
      </c>
      <c r="CI558" s="351" t="s">
        <v>334</v>
      </c>
      <c r="CJ558" s="351" t="s">
        <v>335</v>
      </c>
      <c r="CK558" s="351" t="s">
        <v>336</v>
      </c>
      <c r="CL558" s="351" t="s">
        <v>337</v>
      </c>
      <c r="CM558" s="351" t="s">
        <v>338</v>
      </c>
      <c r="CN558" s="351" t="s">
        <v>339</v>
      </c>
      <c r="CO558" s="351" t="s">
        <v>340</v>
      </c>
      <c r="CP558" s="351" t="s">
        <v>341</v>
      </c>
      <c r="CQ558" s="351" t="s">
        <v>342</v>
      </c>
      <c r="CR558" s="351" t="s">
        <v>343</v>
      </c>
      <c r="CS558" s="351" t="s">
        <v>344</v>
      </c>
      <c r="CT558" s="351" t="s">
        <v>345</v>
      </c>
      <c r="CU558" s="351" t="s">
        <v>346</v>
      </c>
      <c r="CV558" s="351" t="s">
        <v>347</v>
      </c>
      <c r="CY558" s="54" t="s">
        <v>390</v>
      </c>
      <c r="CZ558" s="54" t="s">
        <v>333</v>
      </c>
      <c r="DA558" s="54" t="s">
        <v>334</v>
      </c>
      <c r="DB558" s="54" t="s">
        <v>335</v>
      </c>
      <c r="DC558" s="54" t="s">
        <v>336</v>
      </c>
      <c r="DD558" s="54" t="s">
        <v>337</v>
      </c>
      <c r="DE558" s="54" t="s">
        <v>338</v>
      </c>
      <c r="DF558" s="54" t="s">
        <v>339</v>
      </c>
      <c r="DG558" s="54" t="s">
        <v>340</v>
      </c>
      <c r="DH558" s="54" t="s">
        <v>341</v>
      </c>
      <c r="DI558" s="54" t="s">
        <v>342</v>
      </c>
      <c r="DJ558" s="54" t="s">
        <v>343</v>
      </c>
      <c r="DK558" s="54" t="s">
        <v>344</v>
      </c>
      <c r="DL558" s="54" t="s">
        <v>345</v>
      </c>
      <c r="DM558" s="54" t="s">
        <v>346</v>
      </c>
      <c r="DN558" s="54" t="s">
        <v>347</v>
      </c>
    </row>
    <row r="559" spans="1:119" ht="13.5" x14ac:dyDescent="0.15">
      <c r="A559" s="54"/>
      <c r="B559" s="54"/>
      <c r="C559" s="54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  <c r="AA559" s="54"/>
      <c r="AB559" s="54"/>
      <c r="AC559" s="54"/>
      <c r="AD559" s="54"/>
      <c r="AE559" s="54"/>
      <c r="AF559" s="54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F559" s="54" t="s">
        <v>391</v>
      </c>
      <c r="CG559" s="352" t="e">
        <f>ROUND((CG547+CG548)*CG549+CG550*CG549*(CG551-1/CG552)-((CG547+CG548)*CG549-CG546-CG550*CG549/CG552)*EXP(-CG552*CG551),5)</f>
        <v>#VALUE!</v>
      </c>
      <c r="CH559" s="352" t="e">
        <f t="shared" ref="CH559:CV559" si="393">ROUND((CH547+CH548)*CH549+CH550*CH549*(CH551-1/CH552)-((CH547+CH548)*CH549-CH546-CH550*CH549/CH552)*EXP(-CH552*CH551),5)</f>
        <v>#VALUE!</v>
      </c>
      <c r="CI559" s="352" t="e">
        <f t="shared" si="393"/>
        <v>#VALUE!</v>
      </c>
      <c r="CJ559" s="352" t="e">
        <f t="shared" si="393"/>
        <v>#VALUE!</v>
      </c>
      <c r="CK559" s="352" t="e">
        <f t="shared" si="393"/>
        <v>#VALUE!</v>
      </c>
      <c r="CL559" s="352" t="e">
        <f t="shared" si="393"/>
        <v>#VALUE!</v>
      </c>
      <c r="CM559" s="352" t="e">
        <f t="shared" si="393"/>
        <v>#VALUE!</v>
      </c>
      <c r="CN559" s="352" t="e">
        <f t="shared" si="393"/>
        <v>#VALUE!</v>
      </c>
      <c r="CO559" s="352" t="e">
        <f t="shared" si="393"/>
        <v>#VALUE!</v>
      </c>
      <c r="CP559" s="352" t="e">
        <f t="shared" si="393"/>
        <v>#VALUE!</v>
      </c>
      <c r="CQ559" s="352" t="e">
        <f t="shared" si="393"/>
        <v>#VALUE!</v>
      </c>
      <c r="CR559" s="352" t="e">
        <f t="shared" si="393"/>
        <v>#VALUE!</v>
      </c>
      <c r="CS559" s="352" t="e">
        <f t="shared" si="393"/>
        <v>#VALUE!</v>
      </c>
      <c r="CT559" s="352" t="e">
        <f t="shared" si="393"/>
        <v>#VALUE!</v>
      </c>
      <c r="CU559" s="352" t="e">
        <f t="shared" si="393"/>
        <v>#VALUE!</v>
      </c>
      <c r="CV559" s="352" t="e">
        <f t="shared" si="393"/>
        <v>#VALUE!</v>
      </c>
      <c r="CX559" s="54" t="s">
        <v>412</v>
      </c>
      <c r="CY559" s="362">
        <f>(CY551+CY552)/CY550+CY549</f>
        <v>295.99579239870923</v>
      </c>
      <c r="CZ559" s="362">
        <f t="shared" ref="CZ559:DN559" si="394">(CZ551+CZ552)/CZ550+CZ549</f>
        <v>253.99617592876882</v>
      </c>
      <c r="DA559" s="362">
        <f t="shared" si="394"/>
        <v>224.99578814732763</v>
      </c>
      <c r="DB559" s="362">
        <f t="shared" si="394"/>
        <v>202.99552076677315</v>
      </c>
      <c r="DC559" s="362">
        <f t="shared" si="394"/>
        <v>190.00217425547623</v>
      </c>
      <c r="DD559" s="362">
        <f t="shared" si="394"/>
        <v>174.99791344557741</v>
      </c>
      <c r="DE559" s="362">
        <f t="shared" si="394"/>
        <v>164.99559634188427</v>
      </c>
      <c r="DF559" s="362">
        <f t="shared" si="394"/>
        <v>157.00280920314253</v>
      </c>
      <c r="DG559" s="362">
        <f t="shared" si="394"/>
        <v>151.99654993400793</v>
      </c>
      <c r="DH559" s="362">
        <f t="shared" si="394"/>
        <v>145.99700693992628</v>
      </c>
      <c r="DI559" s="362">
        <f t="shared" si="394"/>
        <v>141.99730722180493</v>
      </c>
      <c r="DJ559" s="362">
        <f t="shared" si="394"/>
        <v>138.99904711262363</v>
      </c>
      <c r="DK559" s="362">
        <f t="shared" si="394"/>
        <v>133.99871805423658</v>
      </c>
      <c r="DL559" s="362">
        <f t="shared" si="394"/>
        <v>131.99796563285832</v>
      </c>
      <c r="DM559" s="362">
        <f t="shared" si="394"/>
        <v>129.00495001041449</v>
      </c>
      <c r="DN559" s="362">
        <f t="shared" si="394"/>
        <v>127.00491577747849</v>
      </c>
    </row>
    <row r="560" spans="1:119" ht="16.5" customHeight="1" x14ac:dyDescent="0.15">
      <c r="A560" s="54"/>
      <c r="B560" s="54"/>
      <c r="C560" s="54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  <c r="AA560" s="54"/>
      <c r="AB560" s="54"/>
      <c r="AC560" s="54"/>
      <c r="AD560" s="54"/>
      <c r="AE560" s="54"/>
      <c r="AF560" s="54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319" t="str">
        <f>IF(CB560="","",CC560)</f>
        <v/>
      </c>
      <c r="CB560" s="363" t="str">
        <f>IF(COUNTIF(CY560:DN560,"×")=0,"","浮上できません")</f>
        <v/>
      </c>
      <c r="CC560" s="316">
        <v>6</v>
      </c>
      <c r="CG560" s="369"/>
      <c r="CH560" s="369"/>
      <c r="CI560" s="369"/>
      <c r="CJ560" s="369"/>
      <c r="CK560" s="369"/>
      <c r="CL560" s="369"/>
      <c r="CM560" s="369"/>
      <c r="CN560" s="369"/>
      <c r="CO560" s="369"/>
      <c r="CP560" s="369"/>
      <c r="CQ560" s="369"/>
      <c r="CR560" s="369"/>
      <c r="CS560" s="369"/>
      <c r="CT560" s="369"/>
      <c r="CU560" s="369"/>
      <c r="CV560" s="369"/>
      <c r="CY560" s="364" t="e">
        <f t="shared" ref="CY560:DN560" si="395">IF(CY559-CG559&gt;0,"","×")</f>
        <v>#VALUE!</v>
      </c>
      <c r="CZ560" s="364" t="e">
        <f t="shared" si="395"/>
        <v>#VALUE!</v>
      </c>
      <c r="DA560" s="364" t="e">
        <f t="shared" si="395"/>
        <v>#VALUE!</v>
      </c>
      <c r="DB560" s="364" t="e">
        <f t="shared" si="395"/>
        <v>#VALUE!</v>
      </c>
      <c r="DC560" s="364" t="e">
        <f t="shared" si="395"/>
        <v>#VALUE!</v>
      </c>
      <c r="DD560" s="364" t="e">
        <f t="shared" si="395"/>
        <v>#VALUE!</v>
      </c>
      <c r="DE560" s="364" t="e">
        <f t="shared" si="395"/>
        <v>#VALUE!</v>
      </c>
      <c r="DF560" s="364" t="e">
        <f t="shared" si="395"/>
        <v>#VALUE!</v>
      </c>
      <c r="DG560" s="364" t="e">
        <f t="shared" si="395"/>
        <v>#VALUE!</v>
      </c>
      <c r="DH560" s="364" t="e">
        <f t="shared" si="395"/>
        <v>#VALUE!</v>
      </c>
      <c r="DI560" s="364" t="e">
        <f t="shared" si="395"/>
        <v>#VALUE!</v>
      </c>
      <c r="DJ560" s="364" t="e">
        <f t="shared" si="395"/>
        <v>#VALUE!</v>
      </c>
      <c r="DK560" s="364" t="e">
        <f t="shared" si="395"/>
        <v>#VALUE!</v>
      </c>
      <c r="DL560" s="364" t="e">
        <f t="shared" si="395"/>
        <v>#VALUE!</v>
      </c>
      <c r="DM560" s="364" t="e">
        <f t="shared" si="395"/>
        <v>#VALUE!</v>
      </c>
      <c r="DN560" s="364" t="e">
        <f t="shared" si="395"/>
        <v>#VALUE!</v>
      </c>
    </row>
    <row r="561" spans="1:119" ht="13.5" x14ac:dyDescent="0.15">
      <c r="A561" s="54"/>
      <c r="B561" s="54"/>
      <c r="C561" s="54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  <c r="AA561" s="54"/>
      <c r="AB561" s="54"/>
      <c r="AC561" s="54"/>
      <c r="AD561" s="54"/>
      <c r="AE561" s="54"/>
      <c r="AF561" s="54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F561" s="338" t="s">
        <v>496</v>
      </c>
      <c r="CG561" s="338" t="s">
        <v>497</v>
      </c>
      <c r="CH561" s="338"/>
      <c r="CI561" s="338"/>
      <c r="CJ561" s="338"/>
      <c r="CK561" s="338"/>
      <c r="CL561" s="338"/>
      <c r="CM561" s="338"/>
      <c r="CN561" s="338"/>
      <c r="CO561" s="338"/>
      <c r="CP561" s="338"/>
      <c r="CQ561" s="338"/>
      <c r="CR561" s="338"/>
      <c r="CS561" s="338"/>
      <c r="CT561" s="338"/>
      <c r="CU561" s="338"/>
      <c r="CV561" s="338"/>
      <c r="CW561" s="338"/>
    </row>
    <row r="563" spans="1:119" ht="13.5" x14ac:dyDescent="0.15">
      <c r="A563" s="54"/>
      <c r="B563" s="54"/>
      <c r="C563" s="54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  <c r="AA563" s="54"/>
      <c r="AB563" s="54"/>
      <c r="AC563" s="54"/>
      <c r="AD563" s="54"/>
      <c r="AE563" s="54"/>
      <c r="AF563" s="54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F563" s="340" t="s">
        <v>394</v>
      </c>
      <c r="CG563" s="353" t="e">
        <f t="shared" ref="CG563:CV563" si="396">CG559</f>
        <v>#VALUE!</v>
      </c>
      <c r="CH563" s="353" t="e">
        <f t="shared" si="396"/>
        <v>#VALUE!</v>
      </c>
      <c r="CI563" s="353" t="e">
        <f t="shared" si="396"/>
        <v>#VALUE!</v>
      </c>
      <c r="CJ563" s="353" t="e">
        <f t="shared" si="396"/>
        <v>#VALUE!</v>
      </c>
      <c r="CK563" s="353" t="e">
        <f t="shared" si="396"/>
        <v>#VALUE!</v>
      </c>
      <c r="CL563" s="353" t="e">
        <f t="shared" si="396"/>
        <v>#VALUE!</v>
      </c>
      <c r="CM563" s="353" t="e">
        <f t="shared" si="396"/>
        <v>#VALUE!</v>
      </c>
      <c r="CN563" s="353" t="e">
        <f t="shared" si="396"/>
        <v>#VALUE!</v>
      </c>
      <c r="CO563" s="353" t="e">
        <f t="shared" si="396"/>
        <v>#VALUE!</v>
      </c>
      <c r="CP563" s="353" t="e">
        <f t="shared" si="396"/>
        <v>#VALUE!</v>
      </c>
      <c r="CQ563" s="353" t="e">
        <f t="shared" si="396"/>
        <v>#VALUE!</v>
      </c>
      <c r="CR563" s="353" t="e">
        <f t="shared" si="396"/>
        <v>#VALUE!</v>
      </c>
      <c r="CS563" s="353" t="e">
        <f t="shared" si="396"/>
        <v>#VALUE!</v>
      </c>
      <c r="CT563" s="353" t="e">
        <f t="shared" si="396"/>
        <v>#VALUE!</v>
      </c>
      <c r="CU563" s="353" t="e">
        <f t="shared" si="396"/>
        <v>#VALUE!</v>
      </c>
      <c r="CV563" s="353" t="e">
        <f t="shared" si="396"/>
        <v>#VALUE!</v>
      </c>
    </row>
    <row r="564" spans="1:119" ht="13.5" x14ac:dyDescent="0.15">
      <c r="A564" s="54"/>
      <c r="B564" s="54"/>
      <c r="C564" s="54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  <c r="AA564" s="54"/>
      <c r="AB564" s="54"/>
      <c r="AC564" s="54"/>
      <c r="AD564" s="54"/>
      <c r="AE564" s="54"/>
      <c r="AF564" s="54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F564" s="54" t="s">
        <v>395</v>
      </c>
      <c r="CG564" s="54">
        <v>100</v>
      </c>
      <c r="CH564" s="54">
        <f>$CG564</f>
        <v>100</v>
      </c>
      <c r="CI564" s="54">
        <f t="shared" ref="CI564:CV568" si="397">$CG564</f>
        <v>100</v>
      </c>
      <c r="CJ564" s="54">
        <f t="shared" si="397"/>
        <v>100</v>
      </c>
      <c r="CK564" s="54">
        <f t="shared" si="397"/>
        <v>100</v>
      </c>
      <c r="CL564" s="54">
        <f t="shared" si="397"/>
        <v>100</v>
      </c>
      <c r="CM564" s="54">
        <f t="shared" si="397"/>
        <v>100</v>
      </c>
      <c r="CN564" s="54">
        <f t="shared" si="397"/>
        <v>100</v>
      </c>
      <c r="CO564" s="54">
        <f t="shared" si="397"/>
        <v>100</v>
      </c>
      <c r="CP564" s="54">
        <f t="shared" si="397"/>
        <v>100</v>
      </c>
      <c r="CQ564" s="54">
        <f t="shared" si="397"/>
        <v>100</v>
      </c>
      <c r="CR564" s="54">
        <f t="shared" si="397"/>
        <v>100</v>
      </c>
      <c r="CS564" s="54">
        <f t="shared" si="397"/>
        <v>100</v>
      </c>
      <c r="CT564" s="54">
        <f t="shared" si="397"/>
        <v>100</v>
      </c>
      <c r="CU564" s="54">
        <f t="shared" si="397"/>
        <v>100</v>
      </c>
      <c r="CV564" s="54">
        <f t="shared" si="397"/>
        <v>100</v>
      </c>
      <c r="CX564" s="339" t="s">
        <v>402</v>
      </c>
      <c r="CY564" s="339"/>
      <c r="CZ564" s="339"/>
      <c r="DA564" s="339"/>
      <c r="DB564" s="339"/>
      <c r="DC564" s="339"/>
      <c r="DD564" s="339"/>
      <c r="DE564" s="339"/>
      <c r="DF564" s="339"/>
      <c r="DG564" s="339"/>
      <c r="DH564" s="339"/>
      <c r="DI564" s="339"/>
      <c r="DJ564" s="339"/>
      <c r="DK564" s="339"/>
      <c r="DL564" s="339"/>
      <c r="DM564" s="339"/>
      <c r="DN564" s="339"/>
      <c r="DO564" s="339"/>
    </row>
    <row r="565" spans="1:119" ht="13.5" x14ac:dyDescent="0.15">
      <c r="A565" s="54"/>
      <c r="B565" s="54"/>
      <c r="C565" s="54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  <c r="AA565" s="54"/>
      <c r="AB565" s="54"/>
      <c r="AC565" s="54"/>
      <c r="AD565" s="54"/>
      <c r="AE565" s="54"/>
      <c r="AF565" s="54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64" t="s">
        <v>372</v>
      </c>
      <c r="CC565" s="345">
        <v>-10</v>
      </c>
      <c r="CD565" s="66" t="s">
        <v>373</v>
      </c>
      <c r="CE565" s="66">
        <f>ROUND(CC565*$CG$82*9.80665/1000,0)</f>
        <v>-101</v>
      </c>
      <c r="CF565" s="54" t="s">
        <v>374</v>
      </c>
      <c r="CG565" s="341">
        <f>CE566</f>
        <v>0</v>
      </c>
      <c r="CH565" s="54">
        <f>$CG565</f>
        <v>0</v>
      </c>
      <c r="CI565" s="54">
        <f t="shared" si="397"/>
        <v>0</v>
      </c>
      <c r="CJ565" s="54">
        <f t="shared" si="397"/>
        <v>0</v>
      </c>
      <c r="CK565" s="54">
        <f t="shared" si="397"/>
        <v>0</v>
      </c>
      <c r="CL565" s="54">
        <f t="shared" si="397"/>
        <v>0</v>
      </c>
      <c r="CM565" s="54">
        <f t="shared" si="397"/>
        <v>0</v>
      </c>
      <c r="CN565" s="54">
        <f t="shared" si="397"/>
        <v>0</v>
      </c>
      <c r="CO565" s="54">
        <f t="shared" si="397"/>
        <v>0</v>
      </c>
      <c r="CP565" s="54">
        <f t="shared" si="397"/>
        <v>0</v>
      </c>
      <c r="CQ565" s="54">
        <f t="shared" si="397"/>
        <v>0</v>
      </c>
      <c r="CR565" s="54">
        <f t="shared" si="397"/>
        <v>0</v>
      </c>
      <c r="CS565" s="54">
        <f t="shared" si="397"/>
        <v>0</v>
      </c>
      <c r="CT565" s="54">
        <f t="shared" si="397"/>
        <v>0</v>
      </c>
      <c r="CU565" s="54">
        <f t="shared" si="397"/>
        <v>0</v>
      </c>
      <c r="CV565" s="54">
        <f t="shared" si="397"/>
        <v>0</v>
      </c>
    </row>
    <row r="566" spans="1:119" ht="13.5" x14ac:dyDescent="0.15">
      <c r="A566" s="54"/>
      <c r="B566" s="54"/>
      <c r="C566" s="54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  <c r="AA566" s="54"/>
      <c r="AB566" s="54"/>
      <c r="AC566" s="54"/>
      <c r="AD566" s="54"/>
      <c r="AE566" s="54"/>
      <c r="AF566" s="54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354" t="s">
        <v>376</v>
      </c>
      <c r="CC566" s="355">
        <f>CC550</f>
        <v>0</v>
      </c>
      <c r="CD566" s="346" t="s">
        <v>381</v>
      </c>
      <c r="CE566" s="66">
        <f>CC566*$CG$82*9.80665/1000</f>
        <v>0</v>
      </c>
      <c r="CF566" s="54" t="s">
        <v>396</v>
      </c>
      <c r="CG566" s="54">
        <v>0.79</v>
      </c>
      <c r="CH566" s="54">
        <f>$CG566</f>
        <v>0.79</v>
      </c>
      <c r="CI566" s="54">
        <f t="shared" si="397"/>
        <v>0.79</v>
      </c>
      <c r="CJ566" s="54">
        <f t="shared" si="397"/>
        <v>0.79</v>
      </c>
      <c r="CK566" s="54">
        <f t="shared" si="397"/>
        <v>0.79</v>
      </c>
      <c r="CL566" s="54">
        <f t="shared" si="397"/>
        <v>0.79</v>
      </c>
      <c r="CM566" s="54">
        <f t="shared" si="397"/>
        <v>0.79</v>
      </c>
      <c r="CN566" s="54">
        <f t="shared" si="397"/>
        <v>0.79</v>
      </c>
      <c r="CO566" s="54">
        <f t="shared" si="397"/>
        <v>0.79</v>
      </c>
      <c r="CP566" s="54">
        <f t="shared" si="397"/>
        <v>0.79</v>
      </c>
      <c r="CQ566" s="54">
        <f t="shared" si="397"/>
        <v>0.79</v>
      </c>
      <c r="CR566" s="54">
        <f t="shared" si="397"/>
        <v>0.79</v>
      </c>
      <c r="CS566" s="54">
        <f t="shared" si="397"/>
        <v>0.79</v>
      </c>
      <c r="CT566" s="54">
        <f t="shared" si="397"/>
        <v>0.79</v>
      </c>
      <c r="CU566" s="54">
        <f t="shared" si="397"/>
        <v>0.79</v>
      </c>
      <c r="CV566" s="54">
        <f t="shared" si="397"/>
        <v>0.79</v>
      </c>
      <c r="CX566" s="358" t="s">
        <v>404</v>
      </c>
      <c r="CY566" s="54">
        <f t="shared" ref="CY566:DN566" si="398">CG$79</f>
        <v>126.88500000000001</v>
      </c>
      <c r="CZ566" s="54">
        <f t="shared" si="398"/>
        <v>109.185</v>
      </c>
      <c r="DA566" s="54">
        <f t="shared" si="398"/>
        <v>94.381</v>
      </c>
      <c r="DB566" s="54">
        <f t="shared" si="398"/>
        <v>82.445999999999998</v>
      </c>
      <c r="DC566" s="54">
        <f t="shared" si="398"/>
        <v>73.918000000000006</v>
      </c>
      <c r="DD566" s="54">
        <f t="shared" si="398"/>
        <v>63.152999999999999</v>
      </c>
      <c r="DE566" s="54">
        <f t="shared" si="398"/>
        <v>56.482999999999997</v>
      </c>
      <c r="DF566" s="54">
        <f t="shared" si="398"/>
        <v>51.133000000000003</v>
      </c>
      <c r="DG566" s="54">
        <f t="shared" si="398"/>
        <v>48.246000000000002</v>
      </c>
      <c r="DH566" s="54">
        <f t="shared" si="398"/>
        <v>43.709000000000003</v>
      </c>
      <c r="DI566" s="54">
        <f t="shared" si="398"/>
        <v>40.774000000000001</v>
      </c>
      <c r="DJ566" s="54">
        <f t="shared" si="398"/>
        <v>38.68</v>
      </c>
      <c r="DK566" s="54">
        <f t="shared" si="398"/>
        <v>34.463000000000001</v>
      </c>
      <c r="DL566" s="54">
        <f t="shared" si="398"/>
        <v>33.161000000000001</v>
      </c>
      <c r="DM566" s="54">
        <f t="shared" si="398"/>
        <v>30.765000000000001</v>
      </c>
      <c r="DN566" s="54">
        <f t="shared" si="398"/>
        <v>29.283999999999999</v>
      </c>
    </row>
    <row r="567" spans="1:119" ht="13.5" x14ac:dyDescent="0.15">
      <c r="A567" s="54"/>
      <c r="B567" s="54"/>
      <c r="C567" s="54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  <c r="AA567" s="54"/>
      <c r="AB567" s="54"/>
      <c r="AC567" s="54"/>
      <c r="AD567" s="54"/>
      <c r="AE567" s="54"/>
      <c r="AF567" s="54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64" t="s">
        <v>380</v>
      </c>
      <c r="CC567" s="345">
        <f>-BN110</f>
        <v>0</v>
      </c>
      <c r="CD567" s="346" t="s">
        <v>381</v>
      </c>
      <c r="CE567" s="66">
        <f>CC567*$CG$82*9.80665/1000</f>
        <v>0</v>
      </c>
      <c r="CF567" s="54" t="s">
        <v>382</v>
      </c>
      <c r="CG567" s="341">
        <f>CE565</f>
        <v>-101</v>
      </c>
      <c r="CH567" s="54">
        <f>$CG567</f>
        <v>-101</v>
      </c>
      <c r="CI567" s="54">
        <f t="shared" si="397"/>
        <v>-101</v>
      </c>
      <c r="CJ567" s="54">
        <f t="shared" si="397"/>
        <v>-101</v>
      </c>
      <c r="CK567" s="54">
        <f t="shared" si="397"/>
        <v>-101</v>
      </c>
      <c r="CL567" s="54">
        <f t="shared" si="397"/>
        <v>-101</v>
      </c>
      <c r="CM567" s="54">
        <f t="shared" si="397"/>
        <v>-101</v>
      </c>
      <c r="CN567" s="54">
        <f t="shared" si="397"/>
        <v>-101</v>
      </c>
      <c r="CO567" s="54">
        <f t="shared" si="397"/>
        <v>-101</v>
      </c>
      <c r="CP567" s="54">
        <f t="shared" si="397"/>
        <v>-101</v>
      </c>
      <c r="CQ567" s="54">
        <f t="shared" si="397"/>
        <v>-101</v>
      </c>
      <c r="CR567" s="54">
        <f t="shared" si="397"/>
        <v>-101</v>
      </c>
      <c r="CS567" s="54">
        <f t="shared" si="397"/>
        <v>-101</v>
      </c>
      <c r="CT567" s="54">
        <f t="shared" si="397"/>
        <v>-101</v>
      </c>
      <c r="CU567" s="54">
        <f t="shared" si="397"/>
        <v>-101</v>
      </c>
      <c r="CV567" s="54">
        <f t="shared" si="397"/>
        <v>-101</v>
      </c>
      <c r="CX567" s="54" t="s">
        <v>418</v>
      </c>
      <c r="CY567" s="54">
        <f t="shared" ref="CY567:DN567" si="399">CG$80</f>
        <v>0.55779999999999996</v>
      </c>
      <c r="CZ567" s="54">
        <f t="shared" si="399"/>
        <v>0.65139999999999998</v>
      </c>
      <c r="DA567" s="54">
        <f t="shared" si="399"/>
        <v>0.72219999999999995</v>
      </c>
      <c r="DB567" s="54">
        <f t="shared" si="399"/>
        <v>0.78249999999999997</v>
      </c>
      <c r="DC567" s="54">
        <f t="shared" si="399"/>
        <v>0.81259999999999999</v>
      </c>
      <c r="DD567" s="54">
        <f t="shared" si="399"/>
        <v>0.84340000000000004</v>
      </c>
      <c r="DE567" s="54">
        <f t="shared" si="399"/>
        <v>0.86929999999999996</v>
      </c>
      <c r="DF567" s="54">
        <f t="shared" si="399"/>
        <v>0.89100000000000001</v>
      </c>
      <c r="DG567" s="54">
        <f t="shared" si="399"/>
        <v>0.90920000000000001</v>
      </c>
      <c r="DH567" s="54">
        <f t="shared" si="399"/>
        <v>0.92220000000000002</v>
      </c>
      <c r="DI567" s="54">
        <f t="shared" si="399"/>
        <v>0.93189999999999995</v>
      </c>
      <c r="DJ567" s="54">
        <f t="shared" si="399"/>
        <v>0.94030000000000002</v>
      </c>
      <c r="DK567" s="54">
        <f t="shared" si="399"/>
        <v>0.94769999999999999</v>
      </c>
      <c r="DL567" s="54">
        <f t="shared" si="399"/>
        <v>0.95440000000000003</v>
      </c>
      <c r="DM567" s="54">
        <f t="shared" si="399"/>
        <v>0.96020000000000005</v>
      </c>
      <c r="DN567" s="54">
        <f t="shared" si="399"/>
        <v>0.96530000000000005</v>
      </c>
    </row>
    <row r="568" spans="1:119" ht="14.25" thickBot="1" x14ac:dyDescent="0.2">
      <c r="A568" s="54"/>
      <c r="B568" s="54"/>
      <c r="C568" s="54"/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  <c r="AA568" s="54"/>
      <c r="AB568" s="54"/>
      <c r="AC568" s="54"/>
      <c r="AD568" s="54"/>
      <c r="AE568" s="54"/>
      <c r="AF568" s="54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64" t="s">
        <v>384</v>
      </c>
      <c r="CC568" s="345">
        <f>(BM348-BM347)/0.000694444444444444</f>
        <v>0</v>
      </c>
      <c r="CD568" s="66" t="s">
        <v>65</v>
      </c>
      <c r="CE568" s="66">
        <f>IF(CC565=0,IF(CC548&gt;0,CC568+CE551,CC568),(CC568-((CC567-CC566)/CC565)))</f>
        <v>0</v>
      </c>
      <c r="CF568" s="54" t="s">
        <v>385</v>
      </c>
      <c r="CG568" s="341">
        <f>ABS(CE568)</f>
        <v>0</v>
      </c>
      <c r="CH568" s="54">
        <f>$CG568</f>
        <v>0</v>
      </c>
      <c r="CI568" s="54">
        <f t="shared" si="397"/>
        <v>0</v>
      </c>
      <c r="CJ568" s="54">
        <f t="shared" si="397"/>
        <v>0</v>
      </c>
      <c r="CK568" s="54">
        <f t="shared" si="397"/>
        <v>0</v>
      </c>
      <c r="CL568" s="54">
        <f t="shared" si="397"/>
        <v>0</v>
      </c>
      <c r="CM568" s="54">
        <f t="shared" si="397"/>
        <v>0</v>
      </c>
      <c r="CN568" s="54">
        <f t="shared" si="397"/>
        <v>0</v>
      </c>
      <c r="CO568" s="54">
        <f t="shared" si="397"/>
        <v>0</v>
      </c>
      <c r="CP568" s="54">
        <f t="shared" si="397"/>
        <v>0</v>
      </c>
      <c r="CQ568" s="54">
        <f t="shared" si="397"/>
        <v>0</v>
      </c>
      <c r="CR568" s="54">
        <f t="shared" si="397"/>
        <v>0</v>
      </c>
      <c r="CS568" s="54">
        <f t="shared" si="397"/>
        <v>0</v>
      </c>
      <c r="CT568" s="54">
        <f t="shared" si="397"/>
        <v>0</v>
      </c>
      <c r="CU568" s="54">
        <f t="shared" si="397"/>
        <v>0</v>
      </c>
      <c r="CV568" s="54">
        <f t="shared" si="397"/>
        <v>0</v>
      </c>
      <c r="CX568" s="54" t="s">
        <v>407</v>
      </c>
      <c r="CY568" s="54">
        <f>100-$CG$83</f>
        <v>94.33</v>
      </c>
      <c r="CZ568" s="54">
        <f t="shared" ref="CZ568:DN568" si="400">100-$CG$83</f>
        <v>94.33</v>
      </c>
      <c r="DA568" s="54">
        <f t="shared" si="400"/>
        <v>94.33</v>
      </c>
      <c r="DB568" s="54">
        <f t="shared" si="400"/>
        <v>94.33</v>
      </c>
      <c r="DC568" s="54">
        <f t="shared" si="400"/>
        <v>94.33</v>
      </c>
      <c r="DD568" s="54">
        <f t="shared" si="400"/>
        <v>94.33</v>
      </c>
      <c r="DE568" s="54">
        <f t="shared" si="400"/>
        <v>94.33</v>
      </c>
      <c r="DF568" s="54">
        <f t="shared" si="400"/>
        <v>94.33</v>
      </c>
      <c r="DG568" s="54">
        <f t="shared" si="400"/>
        <v>94.33</v>
      </c>
      <c r="DH568" s="54">
        <f t="shared" si="400"/>
        <v>94.33</v>
      </c>
      <c r="DI568" s="54">
        <f t="shared" si="400"/>
        <v>94.33</v>
      </c>
      <c r="DJ568" s="54">
        <f t="shared" si="400"/>
        <v>94.33</v>
      </c>
      <c r="DK568" s="54">
        <f t="shared" si="400"/>
        <v>94.33</v>
      </c>
      <c r="DL568" s="54">
        <f t="shared" si="400"/>
        <v>94.33</v>
      </c>
      <c r="DM568" s="54">
        <f t="shared" si="400"/>
        <v>94.33</v>
      </c>
      <c r="DN568" s="54">
        <f t="shared" si="400"/>
        <v>94.33</v>
      </c>
    </row>
    <row r="569" spans="1:119" ht="14.25" thickBot="1" x14ac:dyDescent="0.2">
      <c r="A569" s="54"/>
      <c r="B569" s="54"/>
      <c r="C569" s="54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  <c r="AA569" s="54"/>
      <c r="AB569" s="54"/>
      <c r="AC569" s="54"/>
      <c r="AD569" s="54"/>
      <c r="AE569" s="54"/>
      <c r="AF569" s="54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359"/>
      <c r="CC569" s="360"/>
      <c r="CF569" s="54" t="s">
        <v>397</v>
      </c>
      <c r="CG569" s="347">
        <f>LN(2)/CG$78</f>
        <v>0.13862943611198905</v>
      </c>
      <c r="CH569" s="347">
        <f t="shared" ref="CH569:CV569" si="401">LN(2)/CH$78</f>
        <v>8.6643397569993161E-2</v>
      </c>
      <c r="CI569" s="347">
        <f t="shared" si="401"/>
        <v>5.5451774444795626E-2</v>
      </c>
      <c r="CJ569" s="347">
        <f t="shared" si="401"/>
        <v>3.7467415165402446E-2</v>
      </c>
      <c r="CK569" s="347">
        <f t="shared" si="401"/>
        <v>2.5672117798516494E-2</v>
      </c>
      <c r="CL569" s="347">
        <f t="shared" si="401"/>
        <v>1.8097837612531208E-2</v>
      </c>
      <c r="CM569" s="347">
        <f t="shared" si="401"/>
        <v>1.2765141446776157E-2</v>
      </c>
      <c r="CN569" s="347">
        <f t="shared" si="401"/>
        <v>9.001911435843446E-3</v>
      </c>
      <c r="CO569" s="347">
        <f t="shared" si="401"/>
        <v>6.3591484455040852E-3</v>
      </c>
      <c r="CP569" s="347">
        <f t="shared" si="401"/>
        <v>4.7475834284927756E-3</v>
      </c>
      <c r="CQ569" s="347">
        <f t="shared" si="401"/>
        <v>3.7066694147590657E-3</v>
      </c>
      <c r="CR569" s="347">
        <f t="shared" si="401"/>
        <v>2.9001974082006081E-3</v>
      </c>
      <c r="CS569" s="347">
        <f t="shared" si="401"/>
        <v>2.272613706753919E-3</v>
      </c>
      <c r="CT569" s="347">
        <f t="shared" si="401"/>
        <v>1.7773004629742187E-3</v>
      </c>
      <c r="CU569" s="347">
        <f t="shared" si="401"/>
        <v>1.3918618083533039E-3</v>
      </c>
      <c r="CV569" s="347">
        <f t="shared" si="401"/>
        <v>1.0915703630865281E-3</v>
      </c>
      <c r="CX569" s="54" t="s">
        <v>409</v>
      </c>
      <c r="CY569" s="361">
        <f>CE567</f>
        <v>0</v>
      </c>
      <c r="CZ569" s="54">
        <f>$CY569</f>
        <v>0</v>
      </c>
      <c r="DA569" s="54">
        <f t="shared" ref="DA569:DN569" si="402">$CY569</f>
        <v>0</v>
      </c>
      <c r="DB569" s="54">
        <f t="shared" si="402"/>
        <v>0</v>
      </c>
      <c r="DC569" s="54">
        <f t="shared" si="402"/>
        <v>0</v>
      </c>
      <c r="DD569" s="54">
        <f t="shared" si="402"/>
        <v>0</v>
      </c>
      <c r="DE569" s="54">
        <f t="shared" si="402"/>
        <v>0</v>
      </c>
      <c r="DF569" s="54">
        <f t="shared" si="402"/>
        <v>0</v>
      </c>
      <c r="DG569" s="54">
        <f t="shared" si="402"/>
        <v>0</v>
      </c>
      <c r="DH569" s="54">
        <f t="shared" si="402"/>
        <v>0</v>
      </c>
      <c r="DI569" s="54">
        <f t="shared" si="402"/>
        <v>0</v>
      </c>
      <c r="DJ569" s="54">
        <f t="shared" si="402"/>
        <v>0</v>
      </c>
      <c r="DK569" s="54">
        <f t="shared" si="402"/>
        <v>0</v>
      </c>
      <c r="DL569" s="54">
        <f t="shared" si="402"/>
        <v>0</v>
      </c>
      <c r="DM569" s="54">
        <f t="shared" si="402"/>
        <v>0</v>
      </c>
      <c r="DN569" s="54">
        <f t="shared" si="402"/>
        <v>0</v>
      </c>
    </row>
    <row r="571" spans="1:119" ht="13.5" x14ac:dyDescent="0.15">
      <c r="A571" s="54"/>
      <c r="B571" s="54"/>
      <c r="C571" s="54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  <c r="AA571" s="54"/>
      <c r="AB571" s="54"/>
      <c r="AC571" s="54"/>
      <c r="AD571" s="54"/>
      <c r="AE571" s="54"/>
      <c r="AF571" s="54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G571" s="348">
        <f>(CG564+CG565)*CG566</f>
        <v>79</v>
      </c>
      <c r="CH571" s="348">
        <f t="shared" ref="CH571:CV571" si="403">(CH564+CH565)*CH566</f>
        <v>79</v>
      </c>
      <c r="CI571" s="348">
        <f t="shared" si="403"/>
        <v>79</v>
      </c>
      <c r="CJ571" s="348">
        <f t="shared" si="403"/>
        <v>79</v>
      </c>
      <c r="CK571" s="348">
        <f t="shared" si="403"/>
        <v>79</v>
      </c>
      <c r="CL571" s="348">
        <f t="shared" si="403"/>
        <v>79</v>
      </c>
      <c r="CM571" s="348">
        <f t="shared" si="403"/>
        <v>79</v>
      </c>
      <c r="CN571" s="348">
        <f t="shared" si="403"/>
        <v>79</v>
      </c>
      <c r="CO571" s="348">
        <f t="shared" si="403"/>
        <v>79</v>
      </c>
      <c r="CP571" s="348">
        <f t="shared" si="403"/>
        <v>79</v>
      </c>
      <c r="CQ571" s="348">
        <f t="shared" si="403"/>
        <v>79</v>
      </c>
      <c r="CR571" s="348">
        <f t="shared" si="403"/>
        <v>79</v>
      </c>
      <c r="CS571" s="348">
        <f t="shared" si="403"/>
        <v>79</v>
      </c>
      <c r="CT571" s="348">
        <f t="shared" si="403"/>
        <v>79</v>
      </c>
      <c r="CU571" s="348">
        <f t="shared" si="403"/>
        <v>79</v>
      </c>
      <c r="CV571" s="348">
        <f t="shared" si="403"/>
        <v>79</v>
      </c>
    </row>
    <row r="572" spans="1:119" ht="13.5" x14ac:dyDescent="0.15">
      <c r="A572" s="54"/>
      <c r="B572" s="54"/>
      <c r="C572" s="54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  <c r="AA572" s="54"/>
      <c r="AB572" s="54"/>
      <c r="AC572" s="54"/>
      <c r="AD572" s="54"/>
      <c r="AE572" s="54"/>
      <c r="AF572" s="54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G572" s="348">
        <f>CG567*CG566*(CG568-1/CG569)</f>
        <v>575.56318656265205</v>
      </c>
      <c r="CH572" s="348">
        <f t="shared" ref="CH572:CV572" si="404">CH567*CH566*(CH568-1/CH569)</f>
        <v>920.90109850024317</v>
      </c>
      <c r="CI572" s="348">
        <f t="shared" si="404"/>
        <v>1438.9079664066298</v>
      </c>
      <c r="CJ572" s="348">
        <f t="shared" si="404"/>
        <v>2129.5837902818125</v>
      </c>
      <c r="CK572" s="348">
        <f t="shared" si="404"/>
        <v>3108.0412074383207</v>
      </c>
      <c r="CL572" s="348">
        <f t="shared" si="404"/>
        <v>4408.8140090699144</v>
      </c>
      <c r="CM572" s="348">
        <f t="shared" si="404"/>
        <v>6250.6162060704</v>
      </c>
      <c r="CN572" s="348">
        <f t="shared" si="404"/>
        <v>8863.6730730648396</v>
      </c>
      <c r="CO572" s="348">
        <f t="shared" si="404"/>
        <v>12547.277467065815</v>
      </c>
      <c r="CP572" s="348">
        <f t="shared" si="404"/>
        <v>16806.445047629441</v>
      </c>
      <c r="CQ572" s="348">
        <f t="shared" si="404"/>
        <v>21526.063177443186</v>
      </c>
      <c r="CR572" s="348">
        <f t="shared" si="404"/>
        <v>27511.920317694763</v>
      </c>
      <c r="CS572" s="348">
        <f t="shared" si="404"/>
        <v>35109.354380321776</v>
      </c>
      <c r="CT572" s="348">
        <f t="shared" si="404"/>
        <v>44893.928551886856</v>
      </c>
      <c r="CU572" s="348">
        <f t="shared" si="404"/>
        <v>57326.093381640138</v>
      </c>
      <c r="CV572" s="348">
        <f t="shared" si="404"/>
        <v>73096.524693456799</v>
      </c>
    </row>
    <row r="573" spans="1:119" ht="13.5" x14ac:dyDescent="0.15">
      <c r="A573" s="54"/>
      <c r="B573" s="54"/>
      <c r="C573" s="54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  <c r="AA573" s="54"/>
      <c r="AB573" s="54"/>
      <c r="AC573" s="54"/>
      <c r="AD573" s="54"/>
      <c r="AE573" s="54"/>
      <c r="AF573" s="54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G573" s="348" t="e">
        <f>((CG564+CG565)*CG566-CG563-CG567*CG566/CG569)*EXP(-CG569*CG568)</f>
        <v>#VALUE!</v>
      </c>
      <c r="CH573" s="348" t="e">
        <f t="shared" ref="CH573:CV573" si="405">((CH564+CH565)*CH566-CH563-CH567*CH566/CH569)*EXP(-CH569*CH568)</f>
        <v>#VALUE!</v>
      </c>
      <c r="CI573" s="348" t="e">
        <f t="shared" si="405"/>
        <v>#VALUE!</v>
      </c>
      <c r="CJ573" s="348" t="e">
        <f t="shared" si="405"/>
        <v>#VALUE!</v>
      </c>
      <c r="CK573" s="348" t="e">
        <f t="shared" si="405"/>
        <v>#VALUE!</v>
      </c>
      <c r="CL573" s="348" t="e">
        <f t="shared" si="405"/>
        <v>#VALUE!</v>
      </c>
      <c r="CM573" s="348" t="e">
        <f t="shared" si="405"/>
        <v>#VALUE!</v>
      </c>
      <c r="CN573" s="348" t="e">
        <f t="shared" si="405"/>
        <v>#VALUE!</v>
      </c>
      <c r="CO573" s="348" t="e">
        <f t="shared" si="405"/>
        <v>#VALUE!</v>
      </c>
      <c r="CP573" s="348" t="e">
        <f t="shared" si="405"/>
        <v>#VALUE!</v>
      </c>
      <c r="CQ573" s="348" t="e">
        <f t="shared" si="405"/>
        <v>#VALUE!</v>
      </c>
      <c r="CR573" s="348" t="e">
        <f t="shared" si="405"/>
        <v>#VALUE!</v>
      </c>
      <c r="CS573" s="348" t="e">
        <f t="shared" si="405"/>
        <v>#VALUE!</v>
      </c>
      <c r="CT573" s="348" t="e">
        <f t="shared" si="405"/>
        <v>#VALUE!</v>
      </c>
      <c r="CU573" s="348" t="e">
        <f t="shared" si="405"/>
        <v>#VALUE!</v>
      </c>
      <c r="CV573" s="348" t="e">
        <f t="shared" si="405"/>
        <v>#VALUE!</v>
      </c>
    </row>
    <row r="574" spans="1:119" ht="13.5" x14ac:dyDescent="0.15">
      <c r="A574" s="54"/>
      <c r="B574" s="54"/>
      <c r="C574" s="54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  <c r="AA574" s="54"/>
      <c r="AB574" s="54"/>
      <c r="AC574" s="54"/>
      <c r="AD574" s="54"/>
      <c r="AE574" s="54"/>
      <c r="AF574" s="54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G574" s="349" t="e">
        <f>CG571+CG572-CG573</f>
        <v>#VALUE!</v>
      </c>
      <c r="CH574" s="349" t="e">
        <f t="shared" ref="CH574:CV574" si="406">CH571+CH572-CH573</f>
        <v>#VALUE!</v>
      </c>
      <c r="CI574" s="349" t="e">
        <f t="shared" si="406"/>
        <v>#VALUE!</v>
      </c>
      <c r="CJ574" s="349" t="e">
        <f t="shared" si="406"/>
        <v>#VALUE!</v>
      </c>
      <c r="CK574" s="349" t="e">
        <f t="shared" si="406"/>
        <v>#VALUE!</v>
      </c>
      <c r="CL574" s="349" t="e">
        <f t="shared" si="406"/>
        <v>#VALUE!</v>
      </c>
      <c r="CM574" s="349" t="e">
        <f t="shared" si="406"/>
        <v>#VALUE!</v>
      </c>
      <c r="CN574" s="349" t="e">
        <f t="shared" si="406"/>
        <v>#VALUE!</v>
      </c>
      <c r="CO574" s="349" t="e">
        <f t="shared" si="406"/>
        <v>#VALUE!</v>
      </c>
      <c r="CP574" s="349" t="e">
        <f t="shared" si="406"/>
        <v>#VALUE!</v>
      </c>
      <c r="CQ574" s="349" t="e">
        <f t="shared" si="406"/>
        <v>#VALUE!</v>
      </c>
      <c r="CR574" s="349" t="e">
        <f t="shared" si="406"/>
        <v>#VALUE!</v>
      </c>
      <c r="CS574" s="349" t="e">
        <f t="shared" si="406"/>
        <v>#VALUE!</v>
      </c>
      <c r="CT574" s="349" t="e">
        <f t="shared" si="406"/>
        <v>#VALUE!</v>
      </c>
      <c r="CU574" s="349" t="e">
        <f t="shared" si="406"/>
        <v>#VALUE!</v>
      </c>
      <c r="CV574" s="349" t="e">
        <f t="shared" si="406"/>
        <v>#VALUE!</v>
      </c>
    </row>
    <row r="575" spans="1:119" ht="13.5" x14ac:dyDescent="0.15">
      <c r="A575" s="54"/>
      <c r="B575" s="54"/>
      <c r="C575" s="54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  <c r="AA575" s="54"/>
      <c r="AB575" s="54"/>
      <c r="AC575" s="54"/>
      <c r="AD575" s="54"/>
      <c r="AE575" s="54"/>
      <c r="AF575" s="54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G575" s="350" t="s">
        <v>390</v>
      </c>
      <c r="CH575" s="351" t="s">
        <v>333</v>
      </c>
      <c r="CI575" s="351" t="s">
        <v>334</v>
      </c>
      <c r="CJ575" s="351" t="s">
        <v>335</v>
      </c>
      <c r="CK575" s="351" t="s">
        <v>336</v>
      </c>
      <c r="CL575" s="351" t="s">
        <v>337</v>
      </c>
      <c r="CM575" s="351" t="s">
        <v>338</v>
      </c>
      <c r="CN575" s="351" t="s">
        <v>339</v>
      </c>
      <c r="CO575" s="351" t="s">
        <v>340</v>
      </c>
      <c r="CP575" s="351" t="s">
        <v>341</v>
      </c>
      <c r="CQ575" s="351" t="s">
        <v>342</v>
      </c>
      <c r="CR575" s="351" t="s">
        <v>343</v>
      </c>
      <c r="CS575" s="351" t="s">
        <v>344</v>
      </c>
      <c r="CT575" s="351" t="s">
        <v>345</v>
      </c>
      <c r="CU575" s="351" t="s">
        <v>346</v>
      </c>
      <c r="CV575" s="351" t="s">
        <v>347</v>
      </c>
      <c r="CY575" s="54" t="s">
        <v>390</v>
      </c>
      <c r="CZ575" s="54" t="s">
        <v>333</v>
      </c>
      <c r="DA575" s="54" t="s">
        <v>334</v>
      </c>
      <c r="DB575" s="54" t="s">
        <v>335</v>
      </c>
      <c r="DC575" s="54" t="s">
        <v>336</v>
      </c>
      <c r="DD575" s="54" t="s">
        <v>337</v>
      </c>
      <c r="DE575" s="54" t="s">
        <v>338</v>
      </c>
      <c r="DF575" s="54" t="s">
        <v>339</v>
      </c>
      <c r="DG575" s="54" t="s">
        <v>340</v>
      </c>
      <c r="DH575" s="54" t="s">
        <v>341</v>
      </c>
      <c r="DI575" s="54" t="s">
        <v>342</v>
      </c>
      <c r="DJ575" s="54" t="s">
        <v>343</v>
      </c>
      <c r="DK575" s="54" t="s">
        <v>344</v>
      </c>
      <c r="DL575" s="54" t="s">
        <v>345</v>
      </c>
      <c r="DM575" s="54" t="s">
        <v>346</v>
      </c>
      <c r="DN575" s="54" t="s">
        <v>347</v>
      </c>
    </row>
    <row r="576" spans="1:119" ht="13.5" x14ac:dyDescent="0.15">
      <c r="A576" s="54"/>
      <c r="B576" s="54"/>
      <c r="C576" s="54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  <c r="AA576" s="54"/>
      <c r="AB576" s="54"/>
      <c r="AC576" s="54"/>
      <c r="AD576" s="54"/>
      <c r="AE576" s="54"/>
      <c r="AF576" s="54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F576" s="54" t="s">
        <v>391</v>
      </c>
      <c r="CG576" s="352" t="e">
        <f>ROUND((CG564+CG565)*CG566+CG567*CG566*(CG568-1/CG569)-((CG564+CG565)*CG566-CG563-CG567*CG566/CG569)*EXP(-CG569*CG568),5)</f>
        <v>#VALUE!</v>
      </c>
      <c r="CH576" s="352" t="e">
        <f t="shared" ref="CH576:CV576" si="407">ROUND((CH564+CH565)*CH566+CH567*CH566*(CH568-1/CH569)-((CH564+CH565)*CH566-CH563-CH567*CH566/CH569)*EXP(-CH569*CH568),5)</f>
        <v>#VALUE!</v>
      </c>
      <c r="CI576" s="352" t="e">
        <f t="shared" si="407"/>
        <v>#VALUE!</v>
      </c>
      <c r="CJ576" s="352" t="e">
        <f t="shared" si="407"/>
        <v>#VALUE!</v>
      </c>
      <c r="CK576" s="352" t="e">
        <f t="shared" si="407"/>
        <v>#VALUE!</v>
      </c>
      <c r="CL576" s="352" t="e">
        <f t="shared" si="407"/>
        <v>#VALUE!</v>
      </c>
      <c r="CM576" s="352" t="e">
        <f t="shared" si="407"/>
        <v>#VALUE!</v>
      </c>
      <c r="CN576" s="352" t="e">
        <f t="shared" si="407"/>
        <v>#VALUE!</v>
      </c>
      <c r="CO576" s="352" t="e">
        <f t="shared" si="407"/>
        <v>#VALUE!</v>
      </c>
      <c r="CP576" s="352" t="e">
        <f t="shared" si="407"/>
        <v>#VALUE!</v>
      </c>
      <c r="CQ576" s="352" t="e">
        <f t="shared" si="407"/>
        <v>#VALUE!</v>
      </c>
      <c r="CR576" s="352" t="e">
        <f t="shared" si="407"/>
        <v>#VALUE!</v>
      </c>
      <c r="CS576" s="352" t="e">
        <f t="shared" si="407"/>
        <v>#VALUE!</v>
      </c>
      <c r="CT576" s="352" t="e">
        <f t="shared" si="407"/>
        <v>#VALUE!</v>
      </c>
      <c r="CU576" s="352" t="e">
        <f t="shared" si="407"/>
        <v>#VALUE!</v>
      </c>
      <c r="CV576" s="352" t="e">
        <f t="shared" si="407"/>
        <v>#VALUE!</v>
      </c>
      <c r="CX576" s="54" t="s">
        <v>412</v>
      </c>
      <c r="CY576" s="362">
        <f>(CY568+CY569)/CY567+CY566</f>
        <v>295.99579239870923</v>
      </c>
      <c r="CZ576" s="362">
        <f t="shared" ref="CZ576:DN576" si="408">(CZ568+CZ569)/CZ567+CZ566</f>
        <v>253.99617592876882</v>
      </c>
      <c r="DA576" s="362">
        <f t="shared" si="408"/>
        <v>224.99578814732763</v>
      </c>
      <c r="DB576" s="362">
        <f t="shared" si="408"/>
        <v>202.99552076677315</v>
      </c>
      <c r="DC576" s="362">
        <f t="shared" si="408"/>
        <v>190.00217425547623</v>
      </c>
      <c r="DD576" s="362">
        <f t="shared" si="408"/>
        <v>174.99791344557741</v>
      </c>
      <c r="DE576" s="362">
        <f t="shared" si="408"/>
        <v>164.99559634188427</v>
      </c>
      <c r="DF576" s="362">
        <f t="shared" si="408"/>
        <v>157.00280920314253</v>
      </c>
      <c r="DG576" s="362">
        <f t="shared" si="408"/>
        <v>151.99654993400793</v>
      </c>
      <c r="DH576" s="362">
        <f t="shared" si="408"/>
        <v>145.99700693992628</v>
      </c>
      <c r="DI576" s="362">
        <f t="shared" si="408"/>
        <v>141.99730722180493</v>
      </c>
      <c r="DJ576" s="362">
        <f t="shared" si="408"/>
        <v>138.99904711262363</v>
      </c>
      <c r="DK576" s="362">
        <f t="shared" si="408"/>
        <v>133.99871805423658</v>
      </c>
      <c r="DL576" s="362">
        <f t="shared" si="408"/>
        <v>131.99796563285832</v>
      </c>
      <c r="DM576" s="362">
        <f t="shared" si="408"/>
        <v>129.00495001041449</v>
      </c>
      <c r="DN576" s="362">
        <f t="shared" si="408"/>
        <v>127.00491577747849</v>
      </c>
    </row>
    <row r="577" spans="1:119" ht="13.5" x14ac:dyDescent="0.15">
      <c r="A577" s="54"/>
      <c r="B577" s="54"/>
      <c r="C577" s="54"/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  <c r="AA577" s="54"/>
      <c r="AB577" s="54"/>
      <c r="AC577" s="54"/>
      <c r="AD577" s="54"/>
      <c r="AE577" s="54"/>
      <c r="AF577" s="54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319" t="str">
        <f>IF(CB577="","",CC577)</f>
        <v/>
      </c>
      <c r="CB577" s="363" t="str">
        <f>IF(COUNTIF(CY577:DN577,"×")=0,"","浮上できません")</f>
        <v/>
      </c>
      <c r="CC577" s="316">
        <v>6</v>
      </c>
      <c r="CG577" s="369"/>
      <c r="CH577" s="369"/>
      <c r="CI577" s="369"/>
      <c r="CJ577" s="369"/>
      <c r="CK577" s="369"/>
      <c r="CL577" s="369"/>
      <c r="CM577" s="369"/>
      <c r="CN577" s="369"/>
      <c r="CO577" s="369"/>
      <c r="CP577" s="369"/>
      <c r="CQ577" s="369"/>
      <c r="CR577" s="369"/>
      <c r="CS577" s="369"/>
      <c r="CT577" s="369"/>
      <c r="CU577" s="369"/>
      <c r="CV577" s="369"/>
      <c r="CY577" s="364" t="e">
        <f t="shared" ref="CY577:DN577" si="409">IF(CY576-CG576&gt;0,"","×")</f>
        <v>#VALUE!</v>
      </c>
      <c r="CZ577" s="364" t="e">
        <f t="shared" si="409"/>
        <v>#VALUE!</v>
      </c>
      <c r="DA577" s="364" t="e">
        <f t="shared" si="409"/>
        <v>#VALUE!</v>
      </c>
      <c r="DB577" s="364" t="e">
        <f t="shared" si="409"/>
        <v>#VALUE!</v>
      </c>
      <c r="DC577" s="364" t="e">
        <f t="shared" si="409"/>
        <v>#VALUE!</v>
      </c>
      <c r="DD577" s="364" t="e">
        <f t="shared" si="409"/>
        <v>#VALUE!</v>
      </c>
      <c r="DE577" s="364" t="e">
        <f t="shared" si="409"/>
        <v>#VALUE!</v>
      </c>
      <c r="DF577" s="364" t="e">
        <f t="shared" si="409"/>
        <v>#VALUE!</v>
      </c>
      <c r="DG577" s="364" t="e">
        <f t="shared" si="409"/>
        <v>#VALUE!</v>
      </c>
      <c r="DH577" s="364" t="e">
        <f t="shared" si="409"/>
        <v>#VALUE!</v>
      </c>
      <c r="DI577" s="364" t="e">
        <f t="shared" si="409"/>
        <v>#VALUE!</v>
      </c>
      <c r="DJ577" s="364" t="e">
        <f t="shared" si="409"/>
        <v>#VALUE!</v>
      </c>
      <c r="DK577" s="364" t="e">
        <f t="shared" si="409"/>
        <v>#VALUE!</v>
      </c>
      <c r="DL577" s="364" t="e">
        <f t="shared" si="409"/>
        <v>#VALUE!</v>
      </c>
      <c r="DM577" s="364" t="e">
        <f t="shared" si="409"/>
        <v>#VALUE!</v>
      </c>
      <c r="DN577" s="364" t="e">
        <f t="shared" si="409"/>
        <v>#VALUE!</v>
      </c>
    </row>
    <row r="578" spans="1:119" ht="13.5" x14ac:dyDescent="0.15">
      <c r="A578" s="54"/>
      <c r="B578" s="54"/>
      <c r="C578" s="54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E578" s="54"/>
      <c r="AF578" s="54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F578" s="338" t="s">
        <v>498</v>
      </c>
      <c r="CG578" s="338" t="s">
        <v>499</v>
      </c>
      <c r="CH578" s="338"/>
      <c r="CI578" s="338"/>
      <c r="CJ578" s="338"/>
      <c r="CK578" s="338"/>
      <c r="CL578" s="338"/>
      <c r="CM578" s="338"/>
      <c r="CN578" s="338"/>
      <c r="CO578" s="338"/>
      <c r="CP578" s="338"/>
      <c r="CQ578" s="338"/>
      <c r="CR578" s="338"/>
      <c r="CS578" s="338"/>
      <c r="CT578" s="338"/>
      <c r="CU578" s="338"/>
      <c r="CV578" s="338"/>
      <c r="CW578" s="338"/>
    </row>
    <row r="580" spans="1:119" ht="13.5" x14ac:dyDescent="0.15">
      <c r="A580" s="54"/>
      <c r="B580" s="54"/>
      <c r="C580" s="54"/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  <c r="AA580" s="54"/>
      <c r="AB580" s="54"/>
      <c r="AC580" s="54"/>
      <c r="AD580" s="54"/>
      <c r="AE580" s="54"/>
      <c r="AF580" s="54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F580" s="340" t="s">
        <v>401</v>
      </c>
      <c r="CG580" s="353" t="e">
        <f t="shared" ref="CG580:CV580" si="410">CG576</f>
        <v>#VALUE!</v>
      </c>
      <c r="CH580" s="353" t="e">
        <f t="shared" si="410"/>
        <v>#VALUE!</v>
      </c>
      <c r="CI580" s="353" t="e">
        <f t="shared" si="410"/>
        <v>#VALUE!</v>
      </c>
      <c r="CJ580" s="353" t="e">
        <f t="shared" si="410"/>
        <v>#VALUE!</v>
      </c>
      <c r="CK580" s="353" t="e">
        <f t="shared" si="410"/>
        <v>#VALUE!</v>
      </c>
      <c r="CL580" s="353" t="e">
        <f t="shared" si="410"/>
        <v>#VALUE!</v>
      </c>
      <c r="CM580" s="353" t="e">
        <f t="shared" si="410"/>
        <v>#VALUE!</v>
      </c>
      <c r="CN580" s="353" t="e">
        <f t="shared" si="410"/>
        <v>#VALUE!</v>
      </c>
      <c r="CO580" s="353" t="e">
        <f t="shared" si="410"/>
        <v>#VALUE!</v>
      </c>
      <c r="CP580" s="353" t="e">
        <f t="shared" si="410"/>
        <v>#VALUE!</v>
      </c>
      <c r="CQ580" s="353" t="e">
        <f t="shared" si="410"/>
        <v>#VALUE!</v>
      </c>
      <c r="CR580" s="353" t="e">
        <f t="shared" si="410"/>
        <v>#VALUE!</v>
      </c>
      <c r="CS580" s="353" t="e">
        <f t="shared" si="410"/>
        <v>#VALUE!</v>
      </c>
      <c r="CT580" s="353" t="e">
        <f t="shared" si="410"/>
        <v>#VALUE!</v>
      </c>
      <c r="CU580" s="353" t="e">
        <f t="shared" si="410"/>
        <v>#VALUE!</v>
      </c>
      <c r="CV580" s="353" t="e">
        <f t="shared" si="410"/>
        <v>#VALUE!</v>
      </c>
    </row>
    <row r="581" spans="1:119" ht="13.5" x14ac:dyDescent="0.15">
      <c r="A581" s="54"/>
      <c r="B581" s="54"/>
      <c r="C581" s="54"/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  <c r="AA581" s="54"/>
      <c r="AB581" s="54"/>
      <c r="AC581" s="54"/>
      <c r="AD581" s="54"/>
      <c r="AE581" s="54"/>
      <c r="AF581" s="54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F581" s="54" t="s">
        <v>395</v>
      </c>
      <c r="CG581" s="54">
        <v>100</v>
      </c>
      <c r="CH581" s="54">
        <f>$CG581</f>
        <v>100</v>
      </c>
      <c r="CI581" s="54">
        <f t="shared" ref="CI581:CV585" si="411">$CG581</f>
        <v>100</v>
      </c>
      <c r="CJ581" s="54">
        <f t="shared" si="411"/>
        <v>100</v>
      </c>
      <c r="CK581" s="54">
        <f t="shared" si="411"/>
        <v>100</v>
      </c>
      <c r="CL581" s="54">
        <f t="shared" si="411"/>
        <v>100</v>
      </c>
      <c r="CM581" s="54">
        <f t="shared" si="411"/>
        <v>100</v>
      </c>
      <c r="CN581" s="54">
        <f t="shared" si="411"/>
        <v>100</v>
      </c>
      <c r="CO581" s="54">
        <f t="shared" si="411"/>
        <v>100</v>
      </c>
      <c r="CP581" s="54">
        <f t="shared" si="411"/>
        <v>100</v>
      </c>
      <c r="CQ581" s="54">
        <f t="shared" si="411"/>
        <v>100</v>
      </c>
      <c r="CR581" s="54">
        <f t="shared" si="411"/>
        <v>100</v>
      </c>
      <c r="CS581" s="54">
        <f t="shared" si="411"/>
        <v>100</v>
      </c>
      <c r="CT581" s="54">
        <f t="shared" si="411"/>
        <v>100</v>
      </c>
      <c r="CU581" s="54">
        <f t="shared" si="411"/>
        <v>100</v>
      </c>
      <c r="CV581" s="54">
        <f t="shared" si="411"/>
        <v>100</v>
      </c>
      <c r="CX581" s="339" t="s">
        <v>402</v>
      </c>
      <c r="CY581" s="339"/>
      <c r="CZ581" s="339"/>
      <c r="DA581" s="339"/>
      <c r="DB581" s="339"/>
      <c r="DC581" s="339"/>
      <c r="DD581" s="339"/>
      <c r="DE581" s="339"/>
      <c r="DF581" s="339"/>
      <c r="DG581" s="339"/>
      <c r="DH581" s="339"/>
      <c r="DI581" s="339"/>
      <c r="DJ581" s="339"/>
      <c r="DK581" s="339"/>
      <c r="DL581" s="339"/>
      <c r="DM581" s="339"/>
      <c r="DN581" s="339"/>
      <c r="DO581" s="339"/>
    </row>
    <row r="582" spans="1:119" ht="13.5" x14ac:dyDescent="0.15">
      <c r="A582" s="54"/>
      <c r="B582" s="54"/>
      <c r="C582" s="54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  <c r="AA582" s="54"/>
      <c r="AB582" s="54"/>
      <c r="AC582" s="54"/>
      <c r="AD582" s="54"/>
      <c r="AE582" s="54"/>
      <c r="AF582" s="54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B582" s="64" t="s">
        <v>372</v>
      </c>
      <c r="CC582" s="345">
        <v>-10</v>
      </c>
      <c r="CD582" s="66" t="s">
        <v>373</v>
      </c>
      <c r="CE582" s="66">
        <f>ROUND(CC582*$CG$82*9.80665/1000,0)</f>
        <v>-101</v>
      </c>
      <c r="CF582" s="54" t="s">
        <v>374</v>
      </c>
      <c r="CG582" s="341">
        <f>CE583</f>
        <v>0</v>
      </c>
      <c r="CH582" s="54">
        <f>$CG582</f>
        <v>0</v>
      </c>
      <c r="CI582" s="54">
        <f t="shared" si="411"/>
        <v>0</v>
      </c>
      <c r="CJ582" s="54">
        <f t="shared" si="411"/>
        <v>0</v>
      </c>
      <c r="CK582" s="54">
        <f t="shared" si="411"/>
        <v>0</v>
      </c>
      <c r="CL582" s="54">
        <f t="shared" si="411"/>
        <v>0</v>
      </c>
      <c r="CM582" s="54">
        <f t="shared" si="411"/>
        <v>0</v>
      </c>
      <c r="CN582" s="54">
        <f t="shared" si="411"/>
        <v>0</v>
      </c>
      <c r="CO582" s="54">
        <f t="shared" si="411"/>
        <v>0</v>
      </c>
      <c r="CP582" s="54">
        <f t="shared" si="411"/>
        <v>0</v>
      </c>
      <c r="CQ582" s="54">
        <f t="shared" si="411"/>
        <v>0</v>
      </c>
      <c r="CR582" s="54">
        <f t="shared" si="411"/>
        <v>0</v>
      </c>
      <c r="CS582" s="54">
        <f t="shared" si="411"/>
        <v>0</v>
      </c>
      <c r="CT582" s="54">
        <f t="shared" si="411"/>
        <v>0</v>
      </c>
      <c r="CU582" s="54">
        <f t="shared" si="411"/>
        <v>0</v>
      </c>
      <c r="CV582" s="54">
        <f t="shared" si="411"/>
        <v>0</v>
      </c>
    </row>
    <row r="583" spans="1:119" ht="13.5" x14ac:dyDescent="0.15">
      <c r="A583" s="54"/>
      <c r="B583" s="54"/>
      <c r="C583" s="54"/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  <c r="AA583" s="54"/>
      <c r="AB583" s="54"/>
      <c r="AC583" s="54"/>
      <c r="AD583" s="54"/>
      <c r="AE583" s="54"/>
      <c r="AF583" s="54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B583" s="354" t="s">
        <v>376</v>
      </c>
      <c r="CC583" s="355">
        <f>CC567</f>
        <v>0</v>
      </c>
      <c r="CD583" s="346" t="s">
        <v>381</v>
      </c>
      <c r="CE583" s="66">
        <f>CC583*$CG$82*9.80665/1000</f>
        <v>0</v>
      </c>
      <c r="CF583" s="54" t="s">
        <v>396</v>
      </c>
      <c r="CG583" s="54">
        <v>0.79</v>
      </c>
      <c r="CH583" s="54">
        <f>$CG583</f>
        <v>0.79</v>
      </c>
      <c r="CI583" s="54">
        <f t="shared" si="411"/>
        <v>0.79</v>
      </c>
      <c r="CJ583" s="54">
        <f t="shared" si="411"/>
        <v>0.79</v>
      </c>
      <c r="CK583" s="54">
        <f t="shared" si="411"/>
        <v>0.79</v>
      </c>
      <c r="CL583" s="54">
        <f t="shared" si="411"/>
        <v>0.79</v>
      </c>
      <c r="CM583" s="54">
        <f t="shared" si="411"/>
        <v>0.79</v>
      </c>
      <c r="CN583" s="54">
        <f t="shared" si="411"/>
        <v>0.79</v>
      </c>
      <c r="CO583" s="54">
        <f t="shared" si="411"/>
        <v>0.79</v>
      </c>
      <c r="CP583" s="54">
        <f t="shared" si="411"/>
        <v>0.79</v>
      </c>
      <c r="CQ583" s="54">
        <f t="shared" si="411"/>
        <v>0.79</v>
      </c>
      <c r="CR583" s="54">
        <f t="shared" si="411"/>
        <v>0.79</v>
      </c>
      <c r="CS583" s="54">
        <f t="shared" si="411"/>
        <v>0.79</v>
      </c>
      <c r="CT583" s="54">
        <f t="shared" si="411"/>
        <v>0.79</v>
      </c>
      <c r="CU583" s="54">
        <f t="shared" si="411"/>
        <v>0.79</v>
      </c>
      <c r="CV583" s="54">
        <f t="shared" si="411"/>
        <v>0.79</v>
      </c>
      <c r="CX583" s="358" t="s">
        <v>404</v>
      </c>
      <c r="CY583" s="54">
        <f t="shared" ref="CY583:DN583" si="412">CG$79</f>
        <v>126.88500000000001</v>
      </c>
      <c r="CZ583" s="54">
        <f t="shared" si="412"/>
        <v>109.185</v>
      </c>
      <c r="DA583" s="54">
        <f t="shared" si="412"/>
        <v>94.381</v>
      </c>
      <c r="DB583" s="54">
        <f t="shared" si="412"/>
        <v>82.445999999999998</v>
      </c>
      <c r="DC583" s="54">
        <f t="shared" si="412"/>
        <v>73.918000000000006</v>
      </c>
      <c r="DD583" s="54">
        <f t="shared" si="412"/>
        <v>63.152999999999999</v>
      </c>
      <c r="DE583" s="54">
        <f t="shared" si="412"/>
        <v>56.482999999999997</v>
      </c>
      <c r="DF583" s="54">
        <f t="shared" si="412"/>
        <v>51.133000000000003</v>
      </c>
      <c r="DG583" s="54">
        <f t="shared" si="412"/>
        <v>48.246000000000002</v>
      </c>
      <c r="DH583" s="54">
        <f t="shared" si="412"/>
        <v>43.709000000000003</v>
      </c>
      <c r="DI583" s="54">
        <f t="shared" si="412"/>
        <v>40.774000000000001</v>
      </c>
      <c r="DJ583" s="54">
        <f t="shared" si="412"/>
        <v>38.68</v>
      </c>
      <c r="DK583" s="54">
        <f t="shared" si="412"/>
        <v>34.463000000000001</v>
      </c>
      <c r="DL583" s="54">
        <f t="shared" si="412"/>
        <v>33.161000000000001</v>
      </c>
      <c r="DM583" s="54">
        <f t="shared" si="412"/>
        <v>30.765000000000001</v>
      </c>
      <c r="DN583" s="54">
        <f t="shared" si="412"/>
        <v>29.283999999999999</v>
      </c>
    </row>
    <row r="584" spans="1:119" ht="13.5" x14ac:dyDescent="0.15">
      <c r="A584" s="54"/>
      <c r="B584" s="54"/>
      <c r="C584" s="54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  <c r="AA584" s="54"/>
      <c r="AB584" s="54"/>
      <c r="AC584" s="54"/>
      <c r="AD584" s="54"/>
      <c r="AE584" s="54"/>
      <c r="AF584" s="54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B584" s="64" t="s">
        <v>380</v>
      </c>
      <c r="CC584" s="345">
        <f>-BN111</f>
        <v>0</v>
      </c>
      <c r="CD584" s="346" t="s">
        <v>381</v>
      </c>
      <c r="CE584" s="66">
        <f>CC584*$CG$82*9.80665/1000</f>
        <v>0</v>
      </c>
      <c r="CF584" s="54" t="s">
        <v>382</v>
      </c>
      <c r="CG584" s="341">
        <f>CE582</f>
        <v>-101</v>
      </c>
      <c r="CH584" s="54">
        <f>$CG584</f>
        <v>-101</v>
      </c>
      <c r="CI584" s="54">
        <f t="shared" si="411"/>
        <v>-101</v>
      </c>
      <c r="CJ584" s="54">
        <f t="shared" si="411"/>
        <v>-101</v>
      </c>
      <c r="CK584" s="54">
        <f t="shared" si="411"/>
        <v>-101</v>
      </c>
      <c r="CL584" s="54">
        <f t="shared" si="411"/>
        <v>-101</v>
      </c>
      <c r="CM584" s="54">
        <f t="shared" si="411"/>
        <v>-101</v>
      </c>
      <c r="CN584" s="54">
        <f t="shared" si="411"/>
        <v>-101</v>
      </c>
      <c r="CO584" s="54">
        <f t="shared" si="411"/>
        <v>-101</v>
      </c>
      <c r="CP584" s="54">
        <f t="shared" si="411"/>
        <v>-101</v>
      </c>
      <c r="CQ584" s="54">
        <f t="shared" si="411"/>
        <v>-101</v>
      </c>
      <c r="CR584" s="54">
        <f t="shared" si="411"/>
        <v>-101</v>
      </c>
      <c r="CS584" s="54">
        <f t="shared" si="411"/>
        <v>-101</v>
      </c>
      <c r="CT584" s="54">
        <f t="shared" si="411"/>
        <v>-101</v>
      </c>
      <c r="CU584" s="54">
        <f t="shared" si="411"/>
        <v>-101</v>
      </c>
      <c r="CV584" s="54">
        <f t="shared" si="411"/>
        <v>-101</v>
      </c>
      <c r="CX584" s="54" t="s">
        <v>418</v>
      </c>
      <c r="CY584" s="54">
        <f t="shared" ref="CY584:DN584" si="413">CG$80</f>
        <v>0.55779999999999996</v>
      </c>
      <c r="CZ584" s="54">
        <f t="shared" si="413"/>
        <v>0.65139999999999998</v>
      </c>
      <c r="DA584" s="54">
        <f t="shared" si="413"/>
        <v>0.72219999999999995</v>
      </c>
      <c r="DB584" s="54">
        <f t="shared" si="413"/>
        <v>0.78249999999999997</v>
      </c>
      <c r="DC584" s="54">
        <f t="shared" si="413"/>
        <v>0.81259999999999999</v>
      </c>
      <c r="DD584" s="54">
        <f t="shared" si="413"/>
        <v>0.84340000000000004</v>
      </c>
      <c r="DE584" s="54">
        <f t="shared" si="413"/>
        <v>0.86929999999999996</v>
      </c>
      <c r="DF584" s="54">
        <f t="shared" si="413"/>
        <v>0.89100000000000001</v>
      </c>
      <c r="DG584" s="54">
        <f t="shared" si="413"/>
        <v>0.90920000000000001</v>
      </c>
      <c r="DH584" s="54">
        <f t="shared" si="413"/>
        <v>0.92220000000000002</v>
      </c>
      <c r="DI584" s="54">
        <f t="shared" si="413"/>
        <v>0.93189999999999995</v>
      </c>
      <c r="DJ584" s="54">
        <f t="shared" si="413"/>
        <v>0.94030000000000002</v>
      </c>
      <c r="DK584" s="54">
        <f t="shared" si="413"/>
        <v>0.94769999999999999</v>
      </c>
      <c r="DL584" s="54">
        <f t="shared" si="413"/>
        <v>0.95440000000000003</v>
      </c>
      <c r="DM584" s="54">
        <f t="shared" si="413"/>
        <v>0.96020000000000005</v>
      </c>
      <c r="DN584" s="54">
        <f t="shared" si="413"/>
        <v>0.96530000000000005</v>
      </c>
    </row>
    <row r="585" spans="1:119" ht="14.25" thickBot="1" x14ac:dyDescent="0.2">
      <c r="A585" s="54"/>
      <c r="B585" s="54"/>
      <c r="C585" s="54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  <c r="AA585" s="54"/>
      <c r="AB585" s="54"/>
      <c r="AC585" s="54"/>
      <c r="AD585" s="54"/>
      <c r="AE585" s="54"/>
      <c r="AF585" s="54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B585" s="64" t="s">
        <v>384</v>
      </c>
      <c r="CC585" s="345" t="e">
        <f>(BM111-BM110)/0.000694444444444444</f>
        <v>#VALUE!</v>
      </c>
      <c r="CD585" s="66" t="s">
        <v>65</v>
      </c>
      <c r="CE585" s="66" t="e">
        <f>IF(CC582=0,IF(CC565&gt;0,CC585+CE568,CC585),(CC585-((CC584-CC583)/CC582)))</f>
        <v>#VALUE!</v>
      </c>
      <c r="CF585" s="54" t="s">
        <v>385</v>
      </c>
      <c r="CG585" s="341" t="e">
        <f>ABS(CE585)</f>
        <v>#VALUE!</v>
      </c>
      <c r="CH585" s="54" t="e">
        <f>$CG585</f>
        <v>#VALUE!</v>
      </c>
      <c r="CI585" s="54" t="e">
        <f t="shared" si="411"/>
        <v>#VALUE!</v>
      </c>
      <c r="CJ585" s="54" t="e">
        <f t="shared" si="411"/>
        <v>#VALUE!</v>
      </c>
      <c r="CK585" s="54" t="e">
        <f t="shared" si="411"/>
        <v>#VALUE!</v>
      </c>
      <c r="CL585" s="54" t="e">
        <f t="shared" si="411"/>
        <v>#VALUE!</v>
      </c>
      <c r="CM585" s="54" t="e">
        <f t="shared" si="411"/>
        <v>#VALUE!</v>
      </c>
      <c r="CN585" s="54" t="e">
        <f t="shared" si="411"/>
        <v>#VALUE!</v>
      </c>
      <c r="CO585" s="54" t="e">
        <f t="shared" si="411"/>
        <v>#VALUE!</v>
      </c>
      <c r="CP585" s="54" t="e">
        <f t="shared" si="411"/>
        <v>#VALUE!</v>
      </c>
      <c r="CQ585" s="54" t="e">
        <f t="shared" si="411"/>
        <v>#VALUE!</v>
      </c>
      <c r="CR585" s="54" t="e">
        <f t="shared" si="411"/>
        <v>#VALUE!</v>
      </c>
      <c r="CS585" s="54" t="e">
        <f t="shared" si="411"/>
        <v>#VALUE!</v>
      </c>
      <c r="CT585" s="54" t="e">
        <f t="shared" si="411"/>
        <v>#VALUE!</v>
      </c>
      <c r="CU585" s="54" t="e">
        <f t="shared" si="411"/>
        <v>#VALUE!</v>
      </c>
      <c r="CV585" s="54" t="e">
        <f t="shared" si="411"/>
        <v>#VALUE!</v>
      </c>
      <c r="CX585" s="54" t="s">
        <v>415</v>
      </c>
      <c r="CY585" s="54">
        <f>100-$CG$83</f>
        <v>94.33</v>
      </c>
      <c r="CZ585" s="54">
        <f t="shared" ref="CZ585:DN585" si="414">100-$CG$83</f>
        <v>94.33</v>
      </c>
      <c r="DA585" s="54">
        <f t="shared" si="414"/>
        <v>94.33</v>
      </c>
      <c r="DB585" s="54">
        <f t="shared" si="414"/>
        <v>94.33</v>
      </c>
      <c r="DC585" s="54">
        <f t="shared" si="414"/>
        <v>94.33</v>
      </c>
      <c r="DD585" s="54">
        <f t="shared" si="414"/>
        <v>94.33</v>
      </c>
      <c r="DE585" s="54">
        <f t="shared" si="414"/>
        <v>94.33</v>
      </c>
      <c r="DF585" s="54">
        <f t="shared" si="414"/>
        <v>94.33</v>
      </c>
      <c r="DG585" s="54">
        <f t="shared" si="414"/>
        <v>94.33</v>
      </c>
      <c r="DH585" s="54">
        <f t="shared" si="414"/>
        <v>94.33</v>
      </c>
      <c r="DI585" s="54">
        <f t="shared" si="414"/>
        <v>94.33</v>
      </c>
      <c r="DJ585" s="54">
        <f t="shared" si="414"/>
        <v>94.33</v>
      </c>
      <c r="DK585" s="54">
        <f t="shared" si="414"/>
        <v>94.33</v>
      </c>
      <c r="DL585" s="54">
        <f t="shared" si="414"/>
        <v>94.33</v>
      </c>
      <c r="DM585" s="54">
        <f t="shared" si="414"/>
        <v>94.33</v>
      </c>
      <c r="DN585" s="54">
        <f t="shared" si="414"/>
        <v>94.33</v>
      </c>
    </row>
    <row r="586" spans="1:119" ht="14.25" thickBot="1" x14ac:dyDescent="0.2">
      <c r="A586" s="54"/>
      <c r="B586" s="54"/>
      <c r="C586" s="54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  <c r="AA586" s="54"/>
      <c r="AB586" s="54"/>
      <c r="AC586" s="54"/>
      <c r="AD586" s="54"/>
      <c r="AE586" s="54"/>
      <c r="AF586" s="54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B586" s="359"/>
      <c r="CC586" s="360"/>
      <c r="CF586" s="54" t="s">
        <v>408</v>
      </c>
      <c r="CG586" s="347">
        <f>LN(2)/CG$78</f>
        <v>0.13862943611198905</v>
      </c>
      <c r="CH586" s="347">
        <f t="shared" ref="CH586:CV586" si="415">LN(2)/CH$78</f>
        <v>8.6643397569993161E-2</v>
      </c>
      <c r="CI586" s="347">
        <f t="shared" si="415"/>
        <v>5.5451774444795626E-2</v>
      </c>
      <c r="CJ586" s="347">
        <f t="shared" si="415"/>
        <v>3.7467415165402446E-2</v>
      </c>
      <c r="CK586" s="347">
        <f t="shared" si="415"/>
        <v>2.5672117798516494E-2</v>
      </c>
      <c r="CL586" s="347">
        <f t="shared" si="415"/>
        <v>1.8097837612531208E-2</v>
      </c>
      <c r="CM586" s="347">
        <f t="shared" si="415"/>
        <v>1.2765141446776157E-2</v>
      </c>
      <c r="CN586" s="347">
        <f t="shared" si="415"/>
        <v>9.001911435843446E-3</v>
      </c>
      <c r="CO586" s="347">
        <f t="shared" si="415"/>
        <v>6.3591484455040852E-3</v>
      </c>
      <c r="CP586" s="347">
        <f t="shared" si="415"/>
        <v>4.7475834284927756E-3</v>
      </c>
      <c r="CQ586" s="347">
        <f t="shared" si="415"/>
        <v>3.7066694147590657E-3</v>
      </c>
      <c r="CR586" s="347">
        <f t="shared" si="415"/>
        <v>2.9001974082006081E-3</v>
      </c>
      <c r="CS586" s="347">
        <f t="shared" si="415"/>
        <v>2.272613706753919E-3</v>
      </c>
      <c r="CT586" s="347">
        <f t="shared" si="415"/>
        <v>1.7773004629742187E-3</v>
      </c>
      <c r="CU586" s="347">
        <f t="shared" si="415"/>
        <v>1.3918618083533039E-3</v>
      </c>
      <c r="CV586" s="347">
        <f t="shared" si="415"/>
        <v>1.0915703630865281E-3</v>
      </c>
      <c r="CX586" s="54" t="s">
        <v>426</v>
      </c>
      <c r="CY586" s="361">
        <f>CE584</f>
        <v>0</v>
      </c>
      <c r="CZ586" s="54">
        <f>$CY586</f>
        <v>0</v>
      </c>
      <c r="DA586" s="54">
        <f t="shared" ref="DA586:DN586" si="416">$CY586</f>
        <v>0</v>
      </c>
      <c r="DB586" s="54">
        <f t="shared" si="416"/>
        <v>0</v>
      </c>
      <c r="DC586" s="54">
        <f t="shared" si="416"/>
        <v>0</v>
      </c>
      <c r="DD586" s="54">
        <f t="shared" si="416"/>
        <v>0</v>
      </c>
      <c r="DE586" s="54">
        <f t="shared" si="416"/>
        <v>0</v>
      </c>
      <c r="DF586" s="54">
        <f t="shared" si="416"/>
        <v>0</v>
      </c>
      <c r="DG586" s="54">
        <f t="shared" si="416"/>
        <v>0</v>
      </c>
      <c r="DH586" s="54">
        <f t="shared" si="416"/>
        <v>0</v>
      </c>
      <c r="DI586" s="54">
        <f t="shared" si="416"/>
        <v>0</v>
      </c>
      <c r="DJ586" s="54">
        <f t="shared" si="416"/>
        <v>0</v>
      </c>
      <c r="DK586" s="54">
        <f t="shared" si="416"/>
        <v>0</v>
      </c>
      <c r="DL586" s="54">
        <f t="shared" si="416"/>
        <v>0</v>
      </c>
      <c r="DM586" s="54">
        <f t="shared" si="416"/>
        <v>0</v>
      </c>
      <c r="DN586" s="54">
        <f t="shared" si="416"/>
        <v>0</v>
      </c>
    </row>
    <row r="588" spans="1:119" ht="13.5" x14ac:dyDescent="0.15">
      <c r="A588" s="54"/>
      <c r="B588" s="54"/>
      <c r="C588" s="54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  <c r="AA588" s="54"/>
      <c r="AB588" s="54"/>
      <c r="AC588" s="54"/>
      <c r="AD588" s="54"/>
      <c r="AE588" s="54"/>
      <c r="AF588" s="54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G588" s="348">
        <f>(CG581+CG582)*CG583</f>
        <v>79</v>
      </c>
      <c r="CH588" s="348">
        <f t="shared" ref="CH588:CV588" si="417">(CH581+CH582)*CH583</f>
        <v>79</v>
      </c>
      <c r="CI588" s="348">
        <f t="shared" si="417"/>
        <v>79</v>
      </c>
      <c r="CJ588" s="348">
        <f t="shared" si="417"/>
        <v>79</v>
      </c>
      <c r="CK588" s="348">
        <f t="shared" si="417"/>
        <v>79</v>
      </c>
      <c r="CL588" s="348">
        <f t="shared" si="417"/>
        <v>79</v>
      </c>
      <c r="CM588" s="348">
        <f t="shared" si="417"/>
        <v>79</v>
      </c>
      <c r="CN588" s="348">
        <f t="shared" si="417"/>
        <v>79</v>
      </c>
      <c r="CO588" s="348">
        <f t="shared" si="417"/>
        <v>79</v>
      </c>
      <c r="CP588" s="348">
        <f t="shared" si="417"/>
        <v>79</v>
      </c>
      <c r="CQ588" s="348">
        <f t="shared" si="417"/>
        <v>79</v>
      </c>
      <c r="CR588" s="348">
        <f t="shared" si="417"/>
        <v>79</v>
      </c>
      <c r="CS588" s="348">
        <f t="shared" si="417"/>
        <v>79</v>
      </c>
      <c r="CT588" s="348">
        <f t="shared" si="417"/>
        <v>79</v>
      </c>
      <c r="CU588" s="348">
        <f t="shared" si="417"/>
        <v>79</v>
      </c>
      <c r="CV588" s="348">
        <f t="shared" si="417"/>
        <v>79</v>
      </c>
    </row>
    <row r="589" spans="1:119" ht="13.5" x14ac:dyDescent="0.15">
      <c r="A589" s="54"/>
      <c r="B589" s="54"/>
      <c r="C589" s="54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  <c r="AA589" s="54"/>
      <c r="AB589" s="54"/>
      <c r="AC589" s="54"/>
      <c r="AD589" s="54"/>
      <c r="AE589" s="54"/>
      <c r="AF589" s="54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G589" s="348" t="e">
        <f>CG584*CG583*(CG585-1/CG586)</f>
        <v>#VALUE!</v>
      </c>
      <c r="CH589" s="348" t="e">
        <f t="shared" ref="CH589:CV589" si="418">CH584*CH583*(CH585-1/CH586)</f>
        <v>#VALUE!</v>
      </c>
      <c r="CI589" s="348" t="e">
        <f t="shared" si="418"/>
        <v>#VALUE!</v>
      </c>
      <c r="CJ589" s="348" t="e">
        <f t="shared" si="418"/>
        <v>#VALUE!</v>
      </c>
      <c r="CK589" s="348" t="e">
        <f t="shared" si="418"/>
        <v>#VALUE!</v>
      </c>
      <c r="CL589" s="348" t="e">
        <f t="shared" si="418"/>
        <v>#VALUE!</v>
      </c>
      <c r="CM589" s="348" t="e">
        <f t="shared" si="418"/>
        <v>#VALUE!</v>
      </c>
      <c r="CN589" s="348" t="e">
        <f t="shared" si="418"/>
        <v>#VALUE!</v>
      </c>
      <c r="CO589" s="348" t="e">
        <f t="shared" si="418"/>
        <v>#VALUE!</v>
      </c>
      <c r="CP589" s="348" t="e">
        <f t="shared" si="418"/>
        <v>#VALUE!</v>
      </c>
      <c r="CQ589" s="348" t="e">
        <f t="shared" si="418"/>
        <v>#VALUE!</v>
      </c>
      <c r="CR589" s="348" t="e">
        <f t="shared" si="418"/>
        <v>#VALUE!</v>
      </c>
      <c r="CS589" s="348" t="e">
        <f t="shared" si="418"/>
        <v>#VALUE!</v>
      </c>
      <c r="CT589" s="348" t="e">
        <f t="shared" si="418"/>
        <v>#VALUE!</v>
      </c>
      <c r="CU589" s="348" t="e">
        <f t="shared" si="418"/>
        <v>#VALUE!</v>
      </c>
      <c r="CV589" s="348" t="e">
        <f t="shared" si="418"/>
        <v>#VALUE!</v>
      </c>
    </row>
    <row r="590" spans="1:119" ht="13.5" x14ac:dyDescent="0.15">
      <c r="A590" s="54"/>
      <c r="B590" s="54"/>
      <c r="C590" s="54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  <c r="AB590" s="54"/>
      <c r="AC590" s="54"/>
      <c r="AD590" s="54"/>
      <c r="AE590" s="54"/>
      <c r="AF590" s="54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G590" s="348" t="e">
        <f>((CG581+CG582)*CG583-CG580-CG584*CG583/CG586)*EXP(-CG586*CG585)</f>
        <v>#VALUE!</v>
      </c>
      <c r="CH590" s="348" t="e">
        <f t="shared" ref="CH590:CV590" si="419">((CH581+CH582)*CH583-CH580-CH584*CH583/CH586)*EXP(-CH586*CH585)</f>
        <v>#VALUE!</v>
      </c>
      <c r="CI590" s="348" t="e">
        <f t="shared" si="419"/>
        <v>#VALUE!</v>
      </c>
      <c r="CJ590" s="348" t="e">
        <f t="shared" si="419"/>
        <v>#VALUE!</v>
      </c>
      <c r="CK590" s="348" t="e">
        <f t="shared" si="419"/>
        <v>#VALUE!</v>
      </c>
      <c r="CL590" s="348" t="e">
        <f t="shared" si="419"/>
        <v>#VALUE!</v>
      </c>
      <c r="CM590" s="348" t="e">
        <f t="shared" si="419"/>
        <v>#VALUE!</v>
      </c>
      <c r="CN590" s="348" t="e">
        <f t="shared" si="419"/>
        <v>#VALUE!</v>
      </c>
      <c r="CO590" s="348" t="e">
        <f t="shared" si="419"/>
        <v>#VALUE!</v>
      </c>
      <c r="CP590" s="348" t="e">
        <f t="shared" si="419"/>
        <v>#VALUE!</v>
      </c>
      <c r="CQ590" s="348" t="e">
        <f t="shared" si="419"/>
        <v>#VALUE!</v>
      </c>
      <c r="CR590" s="348" t="e">
        <f t="shared" si="419"/>
        <v>#VALUE!</v>
      </c>
      <c r="CS590" s="348" t="e">
        <f t="shared" si="419"/>
        <v>#VALUE!</v>
      </c>
      <c r="CT590" s="348" t="e">
        <f t="shared" si="419"/>
        <v>#VALUE!</v>
      </c>
      <c r="CU590" s="348" t="e">
        <f t="shared" si="419"/>
        <v>#VALUE!</v>
      </c>
      <c r="CV590" s="348" t="e">
        <f t="shared" si="419"/>
        <v>#VALUE!</v>
      </c>
    </row>
    <row r="591" spans="1:119" ht="13.5" x14ac:dyDescent="0.15">
      <c r="A591" s="54"/>
      <c r="B591" s="54"/>
      <c r="C591" s="54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  <c r="AD591" s="54"/>
      <c r="AE591" s="54"/>
      <c r="AF591" s="54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G591" s="349" t="e">
        <f>CG588+CG589-CG590</f>
        <v>#VALUE!</v>
      </c>
      <c r="CH591" s="349" t="e">
        <f t="shared" ref="CH591:CV591" si="420">CH588+CH589-CH590</f>
        <v>#VALUE!</v>
      </c>
      <c r="CI591" s="349" t="e">
        <f t="shared" si="420"/>
        <v>#VALUE!</v>
      </c>
      <c r="CJ591" s="349" t="e">
        <f t="shared" si="420"/>
        <v>#VALUE!</v>
      </c>
      <c r="CK591" s="349" t="e">
        <f t="shared" si="420"/>
        <v>#VALUE!</v>
      </c>
      <c r="CL591" s="349" t="e">
        <f t="shared" si="420"/>
        <v>#VALUE!</v>
      </c>
      <c r="CM591" s="349" t="e">
        <f t="shared" si="420"/>
        <v>#VALUE!</v>
      </c>
      <c r="CN591" s="349" t="e">
        <f t="shared" si="420"/>
        <v>#VALUE!</v>
      </c>
      <c r="CO591" s="349" t="e">
        <f t="shared" si="420"/>
        <v>#VALUE!</v>
      </c>
      <c r="CP591" s="349" t="e">
        <f t="shared" si="420"/>
        <v>#VALUE!</v>
      </c>
      <c r="CQ591" s="349" t="e">
        <f t="shared" si="420"/>
        <v>#VALUE!</v>
      </c>
      <c r="CR591" s="349" t="e">
        <f t="shared" si="420"/>
        <v>#VALUE!</v>
      </c>
      <c r="CS591" s="349" t="e">
        <f t="shared" si="420"/>
        <v>#VALUE!</v>
      </c>
      <c r="CT591" s="349" t="e">
        <f t="shared" si="420"/>
        <v>#VALUE!</v>
      </c>
      <c r="CU591" s="349" t="e">
        <f t="shared" si="420"/>
        <v>#VALUE!</v>
      </c>
      <c r="CV591" s="349" t="e">
        <f t="shared" si="420"/>
        <v>#VALUE!</v>
      </c>
    </row>
    <row r="592" spans="1:119" ht="13.5" x14ac:dyDescent="0.15">
      <c r="A592" s="54"/>
      <c r="B592" s="54"/>
      <c r="C592" s="54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  <c r="AB592" s="54"/>
      <c r="AC592" s="54"/>
      <c r="AD592" s="54"/>
      <c r="AE592" s="54"/>
      <c r="AF592" s="54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G592" s="350" t="s">
        <v>390</v>
      </c>
      <c r="CH592" s="351" t="s">
        <v>333</v>
      </c>
      <c r="CI592" s="351" t="s">
        <v>334</v>
      </c>
      <c r="CJ592" s="351" t="s">
        <v>335</v>
      </c>
      <c r="CK592" s="351" t="s">
        <v>336</v>
      </c>
      <c r="CL592" s="351" t="s">
        <v>337</v>
      </c>
      <c r="CM592" s="351" t="s">
        <v>338</v>
      </c>
      <c r="CN592" s="351" t="s">
        <v>339</v>
      </c>
      <c r="CO592" s="351" t="s">
        <v>340</v>
      </c>
      <c r="CP592" s="351" t="s">
        <v>341</v>
      </c>
      <c r="CQ592" s="351" t="s">
        <v>342</v>
      </c>
      <c r="CR592" s="351" t="s">
        <v>343</v>
      </c>
      <c r="CS592" s="351" t="s">
        <v>344</v>
      </c>
      <c r="CT592" s="351" t="s">
        <v>345</v>
      </c>
      <c r="CU592" s="351" t="s">
        <v>346</v>
      </c>
      <c r="CV592" s="351" t="s">
        <v>347</v>
      </c>
      <c r="CY592" s="54" t="s">
        <v>390</v>
      </c>
      <c r="CZ592" s="54" t="s">
        <v>333</v>
      </c>
      <c r="DA592" s="54" t="s">
        <v>334</v>
      </c>
      <c r="DB592" s="54" t="s">
        <v>335</v>
      </c>
      <c r="DC592" s="54" t="s">
        <v>336</v>
      </c>
      <c r="DD592" s="54" t="s">
        <v>337</v>
      </c>
      <c r="DE592" s="54" t="s">
        <v>338</v>
      </c>
      <c r="DF592" s="54" t="s">
        <v>339</v>
      </c>
      <c r="DG592" s="54" t="s">
        <v>340</v>
      </c>
      <c r="DH592" s="54" t="s">
        <v>341</v>
      </c>
      <c r="DI592" s="54" t="s">
        <v>342</v>
      </c>
      <c r="DJ592" s="54" t="s">
        <v>343</v>
      </c>
      <c r="DK592" s="54" t="s">
        <v>344</v>
      </c>
      <c r="DL592" s="54" t="s">
        <v>345</v>
      </c>
      <c r="DM592" s="54" t="s">
        <v>346</v>
      </c>
      <c r="DN592" s="54" t="s">
        <v>347</v>
      </c>
    </row>
    <row r="593" spans="1:119" ht="13.5" x14ac:dyDescent="0.15">
      <c r="A593" s="54"/>
      <c r="B593" s="54"/>
      <c r="C593" s="54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  <c r="AD593" s="54"/>
      <c r="AE593" s="54"/>
      <c r="AF593" s="54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F593" s="54" t="s">
        <v>391</v>
      </c>
      <c r="CG593" s="352" t="e">
        <f>ROUND((CG581+CG582)*CG583+CG584*CG583*(CG585-1/CG586)-((CG581+CG582)*CG583-CG580-CG584*CG583/CG586)*EXP(-CG586*CG585),5)</f>
        <v>#VALUE!</v>
      </c>
      <c r="CH593" s="352" t="e">
        <f t="shared" ref="CH593:CV593" si="421">ROUND((CH581+CH582)*CH583+CH584*CH583*(CH585-1/CH586)-((CH581+CH582)*CH583-CH580-CH584*CH583/CH586)*EXP(-CH586*CH585),5)</f>
        <v>#VALUE!</v>
      </c>
      <c r="CI593" s="352" t="e">
        <f t="shared" si="421"/>
        <v>#VALUE!</v>
      </c>
      <c r="CJ593" s="352" t="e">
        <f t="shared" si="421"/>
        <v>#VALUE!</v>
      </c>
      <c r="CK593" s="352" t="e">
        <f t="shared" si="421"/>
        <v>#VALUE!</v>
      </c>
      <c r="CL593" s="352" t="e">
        <f t="shared" si="421"/>
        <v>#VALUE!</v>
      </c>
      <c r="CM593" s="352" t="e">
        <f t="shared" si="421"/>
        <v>#VALUE!</v>
      </c>
      <c r="CN593" s="352" t="e">
        <f t="shared" si="421"/>
        <v>#VALUE!</v>
      </c>
      <c r="CO593" s="352" t="e">
        <f t="shared" si="421"/>
        <v>#VALUE!</v>
      </c>
      <c r="CP593" s="352" t="e">
        <f t="shared" si="421"/>
        <v>#VALUE!</v>
      </c>
      <c r="CQ593" s="352" t="e">
        <f t="shared" si="421"/>
        <v>#VALUE!</v>
      </c>
      <c r="CR593" s="352" t="e">
        <f t="shared" si="421"/>
        <v>#VALUE!</v>
      </c>
      <c r="CS593" s="352" t="e">
        <f t="shared" si="421"/>
        <v>#VALUE!</v>
      </c>
      <c r="CT593" s="352" t="e">
        <f t="shared" si="421"/>
        <v>#VALUE!</v>
      </c>
      <c r="CU593" s="352" t="e">
        <f t="shared" si="421"/>
        <v>#VALUE!</v>
      </c>
      <c r="CV593" s="352" t="e">
        <f t="shared" si="421"/>
        <v>#VALUE!</v>
      </c>
      <c r="CX593" s="54" t="s">
        <v>412</v>
      </c>
      <c r="CY593" s="362">
        <f>(CY585+CY586)/CY584+CY583</f>
        <v>295.99579239870923</v>
      </c>
      <c r="CZ593" s="362">
        <f t="shared" ref="CZ593:DN593" si="422">(CZ585+CZ586)/CZ584+CZ583</f>
        <v>253.99617592876882</v>
      </c>
      <c r="DA593" s="362">
        <f t="shared" si="422"/>
        <v>224.99578814732763</v>
      </c>
      <c r="DB593" s="362">
        <f t="shared" si="422"/>
        <v>202.99552076677315</v>
      </c>
      <c r="DC593" s="362">
        <f t="shared" si="422"/>
        <v>190.00217425547623</v>
      </c>
      <c r="DD593" s="362">
        <f t="shared" si="422"/>
        <v>174.99791344557741</v>
      </c>
      <c r="DE593" s="362">
        <f t="shared" si="422"/>
        <v>164.99559634188427</v>
      </c>
      <c r="DF593" s="362">
        <f t="shared" si="422"/>
        <v>157.00280920314253</v>
      </c>
      <c r="DG593" s="362">
        <f t="shared" si="422"/>
        <v>151.99654993400793</v>
      </c>
      <c r="DH593" s="362">
        <f t="shared" si="422"/>
        <v>145.99700693992628</v>
      </c>
      <c r="DI593" s="362">
        <f t="shared" si="422"/>
        <v>141.99730722180493</v>
      </c>
      <c r="DJ593" s="362">
        <f t="shared" si="422"/>
        <v>138.99904711262363</v>
      </c>
      <c r="DK593" s="362">
        <f t="shared" si="422"/>
        <v>133.99871805423658</v>
      </c>
      <c r="DL593" s="362">
        <f t="shared" si="422"/>
        <v>131.99796563285832</v>
      </c>
      <c r="DM593" s="362">
        <f t="shared" si="422"/>
        <v>129.00495001041449</v>
      </c>
      <c r="DN593" s="362">
        <f t="shared" si="422"/>
        <v>127.00491577747849</v>
      </c>
    </row>
    <row r="594" spans="1:119" ht="13.5" x14ac:dyDescent="0.15">
      <c r="A594" s="54"/>
      <c r="B594" s="54"/>
      <c r="C594" s="54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  <c r="AA594" s="54"/>
      <c r="AB594" s="54"/>
      <c r="AC594" s="54"/>
      <c r="AD594" s="54"/>
      <c r="AE594" s="54"/>
      <c r="AF594" s="54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319" t="str">
        <f>IF(CB594="","",CC594)</f>
        <v/>
      </c>
      <c r="CB594" s="363" t="str">
        <f>IF(COUNTIF(CY594:DN594,"×")=0,"","浮上できません")</f>
        <v/>
      </c>
      <c r="CC594" s="316">
        <v>3</v>
      </c>
      <c r="CG594" s="369"/>
      <c r="CH594" s="369"/>
      <c r="CI594" s="369"/>
      <c r="CJ594" s="369"/>
      <c r="CK594" s="369"/>
      <c r="CL594" s="369"/>
      <c r="CM594" s="369"/>
      <c r="CN594" s="369"/>
      <c r="CO594" s="369"/>
      <c r="CP594" s="369"/>
      <c r="CQ594" s="369"/>
      <c r="CR594" s="369"/>
      <c r="CS594" s="369"/>
      <c r="CT594" s="369"/>
      <c r="CU594" s="369"/>
      <c r="CV594" s="369"/>
      <c r="CY594" s="364" t="e">
        <f t="shared" ref="CY594:DN594" si="423">IF(CY593-CG593&gt;0,"","×")</f>
        <v>#VALUE!</v>
      </c>
      <c r="CZ594" s="364" t="e">
        <f t="shared" si="423"/>
        <v>#VALUE!</v>
      </c>
      <c r="DA594" s="364" t="e">
        <f t="shared" si="423"/>
        <v>#VALUE!</v>
      </c>
      <c r="DB594" s="364" t="e">
        <f t="shared" si="423"/>
        <v>#VALUE!</v>
      </c>
      <c r="DC594" s="364" t="e">
        <f t="shared" si="423"/>
        <v>#VALUE!</v>
      </c>
      <c r="DD594" s="364" t="e">
        <f t="shared" si="423"/>
        <v>#VALUE!</v>
      </c>
      <c r="DE594" s="364" t="e">
        <f t="shared" si="423"/>
        <v>#VALUE!</v>
      </c>
      <c r="DF594" s="364" t="e">
        <f t="shared" si="423"/>
        <v>#VALUE!</v>
      </c>
      <c r="DG594" s="364" t="e">
        <f t="shared" si="423"/>
        <v>#VALUE!</v>
      </c>
      <c r="DH594" s="364" t="e">
        <f t="shared" si="423"/>
        <v>#VALUE!</v>
      </c>
      <c r="DI594" s="364" t="e">
        <f t="shared" si="423"/>
        <v>#VALUE!</v>
      </c>
      <c r="DJ594" s="364" t="e">
        <f t="shared" si="423"/>
        <v>#VALUE!</v>
      </c>
      <c r="DK594" s="364" t="e">
        <f t="shared" si="423"/>
        <v>#VALUE!</v>
      </c>
      <c r="DL594" s="364" t="e">
        <f t="shared" si="423"/>
        <v>#VALUE!</v>
      </c>
      <c r="DM594" s="364" t="e">
        <f t="shared" si="423"/>
        <v>#VALUE!</v>
      </c>
      <c r="DN594" s="364" t="e">
        <f t="shared" si="423"/>
        <v>#VALUE!</v>
      </c>
    </row>
    <row r="595" spans="1:119" ht="13.5" x14ac:dyDescent="0.15">
      <c r="A595" s="54"/>
      <c r="B595" s="54"/>
      <c r="C595" s="54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  <c r="AD595" s="54"/>
      <c r="AE595" s="54"/>
      <c r="AF595" s="54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F595" s="338" t="s">
        <v>500</v>
      </c>
      <c r="CG595" s="338" t="s">
        <v>501</v>
      </c>
      <c r="CH595" s="338"/>
      <c r="CI595" s="338"/>
      <c r="CJ595" s="338"/>
      <c r="CK595" s="338"/>
      <c r="CL595" s="338"/>
      <c r="CM595" s="338"/>
      <c r="CN595" s="338"/>
      <c r="CO595" s="338"/>
      <c r="CP595" s="338"/>
      <c r="CQ595" s="338"/>
      <c r="CR595" s="338"/>
      <c r="CS595" s="338"/>
      <c r="CT595" s="338"/>
      <c r="CU595" s="338"/>
      <c r="CV595" s="338"/>
      <c r="CW595" s="338"/>
    </row>
    <row r="597" spans="1:119" ht="13.5" x14ac:dyDescent="0.15">
      <c r="A597" s="54"/>
      <c r="B597" s="54"/>
      <c r="C597" s="54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54"/>
      <c r="AE597" s="54"/>
      <c r="AF597" s="54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F597" s="340" t="s">
        <v>401</v>
      </c>
      <c r="CG597" s="353" t="e">
        <f t="shared" ref="CG597:CV597" si="424">CG593</f>
        <v>#VALUE!</v>
      </c>
      <c r="CH597" s="353" t="e">
        <f t="shared" si="424"/>
        <v>#VALUE!</v>
      </c>
      <c r="CI597" s="353" t="e">
        <f t="shared" si="424"/>
        <v>#VALUE!</v>
      </c>
      <c r="CJ597" s="353" t="e">
        <f t="shared" si="424"/>
        <v>#VALUE!</v>
      </c>
      <c r="CK597" s="353" t="e">
        <f t="shared" si="424"/>
        <v>#VALUE!</v>
      </c>
      <c r="CL597" s="353" t="e">
        <f t="shared" si="424"/>
        <v>#VALUE!</v>
      </c>
      <c r="CM597" s="353" t="e">
        <f t="shared" si="424"/>
        <v>#VALUE!</v>
      </c>
      <c r="CN597" s="353" t="e">
        <f t="shared" si="424"/>
        <v>#VALUE!</v>
      </c>
      <c r="CO597" s="353" t="e">
        <f t="shared" si="424"/>
        <v>#VALUE!</v>
      </c>
      <c r="CP597" s="353" t="e">
        <f t="shared" si="424"/>
        <v>#VALUE!</v>
      </c>
      <c r="CQ597" s="353" t="e">
        <f t="shared" si="424"/>
        <v>#VALUE!</v>
      </c>
      <c r="CR597" s="353" t="e">
        <f t="shared" si="424"/>
        <v>#VALUE!</v>
      </c>
      <c r="CS597" s="353" t="e">
        <f t="shared" si="424"/>
        <v>#VALUE!</v>
      </c>
      <c r="CT597" s="353" t="e">
        <f t="shared" si="424"/>
        <v>#VALUE!</v>
      </c>
      <c r="CU597" s="353" t="e">
        <f t="shared" si="424"/>
        <v>#VALUE!</v>
      </c>
      <c r="CV597" s="353" t="e">
        <f t="shared" si="424"/>
        <v>#VALUE!</v>
      </c>
    </row>
    <row r="598" spans="1:119" ht="13.5" x14ac:dyDescent="0.15">
      <c r="A598" s="54"/>
      <c r="B598" s="54"/>
      <c r="C598" s="54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E598" s="54"/>
      <c r="AF598" s="54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F598" s="54" t="s">
        <v>502</v>
      </c>
      <c r="CG598" s="54">
        <v>100</v>
      </c>
      <c r="CH598" s="54">
        <f>$CG598</f>
        <v>100</v>
      </c>
      <c r="CI598" s="54">
        <f t="shared" ref="CI598:CV602" si="425">$CG598</f>
        <v>100</v>
      </c>
      <c r="CJ598" s="54">
        <f t="shared" si="425"/>
        <v>100</v>
      </c>
      <c r="CK598" s="54">
        <f t="shared" si="425"/>
        <v>100</v>
      </c>
      <c r="CL598" s="54">
        <f t="shared" si="425"/>
        <v>100</v>
      </c>
      <c r="CM598" s="54">
        <f t="shared" si="425"/>
        <v>100</v>
      </c>
      <c r="CN598" s="54">
        <f t="shared" si="425"/>
        <v>100</v>
      </c>
      <c r="CO598" s="54">
        <f t="shared" si="425"/>
        <v>100</v>
      </c>
      <c r="CP598" s="54">
        <f t="shared" si="425"/>
        <v>100</v>
      </c>
      <c r="CQ598" s="54">
        <f t="shared" si="425"/>
        <v>100</v>
      </c>
      <c r="CR598" s="54">
        <f t="shared" si="425"/>
        <v>100</v>
      </c>
      <c r="CS598" s="54">
        <f t="shared" si="425"/>
        <v>100</v>
      </c>
      <c r="CT598" s="54">
        <f t="shared" si="425"/>
        <v>100</v>
      </c>
      <c r="CU598" s="54">
        <f t="shared" si="425"/>
        <v>100</v>
      </c>
      <c r="CV598" s="54">
        <f t="shared" si="425"/>
        <v>100</v>
      </c>
      <c r="CX598" s="339" t="s">
        <v>402</v>
      </c>
      <c r="CY598" s="339"/>
      <c r="CZ598" s="339"/>
      <c r="DA598" s="339"/>
      <c r="DB598" s="339"/>
      <c r="DC598" s="339"/>
      <c r="DD598" s="339"/>
      <c r="DE598" s="339"/>
      <c r="DF598" s="339"/>
      <c r="DG598" s="339"/>
      <c r="DH598" s="339"/>
      <c r="DI598" s="339"/>
      <c r="DJ598" s="339"/>
      <c r="DK598" s="339"/>
      <c r="DL598" s="339"/>
      <c r="DM598" s="339"/>
      <c r="DN598" s="339"/>
      <c r="DO598" s="339"/>
    </row>
    <row r="599" spans="1:119" ht="13.5" x14ac:dyDescent="0.15">
      <c r="A599" s="54"/>
      <c r="B599" s="54"/>
      <c r="C599" s="54"/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54"/>
      <c r="AE599" s="54"/>
      <c r="AF599" s="54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B599" s="64" t="s">
        <v>372</v>
      </c>
      <c r="CC599" s="345">
        <v>-10</v>
      </c>
      <c r="CD599" s="66" t="s">
        <v>503</v>
      </c>
      <c r="CE599" s="66">
        <f>ROUND(CC599*$CG$82*9.80665/1000,0)</f>
        <v>-101</v>
      </c>
      <c r="CF599" s="54" t="s">
        <v>504</v>
      </c>
      <c r="CG599" s="341">
        <f>CE600</f>
        <v>0</v>
      </c>
      <c r="CH599" s="54">
        <f>$CG599</f>
        <v>0</v>
      </c>
      <c r="CI599" s="54">
        <f t="shared" si="425"/>
        <v>0</v>
      </c>
      <c r="CJ599" s="54">
        <f t="shared" si="425"/>
        <v>0</v>
      </c>
      <c r="CK599" s="54">
        <f t="shared" si="425"/>
        <v>0</v>
      </c>
      <c r="CL599" s="54">
        <f t="shared" si="425"/>
        <v>0</v>
      </c>
      <c r="CM599" s="54">
        <f t="shared" si="425"/>
        <v>0</v>
      </c>
      <c r="CN599" s="54">
        <f t="shared" si="425"/>
        <v>0</v>
      </c>
      <c r="CO599" s="54">
        <f t="shared" si="425"/>
        <v>0</v>
      </c>
      <c r="CP599" s="54">
        <f t="shared" si="425"/>
        <v>0</v>
      </c>
      <c r="CQ599" s="54">
        <f t="shared" si="425"/>
        <v>0</v>
      </c>
      <c r="CR599" s="54">
        <f t="shared" si="425"/>
        <v>0</v>
      </c>
      <c r="CS599" s="54">
        <f t="shared" si="425"/>
        <v>0</v>
      </c>
      <c r="CT599" s="54">
        <f t="shared" si="425"/>
        <v>0</v>
      </c>
      <c r="CU599" s="54">
        <f t="shared" si="425"/>
        <v>0</v>
      </c>
      <c r="CV599" s="54">
        <f t="shared" si="425"/>
        <v>0</v>
      </c>
    </row>
    <row r="600" spans="1:119" ht="13.5" x14ac:dyDescent="0.15">
      <c r="A600" s="54"/>
      <c r="B600" s="54"/>
      <c r="C600" s="54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  <c r="AA600" s="54"/>
      <c r="AB600" s="54"/>
      <c r="AC600" s="54"/>
      <c r="AD600" s="54"/>
      <c r="AE600" s="54"/>
      <c r="AF600" s="54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B600" s="354" t="s">
        <v>376</v>
      </c>
      <c r="CC600" s="355">
        <f>CC584</f>
        <v>0</v>
      </c>
      <c r="CD600" s="346" t="s">
        <v>505</v>
      </c>
      <c r="CE600" s="66">
        <f>CC600*$CG$82*9.80665/1000</f>
        <v>0</v>
      </c>
      <c r="CF600" s="54" t="s">
        <v>506</v>
      </c>
      <c r="CG600" s="54">
        <v>0.79</v>
      </c>
      <c r="CH600" s="54">
        <f>$CG600</f>
        <v>0.79</v>
      </c>
      <c r="CI600" s="54">
        <f t="shared" si="425"/>
        <v>0.79</v>
      </c>
      <c r="CJ600" s="54">
        <f t="shared" si="425"/>
        <v>0.79</v>
      </c>
      <c r="CK600" s="54">
        <f t="shared" si="425"/>
        <v>0.79</v>
      </c>
      <c r="CL600" s="54">
        <f t="shared" si="425"/>
        <v>0.79</v>
      </c>
      <c r="CM600" s="54">
        <f t="shared" si="425"/>
        <v>0.79</v>
      </c>
      <c r="CN600" s="54">
        <f t="shared" si="425"/>
        <v>0.79</v>
      </c>
      <c r="CO600" s="54">
        <f t="shared" si="425"/>
        <v>0.79</v>
      </c>
      <c r="CP600" s="54">
        <f t="shared" si="425"/>
        <v>0.79</v>
      </c>
      <c r="CQ600" s="54">
        <f t="shared" si="425"/>
        <v>0.79</v>
      </c>
      <c r="CR600" s="54">
        <f t="shared" si="425"/>
        <v>0.79</v>
      </c>
      <c r="CS600" s="54">
        <f t="shared" si="425"/>
        <v>0.79</v>
      </c>
      <c r="CT600" s="54">
        <f t="shared" si="425"/>
        <v>0.79</v>
      </c>
      <c r="CU600" s="54">
        <f t="shared" si="425"/>
        <v>0.79</v>
      </c>
      <c r="CV600" s="54">
        <f t="shared" si="425"/>
        <v>0.79</v>
      </c>
      <c r="CX600" s="358" t="s">
        <v>507</v>
      </c>
      <c r="CY600" s="54">
        <f t="shared" ref="CY600:DN600" si="426">CG$79</f>
        <v>126.88500000000001</v>
      </c>
      <c r="CZ600" s="54">
        <f t="shared" si="426"/>
        <v>109.185</v>
      </c>
      <c r="DA600" s="54">
        <f t="shared" si="426"/>
        <v>94.381</v>
      </c>
      <c r="DB600" s="54">
        <f t="shared" si="426"/>
        <v>82.445999999999998</v>
      </c>
      <c r="DC600" s="54">
        <f t="shared" si="426"/>
        <v>73.918000000000006</v>
      </c>
      <c r="DD600" s="54">
        <f t="shared" si="426"/>
        <v>63.152999999999999</v>
      </c>
      <c r="DE600" s="54">
        <f t="shared" si="426"/>
        <v>56.482999999999997</v>
      </c>
      <c r="DF600" s="54">
        <f t="shared" si="426"/>
        <v>51.133000000000003</v>
      </c>
      <c r="DG600" s="54">
        <f t="shared" si="426"/>
        <v>48.246000000000002</v>
      </c>
      <c r="DH600" s="54">
        <f t="shared" si="426"/>
        <v>43.709000000000003</v>
      </c>
      <c r="DI600" s="54">
        <f t="shared" si="426"/>
        <v>40.774000000000001</v>
      </c>
      <c r="DJ600" s="54">
        <f t="shared" si="426"/>
        <v>38.68</v>
      </c>
      <c r="DK600" s="54">
        <f t="shared" si="426"/>
        <v>34.463000000000001</v>
      </c>
      <c r="DL600" s="54">
        <f t="shared" si="426"/>
        <v>33.161000000000001</v>
      </c>
      <c r="DM600" s="54">
        <f t="shared" si="426"/>
        <v>30.765000000000001</v>
      </c>
      <c r="DN600" s="54">
        <f t="shared" si="426"/>
        <v>29.283999999999999</v>
      </c>
    </row>
    <row r="601" spans="1:119" ht="13.5" x14ac:dyDescent="0.15">
      <c r="A601" s="54"/>
      <c r="B601" s="54"/>
      <c r="C601" s="54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  <c r="AA601" s="54"/>
      <c r="AB601" s="54"/>
      <c r="AC601" s="54"/>
      <c r="AD601" s="54"/>
      <c r="AE601" s="54"/>
      <c r="AF601" s="54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B601" s="64" t="s">
        <v>380</v>
      </c>
      <c r="CC601" s="345">
        <f>BN112</f>
        <v>0</v>
      </c>
      <c r="CD601" s="346" t="s">
        <v>508</v>
      </c>
      <c r="CE601" s="66">
        <f>CC601*$CG$82*9.80665/1000</f>
        <v>0</v>
      </c>
      <c r="CF601" s="54" t="s">
        <v>382</v>
      </c>
      <c r="CG601" s="341">
        <f>CE599</f>
        <v>-101</v>
      </c>
      <c r="CH601" s="54">
        <f>$CG601</f>
        <v>-101</v>
      </c>
      <c r="CI601" s="54">
        <f t="shared" si="425"/>
        <v>-101</v>
      </c>
      <c r="CJ601" s="54">
        <f t="shared" si="425"/>
        <v>-101</v>
      </c>
      <c r="CK601" s="54">
        <f t="shared" si="425"/>
        <v>-101</v>
      </c>
      <c r="CL601" s="54">
        <f t="shared" si="425"/>
        <v>-101</v>
      </c>
      <c r="CM601" s="54">
        <f t="shared" si="425"/>
        <v>-101</v>
      </c>
      <c r="CN601" s="54">
        <f t="shared" si="425"/>
        <v>-101</v>
      </c>
      <c r="CO601" s="54">
        <f t="shared" si="425"/>
        <v>-101</v>
      </c>
      <c r="CP601" s="54">
        <f t="shared" si="425"/>
        <v>-101</v>
      </c>
      <c r="CQ601" s="54">
        <f t="shared" si="425"/>
        <v>-101</v>
      </c>
      <c r="CR601" s="54">
        <f t="shared" si="425"/>
        <v>-101</v>
      </c>
      <c r="CS601" s="54">
        <f t="shared" si="425"/>
        <v>-101</v>
      </c>
      <c r="CT601" s="54">
        <f t="shared" si="425"/>
        <v>-101</v>
      </c>
      <c r="CU601" s="54">
        <f t="shared" si="425"/>
        <v>-101</v>
      </c>
      <c r="CV601" s="54">
        <f t="shared" si="425"/>
        <v>-101</v>
      </c>
      <c r="CX601" s="54" t="s">
        <v>418</v>
      </c>
      <c r="CY601" s="54">
        <f t="shared" ref="CY601:DN601" si="427">CG$80</f>
        <v>0.55779999999999996</v>
      </c>
      <c r="CZ601" s="54">
        <f t="shared" si="427"/>
        <v>0.65139999999999998</v>
      </c>
      <c r="DA601" s="54">
        <f t="shared" si="427"/>
        <v>0.72219999999999995</v>
      </c>
      <c r="DB601" s="54">
        <f t="shared" si="427"/>
        <v>0.78249999999999997</v>
      </c>
      <c r="DC601" s="54">
        <f t="shared" si="427"/>
        <v>0.81259999999999999</v>
      </c>
      <c r="DD601" s="54">
        <f t="shared" si="427"/>
        <v>0.84340000000000004</v>
      </c>
      <c r="DE601" s="54">
        <f t="shared" si="427"/>
        <v>0.86929999999999996</v>
      </c>
      <c r="DF601" s="54">
        <f t="shared" si="427"/>
        <v>0.89100000000000001</v>
      </c>
      <c r="DG601" s="54">
        <f t="shared" si="427"/>
        <v>0.90920000000000001</v>
      </c>
      <c r="DH601" s="54">
        <f t="shared" si="427"/>
        <v>0.92220000000000002</v>
      </c>
      <c r="DI601" s="54">
        <f t="shared" si="427"/>
        <v>0.93189999999999995</v>
      </c>
      <c r="DJ601" s="54">
        <f t="shared" si="427"/>
        <v>0.94030000000000002</v>
      </c>
      <c r="DK601" s="54">
        <f t="shared" si="427"/>
        <v>0.94769999999999999</v>
      </c>
      <c r="DL601" s="54">
        <f t="shared" si="427"/>
        <v>0.95440000000000003</v>
      </c>
      <c r="DM601" s="54">
        <f t="shared" si="427"/>
        <v>0.96020000000000005</v>
      </c>
      <c r="DN601" s="54">
        <f t="shared" si="427"/>
        <v>0.96530000000000005</v>
      </c>
    </row>
    <row r="602" spans="1:119" ht="14.25" thickBot="1" x14ac:dyDescent="0.2">
      <c r="A602" s="54"/>
      <c r="B602" s="54"/>
      <c r="C602" s="54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s="54"/>
      <c r="AE602" s="54"/>
      <c r="AF602" s="54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B602" s="64" t="s">
        <v>384</v>
      </c>
      <c r="CC602" s="345">
        <f>(BM352-BM349)/0.000694444444444444</f>
        <v>0</v>
      </c>
      <c r="CD602" s="66" t="s">
        <v>65</v>
      </c>
      <c r="CE602" s="66">
        <f>IF(CC599=0,IF(CC582&gt;0,CC602+CE585,CC602),(CC602-((CC601-CC600)/CC599)))</f>
        <v>0</v>
      </c>
      <c r="CF602" s="54" t="s">
        <v>509</v>
      </c>
      <c r="CG602" s="341">
        <f>ABS(CE602)</f>
        <v>0</v>
      </c>
      <c r="CH602" s="54">
        <f>$CG602</f>
        <v>0</v>
      </c>
      <c r="CI602" s="54">
        <f t="shared" si="425"/>
        <v>0</v>
      </c>
      <c r="CJ602" s="54">
        <f t="shared" si="425"/>
        <v>0</v>
      </c>
      <c r="CK602" s="54">
        <f t="shared" si="425"/>
        <v>0</v>
      </c>
      <c r="CL602" s="54">
        <f t="shared" si="425"/>
        <v>0</v>
      </c>
      <c r="CM602" s="54">
        <f t="shared" si="425"/>
        <v>0</v>
      </c>
      <c r="CN602" s="54">
        <f t="shared" si="425"/>
        <v>0</v>
      </c>
      <c r="CO602" s="54">
        <f t="shared" si="425"/>
        <v>0</v>
      </c>
      <c r="CP602" s="54">
        <f t="shared" si="425"/>
        <v>0</v>
      </c>
      <c r="CQ602" s="54">
        <f t="shared" si="425"/>
        <v>0</v>
      </c>
      <c r="CR602" s="54">
        <f t="shared" si="425"/>
        <v>0</v>
      </c>
      <c r="CS602" s="54">
        <f t="shared" si="425"/>
        <v>0</v>
      </c>
      <c r="CT602" s="54">
        <f t="shared" si="425"/>
        <v>0</v>
      </c>
      <c r="CU602" s="54">
        <f t="shared" si="425"/>
        <v>0</v>
      </c>
      <c r="CV602" s="54">
        <f t="shared" si="425"/>
        <v>0</v>
      </c>
      <c r="CX602" s="54" t="s">
        <v>510</v>
      </c>
      <c r="CY602" s="54">
        <f>100-$CG$83</f>
        <v>94.33</v>
      </c>
      <c r="CZ602" s="54">
        <f t="shared" ref="CZ602:DN602" si="428">100-$CG$83</f>
        <v>94.33</v>
      </c>
      <c r="DA602" s="54">
        <f t="shared" si="428"/>
        <v>94.33</v>
      </c>
      <c r="DB602" s="54">
        <f t="shared" si="428"/>
        <v>94.33</v>
      </c>
      <c r="DC602" s="54">
        <f t="shared" si="428"/>
        <v>94.33</v>
      </c>
      <c r="DD602" s="54">
        <f t="shared" si="428"/>
        <v>94.33</v>
      </c>
      <c r="DE602" s="54">
        <f t="shared" si="428"/>
        <v>94.33</v>
      </c>
      <c r="DF602" s="54">
        <f t="shared" si="428"/>
        <v>94.33</v>
      </c>
      <c r="DG602" s="54">
        <f t="shared" si="428"/>
        <v>94.33</v>
      </c>
      <c r="DH602" s="54">
        <f t="shared" si="428"/>
        <v>94.33</v>
      </c>
      <c r="DI602" s="54">
        <f t="shared" si="428"/>
        <v>94.33</v>
      </c>
      <c r="DJ602" s="54">
        <f t="shared" si="428"/>
        <v>94.33</v>
      </c>
      <c r="DK602" s="54">
        <f t="shared" si="428"/>
        <v>94.33</v>
      </c>
      <c r="DL602" s="54">
        <f t="shared" si="428"/>
        <v>94.33</v>
      </c>
      <c r="DM602" s="54">
        <f t="shared" si="428"/>
        <v>94.33</v>
      </c>
      <c r="DN602" s="54">
        <f t="shared" si="428"/>
        <v>94.33</v>
      </c>
    </row>
    <row r="603" spans="1:119" ht="14.25" thickBot="1" x14ac:dyDescent="0.2">
      <c r="A603" s="54"/>
      <c r="B603" s="54"/>
      <c r="C603" s="54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s="54"/>
      <c r="AE603" s="54"/>
      <c r="AF603" s="54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B603" s="359"/>
      <c r="CC603" s="360"/>
      <c r="CF603" s="54" t="s">
        <v>465</v>
      </c>
      <c r="CG603" s="347">
        <f>LN(2)/CG$78</f>
        <v>0.13862943611198905</v>
      </c>
      <c r="CH603" s="347">
        <f t="shared" ref="CH603:CV603" si="429">LN(2)/CH$78</f>
        <v>8.6643397569993161E-2</v>
      </c>
      <c r="CI603" s="347">
        <f t="shared" si="429"/>
        <v>5.5451774444795626E-2</v>
      </c>
      <c r="CJ603" s="347">
        <f t="shared" si="429"/>
        <v>3.7467415165402446E-2</v>
      </c>
      <c r="CK603" s="347">
        <f t="shared" si="429"/>
        <v>2.5672117798516494E-2</v>
      </c>
      <c r="CL603" s="347">
        <f t="shared" si="429"/>
        <v>1.8097837612531208E-2</v>
      </c>
      <c r="CM603" s="347">
        <f t="shared" si="429"/>
        <v>1.2765141446776157E-2</v>
      </c>
      <c r="CN603" s="347">
        <f t="shared" si="429"/>
        <v>9.001911435843446E-3</v>
      </c>
      <c r="CO603" s="347">
        <f t="shared" si="429"/>
        <v>6.3591484455040852E-3</v>
      </c>
      <c r="CP603" s="347">
        <f t="shared" si="429"/>
        <v>4.7475834284927756E-3</v>
      </c>
      <c r="CQ603" s="347">
        <f t="shared" si="429"/>
        <v>3.7066694147590657E-3</v>
      </c>
      <c r="CR603" s="347">
        <f t="shared" si="429"/>
        <v>2.9001974082006081E-3</v>
      </c>
      <c r="CS603" s="347">
        <f t="shared" si="429"/>
        <v>2.272613706753919E-3</v>
      </c>
      <c r="CT603" s="347">
        <f t="shared" si="429"/>
        <v>1.7773004629742187E-3</v>
      </c>
      <c r="CU603" s="347">
        <f t="shared" si="429"/>
        <v>1.3918618083533039E-3</v>
      </c>
      <c r="CV603" s="347">
        <f t="shared" si="429"/>
        <v>1.0915703630865281E-3</v>
      </c>
      <c r="CX603" s="54" t="s">
        <v>409</v>
      </c>
      <c r="CY603" s="361">
        <f>CE601</f>
        <v>0</v>
      </c>
      <c r="CZ603" s="54">
        <f>$CY603</f>
        <v>0</v>
      </c>
      <c r="DA603" s="54">
        <f t="shared" ref="DA603:DN603" si="430">$CY603</f>
        <v>0</v>
      </c>
      <c r="DB603" s="54">
        <f t="shared" si="430"/>
        <v>0</v>
      </c>
      <c r="DC603" s="54">
        <f t="shared" si="430"/>
        <v>0</v>
      </c>
      <c r="DD603" s="54">
        <f t="shared" si="430"/>
        <v>0</v>
      </c>
      <c r="DE603" s="54">
        <f t="shared" si="430"/>
        <v>0</v>
      </c>
      <c r="DF603" s="54">
        <f t="shared" si="430"/>
        <v>0</v>
      </c>
      <c r="DG603" s="54">
        <f t="shared" si="430"/>
        <v>0</v>
      </c>
      <c r="DH603" s="54">
        <f t="shared" si="430"/>
        <v>0</v>
      </c>
      <c r="DI603" s="54">
        <f t="shared" si="430"/>
        <v>0</v>
      </c>
      <c r="DJ603" s="54">
        <f t="shared" si="430"/>
        <v>0</v>
      </c>
      <c r="DK603" s="54">
        <f t="shared" si="430"/>
        <v>0</v>
      </c>
      <c r="DL603" s="54">
        <f t="shared" si="430"/>
        <v>0</v>
      </c>
      <c r="DM603" s="54">
        <f t="shared" si="430"/>
        <v>0</v>
      </c>
      <c r="DN603" s="54">
        <f t="shared" si="430"/>
        <v>0</v>
      </c>
    </row>
    <row r="605" spans="1:119" ht="13.5" x14ac:dyDescent="0.15">
      <c r="A605" s="54"/>
      <c r="B605" s="54"/>
      <c r="C605" s="54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  <c r="AA605" s="54"/>
      <c r="AB605" s="54"/>
      <c r="AC605" s="54"/>
      <c r="AD605" s="54"/>
      <c r="AE605" s="54"/>
      <c r="AF605" s="54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G605" s="348">
        <f>(CG598+CG599)*CG600</f>
        <v>79</v>
      </c>
      <c r="CH605" s="348">
        <f t="shared" ref="CH605:CV605" si="431">(CH598+CH599)*CH600</f>
        <v>79</v>
      </c>
      <c r="CI605" s="348">
        <f t="shared" si="431"/>
        <v>79</v>
      </c>
      <c r="CJ605" s="348">
        <f t="shared" si="431"/>
        <v>79</v>
      </c>
      <c r="CK605" s="348">
        <f t="shared" si="431"/>
        <v>79</v>
      </c>
      <c r="CL605" s="348">
        <f t="shared" si="431"/>
        <v>79</v>
      </c>
      <c r="CM605" s="348">
        <f t="shared" si="431"/>
        <v>79</v>
      </c>
      <c r="CN605" s="348">
        <f t="shared" si="431"/>
        <v>79</v>
      </c>
      <c r="CO605" s="348">
        <f t="shared" si="431"/>
        <v>79</v>
      </c>
      <c r="CP605" s="348">
        <f t="shared" si="431"/>
        <v>79</v>
      </c>
      <c r="CQ605" s="348">
        <f t="shared" si="431"/>
        <v>79</v>
      </c>
      <c r="CR605" s="348">
        <f t="shared" si="431"/>
        <v>79</v>
      </c>
      <c r="CS605" s="348">
        <f t="shared" si="431"/>
        <v>79</v>
      </c>
      <c r="CT605" s="348">
        <f t="shared" si="431"/>
        <v>79</v>
      </c>
      <c r="CU605" s="348">
        <f t="shared" si="431"/>
        <v>79</v>
      </c>
      <c r="CV605" s="348">
        <f t="shared" si="431"/>
        <v>79</v>
      </c>
    </row>
    <row r="606" spans="1:119" ht="13.5" x14ac:dyDescent="0.15">
      <c r="A606" s="54"/>
      <c r="B606" s="54"/>
      <c r="C606" s="54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  <c r="AA606" s="54"/>
      <c r="AB606" s="54"/>
      <c r="AC606" s="54"/>
      <c r="AD606" s="54"/>
      <c r="AE606" s="54"/>
      <c r="AF606" s="54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G606" s="348">
        <f>CG601*CG600*(CG602-1/CG603)</f>
        <v>575.56318656265205</v>
      </c>
      <c r="CH606" s="348">
        <f t="shared" ref="CH606:CV606" si="432">CH601*CH600*(CH602-1/CH603)</f>
        <v>920.90109850024317</v>
      </c>
      <c r="CI606" s="348">
        <f t="shared" si="432"/>
        <v>1438.9079664066298</v>
      </c>
      <c r="CJ606" s="348">
        <f t="shared" si="432"/>
        <v>2129.5837902818125</v>
      </c>
      <c r="CK606" s="348">
        <f t="shared" si="432"/>
        <v>3108.0412074383207</v>
      </c>
      <c r="CL606" s="348">
        <f t="shared" si="432"/>
        <v>4408.8140090699144</v>
      </c>
      <c r="CM606" s="348">
        <f t="shared" si="432"/>
        <v>6250.6162060704</v>
      </c>
      <c r="CN606" s="348">
        <f t="shared" si="432"/>
        <v>8863.6730730648396</v>
      </c>
      <c r="CO606" s="348">
        <f t="shared" si="432"/>
        <v>12547.277467065815</v>
      </c>
      <c r="CP606" s="348">
        <f t="shared" si="432"/>
        <v>16806.445047629441</v>
      </c>
      <c r="CQ606" s="348">
        <f t="shared" si="432"/>
        <v>21526.063177443186</v>
      </c>
      <c r="CR606" s="348">
        <f t="shared" si="432"/>
        <v>27511.920317694763</v>
      </c>
      <c r="CS606" s="348">
        <f t="shared" si="432"/>
        <v>35109.354380321776</v>
      </c>
      <c r="CT606" s="348">
        <f t="shared" si="432"/>
        <v>44893.928551886856</v>
      </c>
      <c r="CU606" s="348">
        <f t="shared" si="432"/>
        <v>57326.093381640138</v>
      </c>
      <c r="CV606" s="348">
        <f t="shared" si="432"/>
        <v>73096.524693456799</v>
      </c>
    </row>
    <row r="607" spans="1:119" ht="13.5" x14ac:dyDescent="0.15">
      <c r="A607" s="54"/>
      <c r="B607" s="54"/>
      <c r="C607" s="54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  <c r="AA607" s="54"/>
      <c r="AB607" s="54"/>
      <c r="AC607" s="54"/>
      <c r="AD607" s="54"/>
      <c r="AE607" s="54"/>
      <c r="AF607" s="54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G607" s="348" t="e">
        <f>((CG598+CG599)*CG600-CG597-CG601*CG600/CG603)*EXP(-CG603*CG602)</f>
        <v>#VALUE!</v>
      </c>
      <c r="CH607" s="348" t="e">
        <f t="shared" ref="CH607:CV607" si="433">((CH598+CH599)*CH600-CH597-CH601*CH600/CH603)*EXP(-CH603*CH602)</f>
        <v>#VALUE!</v>
      </c>
      <c r="CI607" s="348" t="e">
        <f t="shared" si="433"/>
        <v>#VALUE!</v>
      </c>
      <c r="CJ607" s="348" t="e">
        <f t="shared" si="433"/>
        <v>#VALUE!</v>
      </c>
      <c r="CK607" s="348" t="e">
        <f t="shared" si="433"/>
        <v>#VALUE!</v>
      </c>
      <c r="CL607" s="348" t="e">
        <f t="shared" si="433"/>
        <v>#VALUE!</v>
      </c>
      <c r="CM607" s="348" t="e">
        <f t="shared" si="433"/>
        <v>#VALUE!</v>
      </c>
      <c r="CN607" s="348" t="e">
        <f t="shared" si="433"/>
        <v>#VALUE!</v>
      </c>
      <c r="CO607" s="348" t="e">
        <f t="shared" si="433"/>
        <v>#VALUE!</v>
      </c>
      <c r="CP607" s="348" t="e">
        <f t="shared" si="433"/>
        <v>#VALUE!</v>
      </c>
      <c r="CQ607" s="348" t="e">
        <f t="shared" si="433"/>
        <v>#VALUE!</v>
      </c>
      <c r="CR607" s="348" t="e">
        <f t="shared" si="433"/>
        <v>#VALUE!</v>
      </c>
      <c r="CS607" s="348" t="e">
        <f t="shared" si="433"/>
        <v>#VALUE!</v>
      </c>
      <c r="CT607" s="348" t="e">
        <f t="shared" si="433"/>
        <v>#VALUE!</v>
      </c>
      <c r="CU607" s="348" t="e">
        <f t="shared" si="433"/>
        <v>#VALUE!</v>
      </c>
      <c r="CV607" s="348" t="e">
        <f t="shared" si="433"/>
        <v>#VALUE!</v>
      </c>
    </row>
    <row r="608" spans="1:119" ht="13.5" x14ac:dyDescent="0.15">
      <c r="A608" s="54"/>
      <c r="B608" s="54"/>
      <c r="C608" s="54"/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  <c r="AA608" s="54"/>
      <c r="AB608" s="54"/>
      <c r="AC608" s="54"/>
      <c r="AD608" s="54"/>
      <c r="AE608" s="54"/>
      <c r="AF608" s="54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G608" s="349" t="e">
        <f>CG605+CG606-CG607</f>
        <v>#VALUE!</v>
      </c>
      <c r="CH608" s="349" t="e">
        <f t="shared" ref="CH608:CV608" si="434">CH605+CH606-CH607</f>
        <v>#VALUE!</v>
      </c>
      <c r="CI608" s="349" t="e">
        <f t="shared" si="434"/>
        <v>#VALUE!</v>
      </c>
      <c r="CJ608" s="349" t="e">
        <f t="shared" si="434"/>
        <v>#VALUE!</v>
      </c>
      <c r="CK608" s="349" t="e">
        <f t="shared" si="434"/>
        <v>#VALUE!</v>
      </c>
      <c r="CL608" s="349" t="e">
        <f t="shared" si="434"/>
        <v>#VALUE!</v>
      </c>
      <c r="CM608" s="349" t="e">
        <f t="shared" si="434"/>
        <v>#VALUE!</v>
      </c>
      <c r="CN608" s="349" t="e">
        <f t="shared" si="434"/>
        <v>#VALUE!</v>
      </c>
      <c r="CO608" s="349" t="e">
        <f t="shared" si="434"/>
        <v>#VALUE!</v>
      </c>
      <c r="CP608" s="349" t="e">
        <f t="shared" si="434"/>
        <v>#VALUE!</v>
      </c>
      <c r="CQ608" s="349" t="e">
        <f t="shared" si="434"/>
        <v>#VALUE!</v>
      </c>
      <c r="CR608" s="349" t="e">
        <f t="shared" si="434"/>
        <v>#VALUE!</v>
      </c>
      <c r="CS608" s="349" t="e">
        <f t="shared" si="434"/>
        <v>#VALUE!</v>
      </c>
      <c r="CT608" s="349" t="e">
        <f t="shared" si="434"/>
        <v>#VALUE!</v>
      </c>
      <c r="CU608" s="349" t="e">
        <f t="shared" si="434"/>
        <v>#VALUE!</v>
      </c>
      <c r="CV608" s="349" t="e">
        <f t="shared" si="434"/>
        <v>#VALUE!</v>
      </c>
    </row>
    <row r="609" spans="1:119" ht="13.5" x14ac:dyDescent="0.15">
      <c r="A609" s="54"/>
      <c r="B609" s="54"/>
      <c r="C609" s="54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  <c r="AA609" s="54"/>
      <c r="AB609" s="54"/>
      <c r="AC609" s="54"/>
      <c r="AD609" s="54"/>
      <c r="AE609" s="54"/>
      <c r="AF609" s="54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G609" s="350" t="s">
        <v>390</v>
      </c>
      <c r="CH609" s="351" t="s">
        <v>333</v>
      </c>
      <c r="CI609" s="351" t="s">
        <v>334</v>
      </c>
      <c r="CJ609" s="351" t="s">
        <v>335</v>
      </c>
      <c r="CK609" s="351" t="s">
        <v>336</v>
      </c>
      <c r="CL609" s="351" t="s">
        <v>337</v>
      </c>
      <c r="CM609" s="351" t="s">
        <v>338</v>
      </c>
      <c r="CN609" s="351" t="s">
        <v>339</v>
      </c>
      <c r="CO609" s="351" t="s">
        <v>340</v>
      </c>
      <c r="CP609" s="351" t="s">
        <v>341</v>
      </c>
      <c r="CQ609" s="351" t="s">
        <v>342</v>
      </c>
      <c r="CR609" s="351" t="s">
        <v>343</v>
      </c>
      <c r="CS609" s="351" t="s">
        <v>344</v>
      </c>
      <c r="CT609" s="351" t="s">
        <v>345</v>
      </c>
      <c r="CU609" s="351" t="s">
        <v>346</v>
      </c>
      <c r="CV609" s="351" t="s">
        <v>347</v>
      </c>
      <c r="CY609" s="54" t="s">
        <v>390</v>
      </c>
      <c r="CZ609" s="54" t="s">
        <v>333</v>
      </c>
      <c r="DA609" s="54" t="s">
        <v>334</v>
      </c>
      <c r="DB609" s="54" t="s">
        <v>335</v>
      </c>
      <c r="DC609" s="54" t="s">
        <v>336</v>
      </c>
      <c r="DD609" s="54" t="s">
        <v>337</v>
      </c>
      <c r="DE609" s="54" t="s">
        <v>338</v>
      </c>
      <c r="DF609" s="54" t="s">
        <v>339</v>
      </c>
      <c r="DG609" s="54" t="s">
        <v>340</v>
      </c>
      <c r="DH609" s="54" t="s">
        <v>341</v>
      </c>
      <c r="DI609" s="54" t="s">
        <v>342</v>
      </c>
      <c r="DJ609" s="54" t="s">
        <v>343</v>
      </c>
      <c r="DK609" s="54" t="s">
        <v>344</v>
      </c>
      <c r="DL609" s="54" t="s">
        <v>345</v>
      </c>
      <c r="DM609" s="54" t="s">
        <v>346</v>
      </c>
      <c r="DN609" s="54" t="s">
        <v>347</v>
      </c>
    </row>
    <row r="610" spans="1:119" ht="13.5" x14ac:dyDescent="0.15">
      <c r="A610" s="54"/>
      <c r="B610" s="54"/>
      <c r="C610" s="54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  <c r="AA610" s="54"/>
      <c r="AB610" s="54"/>
      <c r="AC610" s="54"/>
      <c r="AD610" s="54"/>
      <c r="AE610" s="54"/>
      <c r="AF610" s="54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F610" s="54" t="s">
        <v>391</v>
      </c>
      <c r="CG610" s="352" t="e">
        <f>ROUND((CG598+CG599)*CG600+CG601*CG600*(CG602-1/CG603)-((CG598+CG599)*CG600-CG597-CG601*CG600/CG603)*EXP(-CG603*CG602),5)</f>
        <v>#VALUE!</v>
      </c>
      <c r="CH610" s="352" t="e">
        <f t="shared" ref="CH610:CV610" si="435">ROUND((CH598+CH599)*CH600+CH601*CH600*(CH602-1/CH603)-((CH598+CH599)*CH600-CH597-CH601*CH600/CH603)*EXP(-CH603*CH602),5)</f>
        <v>#VALUE!</v>
      </c>
      <c r="CI610" s="352" t="e">
        <f t="shared" si="435"/>
        <v>#VALUE!</v>
      </c>
      <c r="CJ610" s="352" t="e">
        <f t="shared" si="435"/>
        <v>#VALUE!</v>
      </c>
      <c r="CK610" s="352" t="e">
        <f t="shared" si="435"/>
        <v>#VALUE!</v>
      </c>
      <c r="CL610" s="352" t="e">
        <f t="shared" si="435"/>
        <v>#VALUE!</v>
      </c>
      <c r="CM610" s="352" t="e">
        <f t="shared" si="435"/>
        <v>#VALUE!</v>
      </c>
      <c r="CN610" s="352" t="e">
        <f t="shared" si="435"/>
        <v>#VALUE!</v>
      </c>
      <c r="CO610" s="352" t="e">
        <f t="shared" si="435"/>
        <v>#VALUE!</v>
      </c>
      <c r="CP610" s="352" t="e">
        <f t="shared" si="435"/>
        <v>#VALUE!</v>
      </c>
      <c r="CQ610" s="352" t="e">
        <f t="shared" si="435"/>
        <v>#VALUE!</v>
      </c>
      <c r="CR610" s="352" t="e">
        <f t="shared" si="435"/>
        <v>#VALUE!</v>
      </c>
      <c r="CS610" s="352" t="e">
        <f t="shared" si="435"/>
        <v>#VALUE!</v>
      </c>
      <c r="CT610" s="352" t="e">
        <f t="shared" si="435"/>
        <v>#VALUE!</v>
      </c>
      <c r="CU610" s="352" t="e">
        <f t="shared" si="435"/>
        <v>#VALUE!</v>
      </c>
      <c r="CV610" s="352" t="e">
        <f t="shared" si="435"/>
        <v>#VALUE!</v>
      </c>
      <c r="CX610" s="54" t="s">
        <v>412</v>
      </c>
      <c r="CY610" s="362">
        <f>(CY602+CY603)/CY601+CY600</f>
        <v>295.99579239870923</v>
      </c>
      <c r="CZ610" s="362">
        <f t="shared" ref="CZ610:DN610" si="436">(CZ602+CZ603)/CZ601+CZ600</f>
        <v>253.99617592876882</v>
      </c>
      <c r="DA610" s="362">
        <f t="shared" si="436"/>
        <v>224.99578814732763</v>
      </c>
      <c r="DB610" s="362">
        <f t="shared" si="436"/>
        <v>202.99552076677315</v>
      </c>
      <c r="DC610" s="362">
        <f t="shared" si="436"/>
        <v>190.00217425547623</v>
      </c>
      <c r="DD610" s="362">
        <f t="shared" si="436"/>
        <v>174.99791344557741</v>
      </c>
      <c r="DE610" s="362">
        <f t="shared" si="436"/>
        <v>164.99559634188427</v>
      </c>
      <c r="DF610" s="362">
        <f t="shared" si="436"/>
        <v>157.00280920314253</v>
      </c>
      <c r="DG610" s="362">
        <f t="shared" si="436"/>
        <v>151.99654993400793</v>
      </c>
      <c r="DH610" s="362">
        <f t="shared" si="436"/>
        <v>145.99700693992628</v>
      </c>
      <c r="DI610" s="362">
        <f t="shared" si="436"/>
        <v>141.99730722180493</v>
      </c>
      <c r="DJ610" s="362">
        <f t="shared" si="436"/>
        <v>138.99904711262363</v>
      </c>
      <c r="DK610" s="362">
        <f t="shared" si="436"/>
        <v>133.99871805423658</v>
      </c>
      <c r="DL610" s="362">
        <f t="shared" si="436"/>
        <v>131.99796563285832</v>
      </c>
      <c r="DM610" s="362">
        <f t="shared" si="436"/>
        <v>129.00495001041449</v>
      </c>
      <c r="DN610" s="362">
        <f t="shared" si="436"/>
        <v>127.00491577747849</v>
      </c>
    </row>
    <row r="611" spans="1:119" ht="13.5" x14ac:dyDescent="0.15">
      <c r="A611" s="54"/>
      <c r="B611" s="54"/>
      <c r="C611" s="54"/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  <c r="AA611" s="54"/>
      <c r="AB611" s="54"/>
      <c r="AC611" s="54"/>
      <c r="AD611" s="54"/>
      <c r="AE611" s="54"/>
      <c r="AF611" s="54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319" t="str">
        <f>IF(CB611="","",CC611)</f>
        <v/>
      </c>
      <c r="CB611" s="363" t="str">
        <f>IF(COUNTIF(CY611:DN611,"×")=0,"","浮上できません")</f>
        <v/>
      </c>
      <c r="CC611" s="316">
        <v>3</v>
      </c>
      <c r="CG611" s="369"/>
      <c r="CH611" s="369"/>
      <c r="CI611" s="369"/>
      <c r="CJ611" s="369"/>
      <c r="CK611" s="369"/>
      <c r="CL611" s="369"/>
      <c r="CM611" s="369"/>
      <c r="CN611" s="369"/>
      <c r="CO611" s="369"/>
      <c r="CP611" s="369"/>
      <c r="CQ611" s="369"/>
      <c r="CR611" s="369"/>
      <c r="CS611" s="369"/>
      <c r="CT611" s="369"/>
      <c r="CU611" s="369"/>
      <c r="CV611" s="369"/>
      <c r="CY611" s="364" t="e">
        <f t="shared" ref="CY611:DN611" si="437">IF(CY610-CG610&gt;0,"","×")</f>
        <v>#VALUE!</v>
      </c>
      <c r="CZ611" s="364" t="e">
        <f t="shared" si="437"/>
        <v>#VALUE!</v>
      </c>
      <c r="DA611" s="364" t="e">
        <f t="shared" si="437"/>
        <v>#VALUE!</v>
      </c>
      <c r="DB611" s="364" t="e">
        <f t="shared" si="437"/>
        <v>#VALUE!</v>
      </c>
      <c r="DC611" s="364" t="e">
        <f t="shared" si="437"/>
        <v>#VALUE!</v>
      </c>
      <c r="DD611" s="364" t="e">
        <f t="shared" si="437"/>
        <v>#VALUE!</v>
      </c>
      <c r="DE611" s="364" t="e">
        <f t="shared" si="437"/>
        <v>#VALUE!</v>
      </c>
      <c r="DF611" s="364" t="e">
        <f t="shared" si="437"/>
        <v>#VALUE!</v>
      </c>
      <c r="DG611" s="364" t="e">
        <f t="shared" si="437"/>
        <v>#VALUE!</v>
      </c>
      <c r="DH611" s="364" t="e">
        <f t="shared" si="437"/>
        <v>#VALUE!</v>
      </c>
      <c r="DI611" s="364" t="e">
        <f t="shared" si="437"/>
        <v>#VALUE!</v>
      </c>
      <c r="DJ611" s="364" t="e">
        <f t="shared" si="437"/>
        <v>#VALUE!</v>
      </c>
      <c r="DK611" s="364" t="e">
        <f t="shared" si="437"/>
        <v>#VALUE!</v>
      </c>
      <c r="DL611" s="364" t="e">
        <f t="shared" si="437"/>
        <v>#VALUE!</v>
      </c>
      <c r="DM611" s="364" t="e">
        <f t="shared" si="437"/>
        <v>#VALUE!</v>
      </c>
      <c r="DN611" s="364" t="e">
        <f t="shared" si="437"/>
        <v>#VALUE!</v>
      </c>
    </row>
    <row r="612" spans="1:119" ht="13.5" x14ac:dyDescent="0.15">
      <c r="A612" s="54"/>
      <c r="B612" s="54"/>
      <c r="C612" s="54"/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  <c r="AA612" s="54"/>
      <c r="AB612" s="54"/>
      <c r="AC612" s="54"/>
      <c r="AD612" s="54"/>
      <c r="AE612" s="54"/>
      <c r="AF612" s="54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F612" s="338" t="s">
        <v>511</v>
      </c>
      <c r="CG612" s="338" t="s">
        <v>512</v>
      </c>
      <c r="CH612" s="338"/>
      <c r="CI612" s="338"/>
      <c r="CJ612" s="338"/>
      <c r="CK612" s="338"/>
      <c r="CL612" s="338"/>
      <c r="CM612" s="338"/>
      <c r="CN612" s="338"/>
      <c r="CO612" s="338"/>
      <c r="CP612" s="338"/>
      <c r="CQ612" s="338"/>
      <c r="CR612" s="338"/>
      <c r="CS612" s="338"/>
      <c r="CT612" s="338"/>
      <c r="CU612" s="338"/>
      <c r="CV612" s="338"/>
      <c r="CW612" s="338"/>
    </row>
    <row r="613" spans="1:119" ht="13.5" x14ac:dyDescent="0.15">
      <c r="A613" s="54"/>
      <c r="B613" s="54"/>
      <c r="C613" s="54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  <c r="AA613" s="54"/>
      <c r="AB613" s="54"/>
      <c r="AC613" s="54"/>
      <c r="AD613" s="54"/>
      <c r="AE613" s="54"/>
      <c r="AF613" s="54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X613" s="339"/>
      <c r="CY613" s="339"/>
      <c r="CZ613" s="339"/>
      <c r="DA613" s="339"/>
      <c r="DB613" s="339"/>
      <c r="DC613" s="339"/>
      <c r="DD613" s="339"/>
      <c r="DE613" s="339"/>
      <c r="DF613" s="339"/>
      <c r="DG613" s="339"/>
      <c r="DH613" s="339"/>
      <c r="DI613" s="339"/>
      <c r="DJ613" s="339"/>
      <c r="DK613" s="339"/>
      <c r="DL613" s="339"/>
      <c r="DM613" s="339"/>
      <c r="DN613" s="339"/>
      <c r="DO613" s="339"/>
    </row>
    <row r="614" spans="1:119" ht="13.5" x14ac:dyDescent="0.15">
      <c r="A614" s="54"/>
      <c r="B614" s="54"/>
      <c r="C614" s="54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54"/>
      <c r="AE614" s="54"/>
      <c r="AF614" s="54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F614" s="340" t="s">
        <v>487</v>
      </c>
      <c r="CG614" s="353" t="e">
        <f t="shared" ref="CG614:CV614" si="438">CG610</f>
        <v>#VALUE!</v>
      </c>
      <c r="CH614" s="353" t="e">
        <f t="shared" si="438"/>
        <v>#VALUE!</v>
      </c>
      <c r="CI614" s="353" t="e">
        <f t="shared" si="438"/>
        <v>#VALUE!</v>
      </c>
      <c r="CJ614" s="353" t="e">
        <f t="shared" si="438"/>
        <v>#VALUE!</v>
      </c>
      <c r="CK614" s="353" t="e">
        <f t="shared" si="438"/>
        <v>#VALUE!</v>
      </c>
      <c r="CL614" s="353" t="e">
        <f t="shared" si="438"/>
        <v>#VALUE!</v>
      </c>
      <c r="CM614" s="353" t="e">
        <f t="shared" si="438"/>
        <v>#VALUE!</v>
      </c>
      <c r="CN614" s="353" t="e">
        <f t="shared" si="438"/>
        <v>#VALUE!</v>
      </c>
      <c r="CO614" s="353" t="e">
        <f t="shared" si="438"/>
        <v>#VALUE!</v>
      </c>
      <c r="CP614" s="353" t="e">
        <f t="shared" si="438"/>
        <v>#VALUE!</v>
      </c>
      <c r="CQ614" s="353" t="e">
        <f t="shared" si="438"/>
        <v>#VALUE!</v>
      </c>
      <c r="CR614" s="353" t="e">
        <f t="shared" si="438"/>
        <v>#VALUE!</v>
      </c>
      <c r="CS614" s="353" t="e">
        <f t="shared" si="438"/>
        <v>#VALUE!</v>
      </c>
      <c r="CT614" s="353" t="e">
        <f t="shared" si="438"/>
        <v>#VALUE!</v>
      </c>
      <c r="CU614" s="353" t="e">
        <f t="shared" si="438"/>
        <v>#VALUE!</v>
      </c>
      <c r="CV614" s="353" t="e">
        <f t="shared" si="438"/>
        <v>#VALUE!</v>
      </c>
    </row>
    <row r="615" spans="1:119" ht="13.5" x14ac:dyDescent="0.15">
      <c r="A615" s="54"/>
      <c r="B615" s="54"/>
      <c r="C615" s="54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  <c r="AA615" s="54"/>
      <c r="AB615" s="54"/>
      <c r="AC615" s="54"/>
      <c r="AD615" s="54"/>
      <c r="AE615" s="54"/>
      <c r="AF615" s="54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F615" s="54" t="s">
        <v>502</v>
      </c>
      <c r="CG615" s="54">
        <v>100</v>
      </c>
      <c r="CH615" s="54">
        <f>$CG615</f>
        <v>100</v>
      </c>
      <c r="CI615" s="54">
        <f t="shared" ref="CI615:CV619" si="439">$CG615</f>
        <v>100</v>
      </c>
      <c r="CJ615" s="54">
        <f t="shared" si="439"/>
        <v>100</v>
      </c>
      <c r="CK615" s="54">
        <f t="shared" si="439"/>
        <v>100</v>
      </c>
      <c r="CL615" s="54">
        <f t="shared" si="439"/>
        <v>100</v>
      </c>
      <c r="CM615" s="54">
        <f t="shared" si="439"/>
        <v>100</v>
      </c>
      <c r="CN615" s="54">
        <f t="shared" si="439"/>
        <v>100</v>
      </c>
      <c r="CO615" s="54">
        <f t="shared" si="439"/>
        <v>100</v>
      </c>
      <c r="CP615" s="54">
        <f t="shared" si="439"/>
        <v>100</v>
      </c>
      <c r="CQ615" s="54">
        <f t="shared" si="439"/>
        <v>100</v>
      </c>
      <c r="CR615" s="54">
        <f t="shared" si="439"/>
        <v>100</v>
      </c>
      <c r="CS615" s="54">
        <f t="shared" si="439"/>
        <v>100</v>
      </c>
      <c r="CT615" s="54">
        <f t="shared" si="439"/>
        <v>100</v>
      </c>
      <c r="CU615" s="54">
        <f t="shared" si="439"/>
        <v>100</v>
      </c>
      <c r="CV615" s="54">
        <f t="shared" si="439"/>
        <v>100</v>
      </c>
      <c r="CX615" s="339" t="s">
        <v>513</v>
      </c>
      <c r="CY615" s="339"/>
      <c r="CZ615" s="339"/>
      <c r="DA615" s="339"/>
      <c r="DB615" s="339"/>
      <c r="DC615" s="339"/>
      <c r="DD615" s="339"/>
      <c r="DE615" s="339"/>
      <c r="DF615" s="339"/>
      <c r="DG615" s="339"/>
      <c r="DH615" s="339"/>
      <c r="DI615" s="339"/>
      <c r="DJ615" s="339"/>
      <c r="DK615" s="339"/>
      <c r="DL615" s="339"/>
      <c r="DM615" s="339"/>
      <c r="DN615" s="339"/>
      <c r="DO615" s="339"/>
    </row>
    <row r="616" spans="1:119" ht="13.5" x14ac:dyDescent="0.15">
      <c r="A616" s="54"/>
      <c r="B616" s="54"/>
      <c r="C616" s="54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  <c r="AA616" s="54"/>
      <c r="AB616" s="54"/>
      <c r="AC616" s="54"/>
      <c r="AD616" s="54"/>
      <c r="AE616" s="54"/>
      <c r="AF616" s="54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B616" s="64" t="s">
        <v>372</v>
      </c>
      <c r="CC616" s="345">
        <v>0</v>
      </c>
      <c r="CD616" s="66" t="s">
        <v>460</v>
      </c>
      <c r="CE616" s="66">
        <f>ROUND(CC616*$CG$82*9.80665/1000,0)</f>
        <v>0</v>
      </c>
      <c r="CF616" s="54" t="s">
        <v>514</v>
      </c>
      <c r="CG616" s="341">
        <f>CE617</f>
        <v>0</v>
      </c>
      <c r="CH616" s="54">
        <f>$CG616</f>
        <v>0</v>
      </c>
      <c r="CI616" s="54">
        <f t="shared" si="439"/>
        <v>0</v>
      </c>
      <c r="CJ616" s="54">
        <f t="shared" si="439"/>
        <v>0</v>
      </c>
      <c r="CK616" s="54">
        <f t="shared" si="439"/>
        <v>0</v>
      </c>
      <c r="CL616" s="54">
        <f t="shared" si="439"/>
        <v>0</v>
      </c>
      <c r="CM616" s="54">
        <f t="shared" si="439"/>
        <v>0</v>
      </c>
      <c r="CN616" s="54">
        <f t="shared" si="439"/>
        <v>0</v>
      </c>
      <c r="CO616" s="54">
        <f t="shared" si="439"/>
        <v>0</v>
      </c>
      <c r="CP616" s="54">
        <f t="shared" si="439"/>
        <v>0</v>
      </c>
      <c r="CQ616" s="54">
        <f t="shared" si="439"/>
        <v>0</v>
      </c>
      <c r="CR616" s="54">
        <f t="shared" si="439"/>
        <v>0</v>
      </c>
      <c r="CS616" s="54">
        <f t="shared" si="439"/>
        <v>0</v>
      </c>
      <c r="CT616" s="54">
        <f t="shared" si="439"/>
        <v>0</v>
      </c>
      <c r="CU616" s="54">
        <f t="shared" si="439"/>
        <v>0</v>
      </c>
      <c r="CV616" s="54">
        <f t="shared" si="439"/>
        <v>0</v>
      </c>
    </row>
    <row r="617" spans="1:119" ht="13.5" x14ac:dyDescent="0.15">
      <c r="A617" s="54"/>
      <c r="B617" s="54"/>
      <c r="C617" s="54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  <c r="AA617" s="54"/>
      <c r="AB617" s="54"/>
      <c r="AC617" s="54"/>
      <c r="AD617" s="54"/>
      <c r="AE617" s="54"/>
      <c r="AF617" s="54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B617" s="354" t="s">
        <v>376</v>
      </c>
      <c r="CC617" s="355">
        <f>CC601</f>
        <v>0</v>
      </c>
      <c r="CD617" s="346" t="s">
        <v>515</v>
      </c>
      <c r="CE617" s="66">
        <f>CC617*$CG$82*9.80665/1000</f>
        <v>0</v>
      </c>
      <c r="CF617" s="54" t="s">
        <v>396</v>
      </c>
      <c r="CG617" s="54">
        <v>0.79</v>
      </c>
      <c r="CH617" s="54">
        <f>$CG617</f>
        <v>0.79</v>
      </c>
      <c r="CI617" s="54">
        <f t="shared" si="439"/>
        <v>0.79</v>
      </c>
      <c r="CJ617" s="54">
        <f t="shared" si="439"/>
        <v>0.79</v>
      </c>
      <c r="CK617" s="54">
        <f t="shared" si="439"/>
        <v>0.79</v>
      </c>
      <c r="CL617" s="54">
        <f t="shared" si="439"/>
        <v>0.79</v>
      </c>
      <c r="CM617" s="54">
        <f t="shared" si="439"/>
        <v>0.79</v>
      </c>
      <c r="CN617" s="54">
        <f t="shared" si="439"/>
        <v>0.79</v>
      </c>
      <c r="CO617" s="54">
        <f t="shared" si="439"/>
        <v>0.79</v>
      </c>
      <c r="CP617" s="54">
        <f t="shared" si="439"/>
        <v>0.79</v>
      </c>
      <c r="CQ617" s="54">
        <f t="shared" si="439"/>
        <v>0.79</v>
      </c>
      <c r="CR617" s="54">
        <f t="shared" si="439"/>
        <v>0.79</v>
      </c>
      <c r="CS617" s="54">
        <f t="shared" si="439"/>
        <v>0.79</v>
      </c>
      <c r="CT617" s="54">
        <f t="shared" si="439"/>
        <v>0.79</v>
      </c>
      <c r="CU617" s="54">
        <f t="shared" si="439"/>
        <v>0.79</v>
      </c>
      <c r="CV617" s="54">
        <f t="shared" si="439"/>
        <v>0.79</v>
      </c>
      <c r="CX617" s="358" t="s">
        <v>507</v>
      </c>
      <c r="CY617" s="54">
        <f t="shared" ref="CY617:DN617" si="440">CG$79</f>
        <v>126.88500000000001</v>
      </c>
      <c r="CZ617" s="54">
        <f t="shared" si="440"/>
        <v>109.185</v>
      </c>
      <c r="DA617" s="54">
        <f t="shared" si="440"/>
        <v>94.381</v>
      </c>
      <c r="DB617" s="54">
        <f t="shared" si="440"/>
        <v>82.445999999999998</v>
      </c>
      <c r="DC617" s="54">
        <f t="shared" si="440"/>
        <v>73.918000000000006</v>
      </c>
      <c r="DD617" s="54">
        <f t="shared" si="440"/>
        <v>63.152999999999999</v>
      </c>
      <c r="DE617" s="54">
        <f t="shared" si="440"/>
        <v>56.482999999999997</v>
      </c>
      <c r="DF617" s="54">
        <f t="shared" si="440"/>
        <v>51.133000000000003</v>
      </c>
      <c r="DG617" s="54">
        <f t="shared" si="440"/>
        <v>48.246000000000002</v>
      </c>
      <c r="DH617" s="54">
        <f t="shared" si="440"/>
        <v>43.709000000000003</v>
      </c>
      <c r="DI617" s="54">
        <f t="shared" si="440"/>
        <v>40.774000000000001</v>
      </c>
      <c r="DJ617" s="54">
        <f t="shared" si="440"/>
        <v>38.68</v>
      </c>
      <c r="DK617" s="54">
        <f t="shared" si="440"/>
        <v>34.463000000000001</v>
      </c>
      <c r="DL617" s="54">
        <f t="shared" si="440"/>
        <v>33.161000000000001</v>
      </c>
      <c r="DM617" s="54">
        <f t="shared" si="440"/>
        <v>30.765000000000001</v>
      </c>
      <c r="DN617" s="54">
        <f t="shared" si="440"/>
        <v>29.283999999999999</v>
      </c>
    </row>
    <row r="618" spans="1:119" ht="13.5" x14ac:dyDescent="0.15">
      <c r="A618" s="54"/>
      <c r="B618" s="54"/>
      <c r="C618" s="54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  <c r="AD618" s="54"/>
      <c r="AE618" s="54"/>
      <c r="AF618" s="54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B618" s="64" t="s">
        <v>380</v>
      </c>
      <c r="CC618" s="345">
        <f>BN115</f>
        <v>0</v>
      </c>
      <c r="CD618" s="346" t="s">
        <v>381</v>
      </c>
      <c r="CE618" s="66">
        <f>CC618*$CG$82*9.80665/1000</f>
        <v>0</v>
      </c>
      <c r="CF618" s="54" t="s">
        <v>382</v>
      </c>
      <c r="CG618" s="341">
        <f>CE616</f>
        <v>0</v>
      </c>
      <c r="CH618" s="54">
        <f>$CG618</f>
        <v>0</v>
      </c>
      <c r="CI618" s="54">
        <f t="shared" si="439"/>
        <v>0</v>
      </c>
      <c r="CJ618" s="54">
        <f t="shared" si="439"/>
        <v>0</v>
      </c>
      <c r="CK618" s="54">
        <f t="shared" si="439"/>
        <v>0</v>
      </c>
      <c r="CL618" s="54">
        <f t="shared" si="439"/>
        <v>0</v>
      </c>
      <c r="CM618" s="54">
        <f t="shared" si="439"/>
        <v>0</v>
      </c>
      <c r="CN618" s="54">
        <f t="shared" si="439"/>
        <v>0</v>
      </c>
      <c r="CO618" s="54">
        <f t="shared" si="439"/>
        <v>0</v>
      </c>
      <c r="CP618" s="54">
        <f t="shared" si="439"/>
        <v>0</v>
      </c>
      <c r="CQ618" s="54">
        <f t="shared" si="439"/>
        <v>0</v>
      </c>
      <c r="CR618" s="54">
        <f t="shared" si="439"/>
        <v>0</v>
      </c>
      <c r="CS618" s="54">
        <f t="shared" si="439"/>
        <v>0</v>
      </c>
      <c r="CT618" s="54">
        <f t="shared" si="439"/>
        <v>0</v>
      </c>
      <c r="CU618" s="54">
        <f t="shared" si="439"/>
        <v>0</v>
      </c>
      <c r="CV618" s="54">
        <f t="shared" si="439"/>
        <v>0</v>
      </c>
      <c r="CX618" s="54" t="s">
        <v>516</v>
      </c>
      <c r="CY618" s="54">
        <f t="shared" ref="CY618:DN618" si="441">CG$80</f>
        <v>0.55779999999999996</v>
      </c>
      <c r="CZ618" s="54">
        <f t="shared" si="441"/>
        <v>0.65139999999999998</v>
      </c>
      <c r="DA618" s="54">
        <f t="shared" si="441"/>
        <v>0.72219999999999995</v>
      </c>
      <c r="DB618" s="54">
        <f t="shared" si="441"/>
        <v>0.78249999999999997</v>
      </c>
      <c r="DC618" s="54">
        <f t="shared" si="441"/>
        <v>0.81259999999999999</v>
      </c>
      <c r="DD618" s="54">
        <f t="shared" si="441"/>
        <v>0.84340000000000004</v>
      </c>
      <c r="DE618" s="54">
        <f t="shared" si="441"/>
        <v>0.86929999999999996</v>
      </c>
      <c r="DF618" s="54">
        <f t="shared" si="441"/>
        <v>0.89100000000000001</v>
      </c>
      <c r="DG618" s="54">
        <f t="shared" si="441"/>
        <v>0.90920000000000001</v>
      </c>
      <c r="DH618" s="54">
        <f t="shared" si="441"/>
        <v>0.92220000000000002</v>
      </c>
      <c r="DI618" s="54">
        <f t="shared" si="441"/>
        <v>0.93189999999999995</v>
      </c>
      <c r="DJ618" s="54">
        <f t="shared" si="441"/>
        <v>0.94030000000000002</v>
      </c>
      <c r="DK618" s="54">
        <f t="shared" si="441"/>
        <v>0.94769999999999999</v>
      </c>
      <c r="DL618" s="54">
        <f t="shared" si="441"/>
        <v>0.95440000000000003</v>
      </c>
      <c r="DM618" s="54">
        <f t="shared" si="441"/>
        <v>0.96020000000000005</v>
      </c>
      <c r="DN618" s="54">
        <f t="shared" si="441"/>
        <v>0.96530000000000005</v>
      </c>
    </row>
    <row r="619" spans="1:119" ht="14.25" thickBot="1" x14ac:dyDescent="0.2">
      <c r="A619" s="54"/>
      <c r="B619" s="54"/>
      <c r="C619" s="54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  <c r="AA619" s="54"/>
      <c r="AB619" s="54"/>
      <c r="AC619" s="54"/>
      <c r="AD619" s="54"/>
      <c r="AE619" s="54"/>
      <c r="AF619" s="54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B619" s="64" t="s">
        <v>384</v>
      </c>
      <c r="CC619" s="345" t="e">
        <f>(BM115-BM112)/0.000694444444444444</f>
        <v>#VALUE!</v>
      </c>
      <c r="CD619" s="66" t="s">
        <v>65</v>
      </c>
      <c r="CE619" s="66" t="e">
        <f>IF(CC616=0,IF(CC599&gt;0,CC619+CE602,CC619),(CC619-((CC618-CC617)/CC616)))</f>
        <v>#VALUE!</v>
      </c>
      <c r="CF619" s="54" t="s">
        <v>385</v>
      </c>
      <c r="CG619" s="341" t="e">
        <f>ABS(CE619)</f>
        <v>#VALUE!</v>
      </c>
      <c r="CH619" s="54" t="e">
        <f>$CG619</f>
        <v>#VALUE!</v>
      </c>
      <c r="CI619" s="54" t="e">
        <f t="shared" si="439"/>
        <v>#VALUE!</v>
      </c>
      <c r="CJ619" s="54" t="e">
        <f t="shared" si="439"/>
        <v>#VALUE!</v>
      </c>
      <c r="CK619" s="54" t="e">
        <f t="shared" si="439"/>
        <v>#VALUE!</v>
      </c>
      <c r="CL619" s="54" t="e">
        <f t="shared" si="439"/>
        <v>#VALUE!</v>
      </c>
      <c r="CM619" s="54" t="e">
        <f t="shared" si="439"/>
        <v>#VALUE!</v>
      </c>
      <c r="CN619" s="54" t="e">
        <f t="shared" si="439"/>
        <v>#VALUE!</v>
      </c>
      <c r="CO619" s="54" t="e">
        <f t="shared" si="439"/>
        <v>#VALUE!</v>
      </c>
      <c r="CP619" s="54" t="e">
        <f t="shared" si="439"/>
        <v>#VALUE!</v>
      </c>
      <c r="CQ619" s="54" t="e">
        <f t="shared" si="439"/>
        <v>#VALUE!</v>
      </c>
      <c r="CR619" s="54" t="e">
        <f t="shared" si="439"/>
        <v>#VALUE!</v>
      </c>
      <c r="CS619" s="54" t="e">
        <f t="shared" si="439"/>
        <v>#VALUE!</v>
      </c>
      <c r="CT619" s="54" t="e">
        <f t="shared" si="439"/>
        <v>#VALUE!</v>
      </c>
      <c r="CU619" s="54" t="e">
        <f t="shared" si="439"/>
        <v>#VALUE!</v>
      </c>
      <c r="CV619" s="54" t="e">
        <f t="shared" si="439"/>
        <v>#VALUE!</v>
      </c>
      <c r="CX619" s="54" t="s">
        <v>415</v>
      </c>
      <c r="CY619" s="54">
        <f>100-$CG$83</f>
        <v>94.33</v>
      </c>
      <c r="CZ619" s="54">
        <f t="shared" ref="CZ619:DN619" si="442">100-$CG$83</f>
        <v>94.33</v>
      </c>
      <c r="DA619" s="54">
        <f t="shared" si="442"/>
        <v>94.33</v>
      </c>
      <c r="DB619" s="54">
        <f t="shared" si="442"/>
        <v>94.33</v>
      </c>
      <c r="DC619" s="54">
        <f t="shared" si="442"/>
        <v>94.33</v>
      </c>
      <c r="DD619" s="54">
        <f t="shared" si="442"/>
        <v>94.33</v>
      </c>
      <c r="DE619" s="54">
        <f t="shared" si="442"/>
        <v>94.33</v>
      </c>
      <c r="DF619" s="54">
        <f t="shared" si="442"/>
        <v>94.33</v>
      </c>
      <c r="DG619" s="54">
        <f t="shared" si="442"/>
        <v>94.33</v>
      </c>
      <c r="DH619" s="54">
        <f t="shared" si="442"/>
        <v>94.33</v>
      </c>
      <c r="DI619" s="54">
        <f t="shared" si="442"/>
        <v>94.33</v>
      </c>
      <c r="DJ619" s="54">
        <f t="shared" si="442"/>
        <v>94.33</v>
      </c>
      <c r="DK619" s="54">
        <f t="shared" si="442"/>
        <v>94.33</v>
      </c>
      <c r="DL619" s="54">
        <f t="shared" si="442"/>
        <v>94.33</v>
      </c>
      <c r="DM619" s="54">
        <f t="shared" si="442"/>
        <v>94.33</v>
      </c>
      <c r="DN619" s="54">
        <f t="shared" si="442"/>
        <v>94.33</v>
      </c>
    </row>
    <row r="620" spans="1:119" ht="14.25" thickBot="1" x14ac:dyDescent="0.2">
      <c r="A620" s="54"/>
      <c r="B620" s="54"/>
      <c r="C620" s="54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  <c r="AA620" s="54"/>
      <c r="AB620" s="54"/>
      <c r="AC620" s="54"/>
      <c r="AD620" s="54"/>
      <c r="AE620" s="54"/>
      <c r="AF620" s="54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B620" s="359"/>
      <c r="CC620" s="360"/>
      <c r="CF620" s="54" t="s">
        <v>408</v>
      </c>
      <c r="CG620" s="347">
        <f>LN(2)/CG$78</f>
        <v>0.13862943611198905</v>
      </c>
      <c r="CH620" s="347">
        <f t="shared" ref="CH620:CV620" si="443">LN(2)/CH$78</f>
        <v>8.6643397569993161E-2</v>
      </c>
      <c r="CI620" s="347">
        <f t="shared" si="443"/>
        <v>5.5451774444795626E-2</v>
      </c>
      <c r="CJ620" s="347">
        <f t="shared" si="443"/>
        <v>3.7467415165402446E-2</v>
      </c>
      <c r="CK620" s="347">
        <f t="shared" si="443"/>
        <v>2.5672117798516494E-2</v>
      </c>
      <c r="CL620" s="347">
        <f t="shared" si="443"/>
        <v>1.8097837612531208E-2</v>
      </c>
      <c r="CM620" s="347">
        <f t="shared" si="443"/>
        <v>1.2765141446776157E-2</v>
      </c>
      <c r="CN620" s="347">
        <f t="shared" si="443"/>
        <v>9.001911435843446E-3</v>
      </c>
      <c r="CO620" s="347">
        <f t="shared" si="443"/>
        <v>6.3591484455040852E-3</v>
      </c>
      <c r="CP620" s="347">
        <f t="shared" si="443"/>
        <v>4.7475834284927756E-3</v>
      </c>
      <c r="CQ620" s="347">
        <f t="shared" si="443"/>
        <v>3.7066694147590657E-3</v>
      </c>
      <c r="CR620" s="347">
        <f t="shared" si="443"/>
        <v>2.9001974082006081E-3</v>
      </c>
      <c r="CS620" s="347">
        <f t="shared" si="443"/>
        <v>2.272613706753919E-3</v>
      </c>
      <c r="CT620" s="347">
        <f t="shared" si="443"/>
        <v>1.7773004629742187E-3</v>
      </c>
      <c r="CU620" s="347">
        <f t="shared" si="443"/>
        <v>1.3918618083533039E-3</v>
      </c>
      <c r="CV620" s="347">
        <f t="shared" si="443"/>
        <v>1.0915703630865281E-3</v>
      </c>
      <c r="CX620" s="54" t="s">
        <v>409</v>
      </c>
      <c r="CY620" s="361">
        <f>CE618</f>
        <v>0</v>
      </c>
      <c r="CZ620" s="54">
        <f>$CY620</f>
        <v>0</v>
      </c>
      <c r="DA620" s="54">
        <f t="shared" ref="DA620:DN620" si="444">$CY620</f>
        <v>0</v>
      </c>
      <c r="DB620" s="54">
        <f t="shared" si="444"/>
        <v>0</v>
      </c>
      <c r="DC620" s="54">
        <f t="shared" si="444"/>
        <v>0</v>
      </c>
      <c r="DD620" s="54">
        <f t="shared" si="444"/>
        <v>0</v>
      </c>
      <c r="DE620" s="54">
        <f t="shared" si="444"/>
        <v>0</v>
      </c>
      <c r="DF620" s="54">
        <f t="shared" si="444"/>
        <v>0</v>
      </c>
      <c r="DG620" s="54">
        <f t="shared" si="444"/>
        <v>0</v>
      </c>
      <c r="DH620" s="54">
        <f t="shared" si="444"/>
        <v>0</v>
      </c>
      <c r="DI620" s="54">
        <f t="shared" si="444"/>
        <v>0</v>
      </c>
      <c r="DJ620" s="54">
        <f t="shared" si="444"/>
        <v>0</v>
      </c>
      <c r="DK620" s="54">
        <f t="shared" si="444"/>
        <v>0</v>
      </c>
      <c r="DL620" s="54">
        <f t="shared" si="444"/>
        <v>0</v>
      </c>
      <c r="DM620" s="54">
        <f t="shared" si="444"/>
        <v>0</v>
      </c>
      <c r="DN620" s="54">
        <f t="shared" si="444"/>
        <v>0</v>
      </c>
    </row>
    <row r="622" spans="1:119" ht="13.5" x14ac:dyDescent="0.15">
      <c r="A622" s="54"/>
      <c r="B622" s="54"/>
      <c r="C622" s="54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  <c r="AA622" s="54"/>
      <c r="AB622" s="54"/>
      <c r="AC622" s="54"/>
      <c r="AD622" s="54"/>
      <c r="AE622" s="54"/>
      <c r="AF622" s="54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G622" s="348">
        <f>(CG615+CG616)*CG617</f>
        <v>79</v>
      </c>
      <c r="CH622" s="348">
        <f t="shared" ref="CH622:CV622" si="445">(CH615+CH616)*CH617</f>
        <v>79</v>
      </c>
      <c r="CI622" s="348">
        <f t="shared" si="445"/>
        <v>79</v>
      </c>
      <c r="CJ622" s="348">
        <f t="shared" si="445"/>
        <v>79</v>
      </c>
      <c r="CK622" s="348">
        <f t="shared" si="445"/>
        <v>79</v>
      </c>
      <c r="CL622" s="348">
        <f t="shared" si="445"/>
        <v>79</v>
      </c>
      <c r="CM622" s="348">
        <f t="shared" si="445"/>
        <v>79</v>
      </c>
      <c r="CN622" s="348">
        <f t="shared" si="445"/>
        <v>79</v>
      </c>
      <c r="CO622" s="348">
        <f t="shared" si="445"/>
        <v>79</v>
      </c>
      <c r="CP622" s="348">
        <f t="shared" si="445"/>
        <v>79</v>
      </c>
      <c r="CQ622" s="348">
        <f t="shared" si="445"/>
        <v>79</v>
      </c>
      <c r="CR622" s="348">
        <f t="shared" si="445"/>
        <v>79</v>
      </c>
      <c r="CS622" s="348">
        <f t="shared" si="445"/>
        <v>79</v>
      </c>
      <c r="CT622" s="348">
        <f t="shared" si="445"/>
        <v>79</v>
      </c>
      <c r="CU622" s="348">
        <f t="shared" si="445"/>
        <v>79</v>
      </c>
      <c r="CV622" s="348">
        <f t="shared" si="445"/>
        <v>79</v>
      </c>
    </row>
    <row r="623" spans="1:119" ht="13.5" x14ac:dyDescent="0.15">
      <c r="A623" s="54"/>
      <c r="B623" s="54"/>
      <c r="C623" s="54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  <c r="AA623" s="54"/>
      <c r="AB623" s="54"/>
      <c r="AC623" s="54"/>
      <c r="AD623" s="54"/>
      <c r="AE623" s="54"/>
      <c r="AF623" s="54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G623" s="348" t="e">
        <f>CG618*CG617*(CG619-1/CG620)</f>
        <v>#VALUE!</v>
      </c>
      <c r="CH623" s="348" t="e">
        <f t="shared" ref="CH623:CV623" si="446">CH618*CH617*(CH619-1/CH620)</f>
        <v>#VALUE!</v>
      </c>
      <c r="CI623" s="348" t="e">
        <f t="shared" si="446"/>
        <v>#VALUE!</v>
      </c>
      <c r="CJ623" s="348" t="e">
        <f t="shared" si="446"/>
        <v>#VALUE!</v>
      </c>
      <c r="CK623" s="348" t="e">
        <f t="shared" si="446"/>
        <v>#VALUE!</v>
      </c>
      <c r="CL623" s="348" t="e">
        <f t="shared" si="446"/>
        <v>#VALUE!</v>
      </c>
      <c r="CM623" s="348" t="e">
        <f t="shared" si="446"/>
        <v>#VALUE!</v>
      </c>
      <c r="CN623" s="348" t="e">
        <f t="shared" si="446"/>
        <v>#VALUE!</v>
      </c>
      <c r="CO623" s="348" t="e">
        <f t="shared" si="446"/>
        <v>#VALUE!</v>
      </c>
      <c r="CP623" s="348" t="e">
        <f t="shared" si="446"/>
        <v>#VALUE!</v>
      </c>
      <c r="CQ623" s="348" t="e">
        <f t="shared" si="446"/>
        <v>#VALUE!</v>
      </c>
      <c r="CR623" s="348" t="e">
        <f t="shared" si="446"/>
        <v>#VALUE!</v>
      </c>
      <c r="CS623" s="348" t="e">
        <f t="shared" si="446"/>
        <v>#VALUE!</v>
      </c>
      <c r="CT623" s="348" t="e">
        <f t="shared" si="446"/>
        <v>#VALUE!</v>
      </c>
      <c r="CU623" s="348" t="e">
        <f t="shared" si="446"/>
        <v>#VALUE!</v>
      </c>
      <c r="CV623" s="348" t="e">
        <f t="shared" si="446"/>
        <v>#VALUE!</v>
      </c>
    </row>
    <row r="624" spans="1:119" ht="13.5" x14ac:dyDescent="0.15">
      <c r="A624" s="54"/>
      <c r="B624" s="54"/>
      <c r="C624" s="54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  <c r="AA624" s="54"/>
      <c r="AB624" s="54"/>
      <c r="AC624" s="54"/>
      <c r="AD624" s="54"/>
      <c r="AE624" s="54"/>
      <c r="AF624" s="54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G624" s="348" t="e">
        <f>((CG615+CG616)*CG617-CG614-CG618*CG617/CG620)*EXP(-CG620*CG619)</f>
        <v>#VALUE!</v>
      </c>
      <c r="CH624" s="348" t="e">
        <f t="shared" ref="CH624:CV624" si="447">((CH615+CH616)*CH617-CH614-CH618*CH617/CH620)*EXP(-CH620*CH619)</f>
        <v>#VALUE!</v>
      </c>
      <c r="CI624" s="348" t="e">
        <f t="shared" si="447"/>
        <v>#VALUE!</v>
      </c>
      <c r="CJ624" s="348" t="e">
        <f t="shared" si="447"/>
        <v>#VALUE!</v>
      </c>
      <c r="CK624" s="348" t="e">
        <f t="shared" si="447"/>
        <v>#VALUE!</v>
      </c>
      <c r="CL624" s="348" t="e">
        <f t="shared" si="447"/>
        <v>#VALUE!</v>
      </c>
      <c r="CM624" s="348" t="e">
        <f t="shared" si="447"/>
        <v>#VALUE!</v>
      </c>
      <c r="CN624" s="348" t="e">
        <f t="shared" si="447"/>
        <v>#VALUE!</v>
      </c>
      <c r="CO624" s="348" t="e">
        <f t="shared" si="447"/>
        <v>#VALUE!</v>
      </c>
      <c r="CP624" s="348" t="e">
        <f t="shared" si="447"/>
        <v>#VALUE!</v>
      </c>
      <c r="CQ624" s="348" t="e">
        <f t="shared" si="447"/>
        <v>#VALUE!</v>
      </c>
      <c r="CR624" s="348" t="e">
        <f t="shared" si="447"/>
        <v>#VALUE!</v>
      </c>
      <c r="CS624" s="348" t="e">
        <f t="shared" si="447"/>
        <v>#VALUE!</v>
      </c>
      <c r="CT624" s="348" t="e">
        <f t="shared" si="447"/>
        <v>#VALUE!</v>
      </c>
      <c r="CU624" s="348" t="e">
        <f t="shared" si="447"/>
        <v>#VALUE!</v>
      </c>
      <c r="CV624" s="348" t="e">
        <f t="shared" si="447"/>
        <v>#VALUE!</v>
      </c>
    </row>
    <row r="625" spans="1:119" ht="13.5" x14ac:dyDescent="0.15">
      <c r="A625" s="54"/>
      <c r="B625" s="54"/>
      <c r="C625" s="54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  <c r="AA625" s="54"/>
      <c r="AB625" s="54"/>
      <c r="AC625" s="54"/>
      <c r="AD625" s="54"/>
      <c r="AE625" s="54"/>
      <c r="AF625" s="54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G625" s="349" t="e">
        <f>CG622+CG623-CG624</f>
        <v>#VALUE!</v>
      </c>
      <c r="CH625" s="349" t="e">
        <f t="shared" ref="CH625:CV625" si="448">CH622+CH623-CH624</f>
        <v>#VALUE!</v>
      </c>
      <c r="CI625" s="349" t="e">
        <f t="shared" si="448"/>
        <v>#VALUE!</v>
      </c>
      <c r="CJ625" s="349" t="e">
        <f t="shared" si="448"/>
        <v>#VALUE!</v>
      </c>
      <c r="CK625" s="349" t="e">
        <f t="shared" si="448"/>
        <v>#VALUE!</v>
      </c>
      <c r="CL625" s="349" t="e">
        <f t="shared" si="448"/>
        <v>#VALUE!</v>
      </c>
      <c r="CM625" s="349" t="e">
        <f t="shared" si="448"/>
        <v>#VALUE!</v>
      </c>
      <c r="CN625" s="349" t="e">
        <f t="shared" si="448"/>
        <v>#VALUE!</v>
      </c>
      <c r="CO625" s="349" t="e">
        <f t="shared" si="448"/>
        <v>#VALUE!</v>
      </c>
      <c r="CP625" s="349" t="e">
        <f t="shared" si="448"/>
        <v>#VALUE!</v>
      </c>
      <c r="CQ625" s="349" t="e">
        <f t="shared" si="448"/>
        <v>#VALUE!</v>
      </c>
      <c r="CR625" s="349" t="e">
        <f t="shared" si="448"/>
        <v>#VALUE!</v>
      </c>
      <c r="CS625" s="349" t="e">
        <f t="shared" si="448"/>
        <v>#VALUE!</v>
      </c>
      <c r="CT625" s="349" t="e">
        <f t="shared" si="448"/>
        <v>#VALUE!</v>
      </c>
      <c r="CU625" s="349" t="e">
        <f t="shared" si="448"/>
        <v>#VALUE!</v>
      </c>
      <c r="CV625" s="349" t="e">
        <f t="shared" si="448"/>
        <v>#VALUE!</v>
      </c>
    </row>
    <row r="626" spans="1:119" ht="13.5" x14ac:dyDescent="0.15">
      <c r="A626" s="54"/>
      <c r="B626" s="54"/>
      <c r="C626" s="54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  <c r="AA626" s="54"/>
      <c r="AB626" s="54"/>
      <c r="AC626" s="54"/>
      <c r="AD626" s="54"/>
      <c r="AE626" s="54"/>
      <c r="AF626" s="54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G626" s="350" t="s">
        <v>390</v>
      </c>
      <c r="CH626" s="351" t="s">
        <v>333</v>
      </c>
      <c r="CI626" s="351" t="s">
        <v>334</v>
      </c>
      <c r="CJ626" s="351" t="s">
        <v>335</v>
      </c>
      <c r="CK626" s="351" t="s">
        <v>336</v>
      </c>
      <c r="CL626" s="351" t="s">
        <v>337</v>
      </c>
      <c r="CM626" s="351" t="s">
        <v>338</v>
      </c>
      <c r="CN626" s="351" t="s">
        <v>339</v>
      </c>
      <c r="CO626" s="351" t="s">
        <v>340</v>
      </c>
      <c r="CP626" s="351" t="s">
        <v>341</v>
      </c>
      <c r="CQ626" s="351" t="s">
        <v>342</v>
      </c>
      <c r="CR626" s="351" t="s">
        <v>343</v>
      </c>
      <c r="CS626" s="351" t="s">
        <v>344</v>
      </c>
      <c r="CT626" s="351" t="s">
        <v>345</v>
      </c>
      <c r="CU626" s="351" t="s">
        <v>346</v>
      </c>
      <c r="CV626" s="351" t="s">
        <v>347</v>
      </c>
      <c r="CY626" s="54" t="s">
        <v>390</v>
      </c>
      <c r="CZ626" s="54" t="s">
        <v>333</v>
      </c>
      <c r="DA626" s="54" t="s">
        <v>334</v>
      </c>
      <c r="DB626" s="54" t="s">
        <v>335</v>
      </c>
      <c r="DC626" s="54" t="s">
        <v>336</v>
      </c>
      <c r="DD626" s="54" t="s">
        <v>337</v>
      </c>
      <c r="DE626" s="54" t="s">
        <v>338</v>
      </c>
      <c r="DF626" s="54" t="s">
        <v>339</v>
      </c>
      <c r="DG626" s="54" t="s">
        <v>340</v>
      </c>
      <c r="DH626" s="54" t="s">
        <v>341</v>
      </c>
      <c r="DI626" s="54" t="s">
        <v>342</v>
      </c>
      <c r="DJ626" s="54" t="s">
        <v>343</v>
      </c>
      <c r="DK626" s="54" t="s">
        <v>344</v>
      </c>
      <c r="DL626" s="54" t="s">
        <v>345</v>
      </c>
      <c r="DM626" s="54" t="s">
        <v>346</v>
      </c>
      <c r="DN626" s="54" t="s">
        <v>347</v>
      </c>
    </row>
    <row r="627" spans="1:119" ht="13.5" x14ac:dyDescent="0.15">
      <c r="A627" s="54"/>
      <c r="B627" s="54"/>
      <c r="C627" s="54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  <c r="AA627" s="54"/>
      <c r="AB627" s="54"/>
      <c r="AC627" s="54"/>
      <c r="AD627" s="54"/>
      <c r="AE627" s="54"/>
      <c r="AF627" s="54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F627" s="54" t="s">
        <v>391</v>
      </c>
      <c r="CG627" s="352" t="e">
        <f>ROUND((CG615+CG616)*CG617+CG618*CG617*(CG619-1/CG620)-((CG615+CG616)*CG617-CG614-CG618*CG617/CG620)*EXP(-CG620*CG619),5)</f>
        <v>#VALUE!</v>
      </c>
      <c r="CH627" s="352" t="e">
        <f t="shared" ref="CH627:CV627" si="449">ROUND((CH615+CH616)*CH617+CH618*CH617*(CH619-1/CH620)-((CH615+CH616)*CH617-CH614-CH618*CH617/CH620)*EXP(-CH620*CH619),5)</f>
        <v>#VALUE!</v>
      </c>
      <c r="CI627" s="352" t="e">
        <f t="shared" si="449"/>
        <v>#VALUE!</v>
      </c>
      <c r="CJ627" s="352" t="e">
        <f t="shared" si="449"/>
        <v>#VALUE!</v>
      </c>
      <c r="CK627" s="352" t="e">
        <f t="shared" si="449"/>
        <v>#VALUE!</v>
      </c>
      <c r="CL627" s="352" t="e">
        <f t="shared" si="449"/>
        <v>#VALUE!</v>
      </c>
      <c r="CM627" s="352" t="e">
        <f t="shared" si="449"/>
        <v>#VALUE!</v>
      </c>
      <c r="CN627" s="352" t="e">
        <f t="shared" si="449"/>
        <v>#VALUE!</v>
      </c>
      <c r="CO627" s="352" t="e">
        <f t="shared" si="449"/>
        <v>#VALUE!</v>
      </c>
      <c r="CP627" s="352" t="e">
        <f t="shared" si="449"/>
        <v>#VALUE!</v>
      </c>
      <c r="CQ627" s="352" t="e">
        <f t="shared" si="449"/>
        <v>#VALUE!</v>
      </c>
      <c r="CR627" s="352" t="e">
        <f t="shared" si="449"/>
        <v>#VALUE!</v>
      </c>
      <c r="CS627" s="352" t="e">
        <f t="shared" si="449"/>
        <v>#VALUE!</v>
      </c>
      <c r="CT627" s="352" t="e">
        <f t="shared" si="449"/>
        <v>#VALUE!</v>
      </c>
      <c r="CU627" s="352" t="e">
        <f t="shared" si="449"/>
        <v>#VALUE!</v>
      </c>
      <c r="CV627" s="352" t="e">
        <f t="shared" si="449"/>
        <v>#VALUE!</v>
      </c>
      <c r="CX627" s="54" t="s">
        <v>412</v>
      </c>
      <c r="CY627" s="362">
        <f>(CY619+CY620)/CY618+CY617</f>
        <v>295.99579239870923</v>
      </c>
      <c r="CZ627" s="362">
        <f t="shared" ref="CZ627:DN627" si="450">(CZ619+CZ620)/CZ618+CZ617</f>
        <v>253.99617592876882</v>
      </c>
      <c r="DA627" s="362">
        <f t="shared" si="450"/>
        <v>224.99578814732763</v>
      </c>
      <c r="DB627" s="362">
        <f t="shared" si="450"/>
        <v>202.99552076677315</v>
      </c>
      <c r="DC627" s="362">
        <f t="shared" si="450"/>
        <v>190.00217425547623</v>
      </c>
      <c r="DD627" s="362">
        <f t="shared" si="450"/>
        <v>174.99791344557741</v>
      </c>
      <c r="DE627" s="362">
        <f t="shared" si="450"/>
        <v>164.99559634188427</v>
      </c>
      <c r="DF627" s="362">
        <f t="shared" si="450"/>
        <v>157.00280920314253</v>
      </c>
      <c r="DG627" s="362">
        <f t="shared" si="450"/>
        <v>151.99654993400793</v>
      </c>
      <c r="DH627" s="362">
        <f t="shared" si="450"/>
        <v>145.99700693992628</v>
      </c>
      <c r="DI627" s="362">
        <f t="shared" si="450"/>
        <v>141.99730722180493</v>
      </c>
      <c r="DJ627" s="362">
        <f t="shared" si="450"/>
        <v>138.99904711262363</v>
      </c>
      <c r="DK627" s="362">
        <f t="shared" si="450"/>
        <v>133.99871805423658</v>
      </c>
      <c r="DL627" s="362">
        <f t="shared" si="450"/>
        <v>131.99796563285832</v>
      </c>
      <c r="DM627" s="362">
        <f t="shared" si="450"/>
        <v>129.00495001041449</v>
      </c>
      <c r="DN627" s="362">
        <f t="shared" si="450"/>
        <v>127.00491577747849</v>
      </c>
    </row>
    <row r="628" spans="1:119" ht="13.5" x14ac:dyDescent="0.15">
      <c r="A628" s="54"/>
      <c r="B628" s="54"/>
      <c r="C628" s="54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  <c r="AA628" s="54"/>
      <c r="AB628" s="54"/>
      <c r="AC628" s="54"/>
      <c r="AD628" s="54"/>
      <c r="AE628" s="54"/>
      <c r="AF628" s="54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319" t="str">
        <f>IF(CB628="","",CC628)</f>
        <v/>
      </c>
      <c r="CB628" s="363" t="str">
        <f>IF(COUNTIF(CY628:DN628,"×")=0,"","浮上できません")</f>
        <v/>
      </c>
      <c r="CC628" s="316"/>
      <c r="CG628" s="369"/>
      <c r="CH628" s="369"/>
      <c r="CI628" s="369"/>
      <c r="CJ628" s="369"/>
      <c r="CK628" s="369"/>
      <c r="CL628" s="369"/>
      <c r="CM628" s="369"/>
      <c r="CN628" s="369"/>
      <c r="CO628" s="369"/>
      <c r="CP628" s="369"/>
      <c r="CQ628" s="369"/>
      <c r="CR628" s="369"/>
      <c r="CS628" s="369"/>
      <c r="CT628" s="369"/>
      <c r="CU628" s="369"/>
      <c r="CV628" s="369"/>
      <c r="CY628" s="364" t="e">
        <f t="shared" ref="CY628:DN628" si="451">IF(CY627-CG627&gt;0,"","×")</f>
        <v>#VALUE!</v>
      </c>
      <c r="CZ628" s="364" t="e">
        <f t="shared" si="451"/>
        <v>#VALUE!</v>
      </c>
      <c r="DA628" s="364" t="e">
        <f t="shared" si="451"/>
        <v>#VALUE!</v>
      </c>
      <c r="DB628" s="364" t="e">
        <f t="shared" si="451"/>
        <v>#VALUE!</v>
      </c>
      <c r="DC628" s="364" t="e">
        <f t="shared" si="451"/>
        <v>#VALUE!</v>
      </c>
      <c r="DD628" s="364" t="e">
        <f t="shared" si="451"/>
        <v>#VALUE!</v>
      </c>
      <c r="DE628" s="364" t="e">
        <f t="shared" si="451"/>
        <v>#VALUE!</v>
      </c>
      <c r="DF628" s="364" t="e">
        <f t="shared" si="451"/>
        <v>#VALUE!</v>
      </c>
      <c r="DG628" s="364" t="e">
        <f t="shared" si="451"/>
        <v>#VALUE!</v>
      </c>
      <c r="DH628" s="364" t="e">
        <f t="shared" si="451"/>
        <v>#VALUE!</v>
      </c>
      <c r="DI628" s="364" t="e">
        <f t="shared" si="451"/>
        <v>#VALUE!</v>
      </c>
      <c r="DJ628" s="364" t="e">
        <f t="shared" si="451"/>
        <v>#VALUE!</v>
      </c>
      <c r="DK628" s="364" t="e">
        <f t="shared" si="451"/>
        <v>#VALUE!</v>
      </c>
      <c r="DL628" s="364" t="e">
        <f t="shared" si="451"/>
        <v>#VALUE!</v>
      </c>
      <c r="DM628" s="364" t="e">
        <f t="shared" si="451"/>
        <v>#VALUE!</v>
      </c>
      <c r="DN628" s="364" t="e">
        <f t="shared" si="451"/>
        <v>#VALUE!</v>
      </c>
    </row>
    <row r="629" spans="1:119" ht="13.5" x14ac:dyDescent="0.15">
      <c r="A629" s="54"/>
      <c r="B629" s="54"/>
      <c r="C629" s="54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  <c r="AA629" s="54"/>
      <c r="AB629" s="54"/>
      <c r="AC629" s="54"/>
      <c r="AD629" s="54"/>
      <c r="AE629" s="54"/>
      <c r="AF629" s="54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F629" s="338" t="s">
        <v>517</v>
      </c>
      <c r="CG629" s="338" t="s">
        <v>518</v>
      </c>
      <c r="CH629" s="338"/>
      <c r="CI629" s="338"/>
      <c r="CJ629" s="338"/>
      <c r="CK629" s="338"/>
      <c r="CL629" s="338"/>
      <c r="CM629" s="338"/>
      <c r="CN629" s="338"/>
      <c r="CO629" s="338"/>
      <c r="CP629" s="338"/>
      <c r="CQ629" s="338"/>
      <c r="CR629" s="338"/>
      <c r="CS629" s="338"/>
      <c r="CT629" s="338"/>
      <c r="CU629" s="338"/>
      <c r="CV629" s="338"/>
      <c r="CW629" s="338"/>
    </row>
    <row r="630" spans="1:119" ht="13.5" x14ac:dyDescent="0.15">
      <c r="A630" s="54"/>
      <c r="B630" s="54"/>
      <c r="C630" s="54"/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  <c r="AA630" s="54"/>
      <c r="AB630" s="54"/>
      <c r="AC630" s="54"/>
      <c r="AD630" s="54"/>
      <c r="AE630" s="54"/>
      <c r="AF630" s="54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X630" s="339"/>
      <c r="CY630" s="339"/>
      <c r="CZ630" s="339"/>
      <c r="DA630" s="339"/>
      <c r="DB630" s="339"/>
      <c r="DC630" s="339"/>
      <c r="DD630" s="339"/>
      <c r="DE630" s="339"/>
      <c r="DF630" s="339"/>
      <c r="DG630" s="339"/>
      <c r="DH630" s="339"/>
      <c r="DI630" s="339"/>
      <c r="DJ630" s="339"/>
      <c r="DK630" s="339"/>
      <c r="DL630" s="339"/>
      <c r="DM630" s="339"/>
      <c r="DN630" s="339"/>
      <c r="DO630" s="339"/>
    </row>
    <row r="631" spans="1:119" ht="13.5" x14ac:dyDescent="0.15">
      <c r="A631" s="54"/>
      <c r="B631" s="54"/>
      <c r="C631" s="54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  <c r="AA631" s="54"/>
      <c r="AB631" s="54"/>
      <c r="AC631" s="54"/>
      <c r="AD631" s="54"/>
      <c r="AE631" s="54"/>
      <c r="AF631" s="54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F631" s="340" t="s">
        <v>451</v>
      </c>
      <c r="CG631" s="353" t="e">
        <f t="shared" ref="CG631:CV631" si="452">CG627</f>
        <v>#VALUE!</v>
      </c>
      <c r="CH631" s="353" t="e">
        <f t="shared" si="452"/>
        <v>#VALUE!</v>
      </c>
      <c r="CI631" s="353" t="e">
        <f t="shared" si="452"/>
        <v>#VALUE!</v>
      </c>
      <c r="CJ631" s="353" t="e">
        <f t="shared" si="452"/>
        <v>#VALUE!</v>
      </c>
      <c r="CK631" s="353" t="e">
        <f t="shared" si="452"/>
        <v>#VALUE!</v>
      </c>
      <c r="CL631" s="353" t="e">
        <f t="shared" si="452"/>
        <v>#VALUE!</v>
      </c>
      <c r="CM631" s="353" t="e">
        <f t="shared" si="452"/>
        <v>#VALUE!</v>
      </c>
      <c r="CN631" s="353" t="e">
        <f t="shared" si="452"/>
        <v>#VALUE!</v>
      </c>
      <c r="CO631" s="353" t="e">
        <f t="shared" si="452"/>
        <v>#VALUE!</v>
      </c>
      <c r="CP631" s="353" t="e">
        <f t="shared" si="452"/>
        <v>#VALUE!</v>
      </c>
      <c r="CQ631" s="353" t="e">
        <f t="shared" si="452"/>
        <v>#VALUE!</v>
      </c>
      <c r="CR631" s="353" t="e">
        <f t="shared" si="452"/>
        <v>#VALUE!</v>
      </c>
      <c r="CS631" s="353" t="e">
        <f t="shared" si="452"/>
        <v>#VALUE!</v>
      </c>
      <c r="CT631" s="353" t="e">
        <f t="shared" si="452"/>
        <v>#VALUE!</v>
      </c>
      <c r="CU631" s="353" t="e">
        <f t="shared" si="452"/>
        <v>#VALUE!</v>
      </c>
      <c r="CV631" s="353" t="e">
        <f t="shared" si="452"/>
        <v>#VALUE!</v>
      </c>
    </row>
    <row r="632" spans="1:119" ht="13.5" x14ac:dyDescent="0.15">
      <c r="A632" s="54"/>
      <c r="B632" s="54"/>
      <c r="C632" s="54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  <c r="AA632" s="54"/>
      <c r="AB632" s="54"/>
      <c r="AC632" s="54"/>
      <c r="AD632" s="54"/>
      <c r="AE632" s="54"/>
      <c r="AF632" s="54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F632" s="54" t="s">
        <v>395</v>
      </c>
      <c r="CG632" s="54">
        <v>100</v>
      </c>
      <c r="CH632" s="54">
        <f>$CG632</f>
        <v>100</v>
      </c>
      <c r="CI632" s="54">
        <f t="shared" ref="CI632:CV636" si="453">$CG632</f>
        <v>100</v>
      </c>
      <c r="CJ632" s="54">
        <f t="shared" si="453"/>
        <v>100</v>
      </c>
      <c r="CK632" s="54">
        <f t="shared" si="453"/>
        <v>100</v>
      </c>
      <c r="CL632" s="54">
        <f t="shared" si="453"/>
        <v>100</v>
      </c>
      <c r="CM632" s="54">
        <f t="shared" si="453"/>
        <v>100</v>
      </c>
      <c r="CN632" s="54">
        <f t="shared" si="453"/>
        <v>100</v>
      </c>
      <c r="CO632" s="54">
        <f t="shared" si="453"/>
        <v>100</v>
      </c>
      <c r="CP632" s="54">
        <f t="shared" si="453"/>
        <v>100</v>
      </c>
      <c r="CQ632" s="54">
        <f t="shared" si="453"/>
        <v>100</v>
      </c>
      <c r="CR632" s="54">
        <f t="shared" si="453"/>
        <v>100</v>
      </c>
      <c r="CS632" s="54">
        <f t="shared" si="453"/>
        <v>100</v>
      </c>
      <c r="CT632" s="54">
        <f t="shared" si="453"/>
        <v>100</v>
      </c>
      <c r="CU632" s="54">
        <f t="shared" si="453"/>
        <v>100</v>
      </c>
      <c r="CV632" s="54">
        <f t="shared" si="453"/>
        <v>100</v>
      </c>
      <c r="CX632" s="339" t="s">
        <v>402</v>
      </c>
      <c r="CY632" s="339"/>
      <c r="CZ632" s="339"/>
      <c r="DA632" s="339"/>
      <c r="DB632" s="339"/>
      <c r="DC632" s="339"/>
      <c r="DD632" s="339"/>
      <c r="DE632" s="339"/>
      <c r="DF632" s="339"/>
      <c r="DG632" s="339"/>
      <c r="DH632" s="339"/>
      <c r="DI632" s="339"/>
      <c r="DJ632" s="339"/>
      <c r="DK632" s="339"/>
      <c r="DL632" s="339"/>
      <c r="DM632" s="339"/>
      <c r="DN632" s="339"/>
      <c r="DO632" s="339"/>
    </row>
    <row r="633" spans="1:119" ht="13.5" x14ac:dyDescent="0.15">
      <c r="A633" s="54"/>
      <c r="B633" s="54"/>
      <c r="C633" s="54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  <c r="AA633" s="54"/>
      <c r="AB633" s="54"/>
      <c r="AC633" s="54"/>
      <c r="AD633" s="54"/>
      <c r="AE633" s="54"/>
      <c r="AF633" s="54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B633" s="64" t="s">
        <v>372</v>
      </c>
      <c r="CC633" s="345">
        <v>10</v>
      </c>
      <c r="CD633" s="66" t="s">
        <v>519</v>
      </c>
      <c r="CE633" s="66">
        <f>ROUND(CC633*$CG$82*9.80665/1000,0)</f>
        <v>101</v>
      </c>
      <c r="CF633" s="54" t="s">
        <v>374</v>
      </c>
      <c r="CG633" s="341">
        <f>CE634</f>
        <v>0</v>
      </c>
      <c r="CH633" s="54">
        <f>$CG633</f>
        <v>0</v>
      </c>
      <c r="CI633" s="54">
        <f t="shared" si="453"/>
        <v>0</v>
      </c>
      <c r="CJ633" s="54">
        <f t="shared" si="453"/>
        <v>0</v>
      </c>
      <c r="CK633" s="54">
        <f t="shared" si="453"/>
        <v>0</v>
      </c>
      <c r="CL633" s="54">
        <f t="shared" si="453"/>
        <v>0</v>
      </c>
      <c r="CM633" s="54">
        <f t="shared" si="453"/>
        <v>0</v>
      </c>
      <c r="CN633" s="54">
        <f t="shared" si="453"/>
        <v>0</v>
      </c>
      <c r="CO633" s="54">
        <f t="shared" si="453"/>
        <v>0</v>
      </c>
      <c r="CP633" s="54">
        <f t="shared" si="453"/>
        <v>0</v>
      </c>
      <c r="CQ633" s="54">
        <f t="shared" si="453"/>
        <v>0</v>
      </c>
      <c r="CR633" s="54">
        <f t="shared" si="453"/>
        <v>0</v>
      </c>
      <c r="CS633" s="54">
        <f t="shared" si="453"/>
        <v>0</v>
      </c>
      <c r="CT633" s="54">
        <f t="shared" si="453"/>
        <v>0</v>
      </c>
      <c r="CU633" s="54">
        <f t="shared" si="453"/>
        <v>0</v>
      </c>
      <c r="CV633" s="54">
        <f t="shared" si="453"/>
        <v>0</v>
      </c>
    </row>
    <row r="634" spans="1:119" ht="13.5" x14ac:dyDescent="0.15">
      <c r="A634" s="54"/>
      <c r="B634" s="54"/>
      <c r="C634" s="54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  <c r="AA634" s="54"/>
      <c r="AB634" s="54"/>
      <c r="AC634" s="54"/>
      <c r="AD634" s="54"/>
      <c r="AE634" s="54"/>
      <c r="AF634" s="54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B634" s="354" t="s">
        <v>376</v>
      </c>
      <c r="CC634" s="355">
        <f>CC618</f>
        <v>0</v>
      </c>
      <c r="CD634" s="346" t="s">
        <v>515</v>
      </c>
      <c r="CE634" s="66">
        <f>CC634*$CG$82*9.80665/1000</f>
        <v>0</v>
      </c>
      <c r="CF634" s="54" t="s">
        <v>520</v>
      </c>
      <c r="CG634" s="54">
        <v>0.79</v>
      </c>
      <c r="CH634" s="54">
        <f>$CG634</f>
        <v>0.79</v>
      </c>
      <c r="CI634" s="54">
        <f t="shared" si="453"/>
        <v>0.79</v>
      </c>
      <c r="CJ634" s="54">
        <f t="shared" si="453"/>
        <v>0.79</v>
      </c>
      <c r="CK634" s="54">
        <f t="shared" si="453"/>
        <v>0.79</v>
      </c>
      <c r="CL634" s="54">
        <f t="shared" si="453"/>
        <v>0.79</v>
      </c>
      <c r="CM634" s="54">
        <f t="shared" si="453"/>
        <v>0.79</v>
      </c>
      <c r="CN634" s="54">
        <f t="shared" si="453"/>
        <v>0.79</v>
      </c>
      <c r="CO634" s="54">
        <f t="shared" si="453"/>
        <v>0.79</v>
      </c>
      <c r="CP634" s="54">
        <f t="shared" si="453"/>
        <v>0.79</v>
      </c>
      <c r="CQ634" s="54">
        <f t="shared" si="453"/>
        <v>0.79</v>
      </c>
      <c r="CR634" s="54">
        <f t="shared" si="453"/>
        <v>0.79</v>
      </c>
      <c r="CS634" s="54">
        <f t="shared" si="453"/>
        <v>0.79</v>
      </c>
      <c r="CT634" s="54">
        <f t="shared" si="453"/>
        <v>0.79</v>
      </c>
      <c r="CU634" s="54">
        <f t="shared" si="453"/>
        <v>0.79</v>
      </c>
      <c r="CV634" s="54">
        <f t="shared" si="453"/>
        <v>0.79</v>
      </c>
      <c r="CX634" s="358" t="s">
        <v>521</v>
      </c>
      <c r="CY634" s="54">
        <f t="shared" ref="CY634:DN634" si="454">CG$79</f>
        <v>126.88500000000001</v>
      </c>
      <c r="CZ634" s="54">
        <f t="shared" si="454"/>
        <v>109.185</v>
      </c>
      <c r="DA634" s="54">
        <f t="shared" si="454"/>
        <v>94.381</v>
      </c>
      <c r="DB634" s="54">
        <f t="shared" si="454"/>
        <v>82.445999999999998</v>
      </c>
      <c r="DC634" s="54">
        <f t="shared" si="454"/>
        <v>73.918000000000006</v>
      </c>
      <c r="DD634" s="54">
        <f t="shared" si="454"/>
        <v>63.152999999999999</v>
      </c>
      <c r="DE634" s="54">
        <f t="shared" si="454"/>
        <v>56.482999999999997</v>
      </c>
      <c r="DF634" s="54">
        <f t="shared" si="454"/>
        <v>51.133000000000003</v>
      </c>
      <c r="DG634" s="54">
        <f t="shared" si="454"/>
        <v>48.246000000000002</v>
      </c>
      <c r="DH634" s="54">
        <f t="shared" si="454"/>
        <v>43.709000000000003</v>
      </c>
      <c r="DI634" s="54">
        <f t="shared" si="454"/>
        <v>40.774000000000001</v>
      </c>
      <c r="DJ634" s="54">
        <f t="shared" si="454"/>
        <v>38.68</v>
      </c>
      <c r="DK634" s="54">
        <f t="shared" si="454"/>
        <v>34.463000000000001</v>
      </c>
      <c r="DL634" s="54">
        <f t="shared" si="454"/>
        <v>33.161000000000001</v>
      </c>
      <c r="DM634" s="54">
        <f t="shared" si="454"/>
        <v>30.765000000000001</v>
      </c>
      <c r="DN634" s="54">
        <f t="shared" si="454"/>
        <v>29.283999999999999</v>
      </c>
    </row>
    <row r="635" spans="1:119" ht="13.5" x14ac:dyDescent="0.15">
      <c r="A635" s="54"/>
      <c r="B635" s="54"/>
      <c r="C635" s="54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  <c r="AA635" s="54"/>
      <c r="AB635" s="54"/>
      <c r="AC635" s="54"/>
      <c r="AD635" s="54"/>
      <c r="AE635" s="54"/>
      <c r="AF635" s="54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B635" s="64" t="s">
        <v>380</v>
      </c>
      <c r="CC635" s="345">
        <f>-BN116</f>
        <v>0</v>
      </c>
      <c r="CD635" s="346" t="s">
        <v>522</v>
      </c>
      <c r="CE635" s="66">
        <f>CC635*$CG$82*9.80665/1000</f>
        <v>0</v>
      </c>
      <c r="CF635" s="54" t="s">
        <v>523</v>
      </c>
      <c r="CG635" s="341">
        <f>CE633</f>
        <v>101</v>
      </c>
      <c r="CH635" s="54">
        <f>$CG635</f>
        <v>101</v>
      </c>
      <c r="CI635" s="54">
        <f t="shared" si="453"/>
        <v>101</v>
      </c>
      <c r="CJ635" s="54">
        <f t="shared" si="453"/>
        <v>101</v>
      </c>
      <c r="CK635" s="54">
        <f t="shared" si="453"/>
        <v>101</v>
      </c>
      <c r="CL635" s="54">
        <f t="shared" si="453"/>
        <v>101</v>
      </c>
      <c r="CM635" s="54">
        <f t="shared" si="453"/>
        <v>101</v>
      </c>
      <c r="CN635" s="54">
        <f t="shared" si="453"/>
        <v>101</v>
      </c>
      <c r="CO635" s="54">
        <f t="shared" si="453"/>
        <v>101</v>
      </c>
      <c r="CP635" s="54">
        <f t="shared" si="453"/>
        <v>101</v>
      </c>
      <c r="CQ635" s="54">
        <f t="shared" si="453"/>
        <v>101</v>
      </c>
      <c r="CR635" s="54">
        <f t="shared" si="453"/>
        <v>101</v>
      </c>
      <c r="CS635" s="54">
        <f t="shared" si="453"/>
        <v>101</v>
      </c>
      <c r="CT635" s="54">
        <f t="shared" si="453"/>
        <v>101</v>
      </c>
      <c r="CU635" s="54">
        <f t="shared" si="453"/>
        <v>101</v>
      </c>
      <c r="CV635" s="54">
        <f t="shared" si="453"/>
        <v>101</v>
      </c>
      <c r="CX635" s="54" t="s">
        <v>418</v>
      </c>
      <c r="CY635" s="54">
        <f t="shared" ref="CY635:DN635" si="455">CG$80</f>
        <v>0.55779999999999996</v>
      </c>
      <c r="CZ635" s="54">
        <f t="shared" si="455"/>
        <v>0.65139999999999998</v>
      </c>
      <c r="DA635" s="54">
        <f t="shared" si="455"/>
        <v>0.72219999999999995</v>
      </c>
      <c r="DB635" s="54">
        <f t="shared" si="455"/>
        <v>0.78249999999999997</v>
      </c>
      <c r="DC635" s="54">
        <f t="shared" si="455"/>
        <v>0.81259999999999999</v>
      </c>
      <c r="DD635" s="54">
        <f t="shared" si="455"/>
        <v>0.84340000000000004</v>
      </c>
      <c r="DE635" s="54">
        <f t="shared" si="455"/>
        <v>0.86929999999999996</v>
      </c>
      <c r="DF635" s="54">
        <f t="shared" si="455"/>
        <v>0.89100000000000001</v>
      </c>
      <c r="DG635" s="54">
        <f t="shared" si="455"/>
        <v>0.90920000000000001</v>
      </c>
      <c r="DH635" s="54">
        <f t="shared" si="455"/>
        <v>0.92220000000000002</v>
      </c>
      <c r="DI635" s="54">
        <f t="shared" si="455"/>
        <v>0.93189999999999995</v>
      </c>
      <c r="DJ635" s="54">
        <f t="shared" si="455"/>
        <v>0.94030000000000002</v>
      </c>
      <c r="DK635" s="54">
        <f t="shared" si="455"/>
        <v>0.94769999999999999</v>
      </c>
      <c r="DL635" s="54">
        <f t="shared" si="455"/>
        <v>0.95440000000000003</v>
      </c>
      <c r="DM635" s="54">
        <f t="shared" si="455"/>
        <v>0.96020000000000005</v>
      </c>
      <c r="DN635" s="54">
        <f t="shared" si="455"/>
        <v>0.96530000000000005</v>
      </c>
    </row>
    <row r="636" spans="1:119" ht="14.25" thickBot="1" x14ac:dyDescent="0.2">
      <c r="A636" s="54"/>
      <c r="B636" s="54"/>
      <c r="C636" s="54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  <c r="AA636" s="54"/>
      <c r="AB636" s="54"/>
      <c r="AC636" s="54"/>
      <c r="AD636" s="54"/>
      <c r="AE636" s="54"/>
      <c r="AF636" s="54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B636" s="64" t="s">
        <v>384</v>
      </c>
      <c r="CC636" s="345">
        <v>0</v>
      </c>
      <c r="CD636" s="66" t="s">
        <v>65</v>
      </c>
      <c r="CE636" s="66">
        <f>IF(CC633=0,IF(CC616&gt;0,CC636+CE619,CC636),(CC636-((CC635-CC634)/CC633)))</f>
        <v>0</v>
      </c>
      <c r="CF636" s="54" t="s">
        <v>385</v>
      </c>
      <c r="CG636" s="341">
        <f>ABS(CE636)</f>
        <v>0</v>
      </c>
      <c r="CH636" s="54">
        <f>$CG636</f>
        <v>0</v>
      </c>
      <c r="CI636" s="54">
        <f t="shared" si="453"/>
        <v>0</v>
      </c>
      <c r="CJ636" s="54">
        <f t="shared" si="453"/>
        <v>0</v>
      </c>
      <c r="CK636" s="54">
        <f t="shared" si="453"/>
        <v>0</v>
      </c>
      <c r="CL636" s="54">
        <f t="shared" si="453"/>
        <v>0</v>
      </c>
      <c r="CM636" s="54">
        <f t="shared" si="453"/>
        <v>0</v>
      </c>
      <c r="CN636" s="54">
        <f t="shared" si="453"/>
        <v>0</v>
      </c>
      <c r="CO636" s="54">
        <f t="shared" si="453"/>
        <v>0</v>
      </c>
      <c r="CP636" s="54">
        <f t="shared" si="453"/>
        <v>0</v>
      </c>
      <c r="CQ636" s="54">
        <f t="shared" si="453"/>
        <v>0</v>
      </c>
      <c r="CR636" s="54">
        <f t="shared" si="453"/>
        <v>0</v>
      </c>
      <c r="CS636" s="54">
        <f t="shared" si="453"/>
        <v>0</v>
      </c>
      <c r="CT636" s="54">
        <f t="shared" si="453"/>
        <v>0</v>
      </c>
      <c r="CU636" s="54">
        <f t="shared" si="453"/>
        <v>0</v>
      </c>
      <c r="CV636" s="54">
        <f t="shared" si="453"/>
        <v>0</v>
      </c>
      <c r="CX636" s="54" t="s">
        <v>524</v>
      </c>
      <c r="CY636" s="54">
        <f>100-$CG$83</f>
        <v>94.33</v>
      </c>
      <c r="CZ636" s="54">
        <f t="shared" ref="CZ636:DN636" si="456">100-$CG$83</f>
        <v>94.33</v>
      </c>
      <c r="DA636" s="54">
        <f t="shared" si="456"/>
        <v>94.33</v>
      </c>
      <c r="DB636" s="54">
        <f t="shared" si="456"/>
        <v>94.33</v>
      </c>
      <c r="DC636" s="54">
        <f t="shared" si="456"/>
        <v>94.33</v>
      </c>
      <c r="DD636" s="54">
        <f t="shared" si="456"/>
        <v>94.33</v>
      </c>
      <c r="DE636" s="54">
        <f t="shared" si="456"/>
        <v>94.33</v>
      </c>
      <c r="DF636" s="54">
        <f t="shared" si="456"/>
        <v>94.33</v>
      </c>
      <c r="DG636" s="54">
        <f t="shared" si="456"/>
        <v>94.33</v>
      </c>
      <c r="DH636" s="54">
        <f t="shared" si="456"/>
        <v>94.33</v>
      </c>
      <c r="DI636" s="54">
        <f t="shared" si="456"/>
        <v>94.33</v>
      </c>
      <c r="DJ636" s="54">
        <f t="shared" si="456"/>
        <v>94.33</v>
      </c>
      <c r="DK636" s="54">
        <f t="shared" si="456"/>
        <v>94.33</v>
      </c>
      <c r="DL636" s="54">
        <f t="shared" si="456"/>
        <v>94.33</v>
      </c>
      <c r="DM636" s="54">
        <f t="shared" si="456"/>
        <v>94.33</v>
      </c>
      <c r="DN636" s="54">
        <f t="shared" si="456"/>
        <v>94.33</v>
      </c>
    </row>
    <row r="637" spans="1:119" ht="14.25" thickBot="1" x14ac:dyDescent="0.2">
      <c r="A637" s="54"/>
      <c r="B637" s="54"/>
      <c r="C637" s="54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  <c r="AA637" s="54"/>
      <c r="AB637" s="54"/>
      <c r="AC637" s="54"/>
      <c r="AD637" s="54"/>
      <c r="AE637" s="54"/>
      <c r="AF637" s="54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B637" s="359"/>
      <c r="CC637" s="360"/>
      <c r="CF637" s="54" t="s">
        <v>408</v>
      </c>
      <c r="CG637" s="347">
        <f>LN(2)/CG$78</f>
        <v>0.13862943611198905</v>
      </c>
      <c r="CH637" s="347">
        <f t="shared" ref="CH637:CV637" si="457">LN(2)/CH$78</f>
        <v>8.6643397569993161E-2</v>
      </c>
      <c r="CI637" s="347">
        <f t="shared" si="457"/>
        <v>5.5451774444795626E-2</v>
      </c>
      <c r="CJ637" s="347">
        <f t="shared" si="457"/>
        <v>3.7467415165402446E-2</v>
      </c>
      <c r="CK637" s="347">
        <f t="shared" si="457"/>
        <v>2.5672117798516494E-2</v>
      </c>
      <c r="CL637" s="347">
        <f t="shared" si="457"/>
        <v>1.8097837612531208E-2</v>
      </c>
      <c r="CM637" s="347">
        <f t="shared" si="457"/>
        <v>1.2765141446776157E-2</v>
      </c>
      <c r="CN637" s="347">
        <f t="shared" si="457"/>
        <v>9.001911435843446E-3</v>
      </c>
      <c r="CO637" s="347">
        <f t="shared" si="457"/>
        <v>6.3591484455040852E-3</v>
      </c>
      <c r="CP637" s="347">
        <f t="shared" si="457"/>
        <v>4.7475834284927756E-3</v>
      </c>
      <c r="CQ637" s="347">
        <f t="shared" si="457"/>
        <v>3.7066694147590657E-3</v>
      </c>
      <c r="CR637" s="347">
        <f t="shared" si="457"/>
        <v>2.9001974082006081E-3</v>
      </c>
      <c r="CS637" s="347">
        <f t="shared" si="457"/>
        <v>2.272613706753919E-3</v>
      </c>
      <c r="CT637" s="347">
        <f t="shared" si="457"/>
        <v>1.7773004629742187E-3</v>
      </c>
      <c r="CU637" s="347">
        <f t="shared" si="457"/>
        <v>1.3918618083533039E-3</v>
      </c>
      <c r="CV637" s="347">
        <f t="shared" si="457"/>
        <v>1.0915703630865281E-3</v>
      </c>
      <c r="CX637" s="54" t="s">
        <v>426</v>
      </c>
      <c r="CY637" s="361">
        <f>CE635</f>
        <v>0</v>
      </c>
      <c r="CZ637" s="54">
        <f>$CY637</f>
        <v>0</v>
      </c>
      <c r="DA637" s="54">
        <f t="shared" ref="DA637:DN637" si="458">$CY637</f>
        <v>0</v>
      </c>
      <c r="DB637" s="54">
        <f t="shared" si="458"/>
        <v>0</v>
      </c>
      <c r="DC637" s="54">
        <f t="shared" si="458"/>
        <v>0</v>
      </c>
      <c r="DD637" s="54">
        <f t="shared" si="458"/>
        <v>0</v>
      </c>
      <c r="DE637" s="54">
        <f t="shared" si="458"/>
        <v>0</v>
      </c>
      <c r="DF637" s="54">
        <f t="shared" si="458"/>
        <v>0</v>
      </c>
      <c r="DG637" s="54">
        <f t="shared" si="458"/>
        <v>0</v>
      </c>
      <c r="DH637" s="54">
        <f t="shared" si="458"/>
        <v>0</v>
      </c>
      <c r="DI637" s="54">
        <f t="shared" si="458"/>
        <v>0</v>
      </c>
      <c r="DJ637" s="54">
        <f t="shared" si="458"/>
        <v>0</v>
      </c>
      <c r="DK637" s="54">
        <f t="shared" si="458"/>
        <v>0</v>
      </c>
      <c r="DL637" s="54">
        <f t="shared" si="458"/>
        <v>0</v>
      </c>
      <c r="DM637" s="54">
        <f t="shared" si="458"/>
        <v>0</v>
      </c>
      <c r="DN637" s="54">
        <f t="shared" si="458"/>
        <v>0</v>
      </c>
    </row>
    <row r="639" spans="1:119" ht="13.5" x14ac:dyDescent="0.15">
      <c r="A639" s="54"/>
      <c r="B639" s="54"/>
      <c r="C639" s="54"/>
      <c r="D639" s="54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  <c r="AA639" s="54"/>
      <c r="AB639" s="54"/>
      <c r="AC639" s="54"/>
      <c r="AD639" s="54"/>
      <c r="AE639" s="54"/>
      <c r="AF639" s="54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G639" s="348">
        <f>(CG632+CG633)*CG634</f>
        <v>79</v>
      </c>
      <c r="CH639" s="348">
        <f t="shared" ref="CH639:CV639" si="459">(CH632+CH633)*CH634</f>
        <v>79</v>
      </c>
      <c r="CI639" s="348">
        <f t="shared" si="459"/>
        <v>79</v>
      </c>
      <c r="CJ639" s="348">
        <f t="shared" si="459"/>
        <v>79</v>
      </c>
      <c r="CK639" s="348">
        <f t="shared" si="459"/>
        <v>79</v>
      </c>
      <c r="CL639" s="348">
        <f t="shared" si="459"/>
        <v>79</v>
      </c>
      <c r="CM639" s="348">
        <f t="shared" si="459"/>
        <v>79</v>
      </c>
      <c r="CN639" s="348">
        <f t="shared" si="459"/>
        <v>79</v>
      </c>
      <c r="CO639" s="348">
        <f t="shared" si="459"/>
        <v>79</v>
      </c>
      <c r="CP639" s="348">
        <f t="shared" si="459"/>
        <v>79</v>
      </c>
      <c r="CQ639" s="348">
        <f t="shared" si="459"/>
        <v>79</v>
      </c>
      <c r="CR639" s="348">
        <f t="shared" si="459"/>
        <v>79</v>
      </c>
      <c r="CS639" s="348">
        <f t="shared" si="459"/>
        <v>79</v>
      </c>
      <c r="CT639" s="348">
        <f t="shared" si="459"/>
        <v>79</v>
      </c>
      <c r="CU639" s="348">
        <f t="shared" si="459"/>
        <v>79</v>
      </c>
      <c r="CV639" s="348">
        <f t="shared" si="459"/>
        <v>79</v>
      </c>
    </row>
    <row r="640" spans="1:119" ht="13.5" x14ac:dyDescent="0.15">
      <c r="A640" s="54"/>
      <c r="B640" s="54"/>
      <c r="C640" s="54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  <c r="AA640" s="54"/>
      <c r="AB640" s="54"/>
      <c r="AC640" s="54"/>
      <c r="AD640" s="54"/>
      <c r="AE640" s="54"/>
      <c r="AF640" s="54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G640" s="348">
        <f>CG635*CG634*(CG636-1/CG637)</f>
        <v>-575.56318656265205</v>
      </c>
      <c r="CH640" s="348">
        <f t="shared" ref="CH640:CV640" si="460">CH635*CH634*(CH636-1/CH637)</f>
        <v>-920.90109850024317</v>
      </c>
      <c r="CI640" s="348">
        <f t="shared" si="460"/>
        <v>-1438.9079664066298</v>
      </c>
      <c r="CJ640" s="348">
        <f t="shared" si="460"/>
        <v>-2129.5837902818125</v>
      </c>
      <c r="CK640" s="348">
        <f t="shared" si="460"/>
        <v>-3108.0412074383207</v>
      </c>
      <c r="CL640" s="348">
        <f t="shared" si="460"/>
        <v>-4408.8140090699144</v>
      </c>
      <c r="CM640" s="348">
        <f t="shared" si="460"/>
        <v>-6250.6162060704</v>
      </c>
      <c r="CN640" s="348">
        <f t="shared" si="460"/>
        <v>-8863.6730730648396</v>
      </c>
      <c r="CO640" s="348">
        <f t="shared" si="460"/>
        <v>-12547.277467065815</v>
      </c>
      <c r="CP640" s="348">
        <f t="shared" si="460"/>
        <v>-16806.445047629441</v>
      </c>
      <c r="CQ640" s="348">
        <f t="shared" si="460"/>
        <v>-21526.063177443186</v>
      </c>
      <c r="CR640" s="348">
        <f t="shared" si="460"/>
        <v>-27511.920317694763</v>
      </c>
      <c r="CS640" s="348">
        <f t="shared" si="460"/>
        <v>-35109.354380321776</v>
      </c>
      <c r="CT640" s="348">
        <f t="shared" si="460"/>
        <v>-44893.928551886856</v>
      </c>
      <c r="CU640" s="348">
        <f t="shared" si="460"/>
        <v>-57326.093381640138</v>
      </c>
      <c r="CV640" s="348">
        <f t="shared" si="460"/>
        <v>-73096.524693456799</v>
      </c>
    </row>
    <row r="641" spans="1:119" ht="13.5" x14ac:dyDescent="0.15">
      <c r="A641" s="54"/>
      <c r="B641" s="54"/>
      <c r="C641" s="54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  <c r="AA641" s="54"/>
      <c r="AB641" s="54"/>
      <c r="AC641" s="54"/>
      <c r="AD641" s="54"/>
      <c r="AE641" s="54"/>
      <c r="AF641" s="54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G641" s="348" t="e">
        <f>((CG632+CG633)*CG634-CG631-CG635*CG634/CG637)*EXP(-CG637*CG636)</f>
        <v>#VALUE!</v>
      </c>
      <c r="CH641" s="348" t="e">
        <f t="shared" ref="CH641:CV641" si="461">((CH632+CH633)*CH634-CH631-CH635*CH634/CH637)*EXP(-CH637*CH636)</f>
        <v>#VALUE!</v>
      </c>
      <c r="CI641" s="348" t="e">
        <f t="shared" si="461"/>
        <v>#VALUE!</v>
      </c>
      <c r="CJ641" s="348" t="e">
        <f t="shared" si="461"/>
        <v>#VALUE!</v>
      </c>
      <c r="CK641" s="348" t="e">
        <f t="shared" si="461"/>
        <v>#VALUE!</v>
      </c>
      <c r="CL641" s="348" t="e">
        <f t="shared" si="461"/>
        <v>#VALUE!</v>
      </c>
      <c r="CM641" s="348" t="e">
        <f t="shared" si="461"/>
        <v>#VALUE!</v>
      </c>
      <c r="CN641" s="348" t="e">
        <f t="shared" si="461"/>
        <v>#VALUE!</v>
      </c>
      <c r="CO641" s="348" t="e">
        <f t="shared" si="461"/>
        <v>#VALUE!</v>
      </c>
      <c r="CP641" s="348" t="e">
        <f t="shared" si="461"/>
        <v>#VALUE!</v>
      </c>
      <c r="CQ641" s="348" t="e">
        <f t="shared" si="461"/>
        <v>#VALUE!</v>
      </c>
      <c r="CR641" s="348" t="e">
        <f t="shared" si="461"/>
        <v>#VALUE!</v>
      </c>
      <c r="CS641" s="348" t="e">
        <f t="shared" si="461"/>
        <v>#VALUE!</v>
      </c>
      <c r="CT641" s="348" t="e">
        <f t="shared" si="461"/>
        <v>#VALUE!</v>
      </c>
      <c r="CU641" s="348" t="e">
        <f t="shared" si="461"/>
        <v>#VALUE!</v>
      </c>
      <c r="CV641" s="348" t="e">
        <f t="shared" si="461"/>
        <v>#VALUE!</v>
      </c>
    </row>
    <row r="642" spans="1:119" ht="13.5" x14ac:dyDescent="0.15">
      <c r="A642" s="54"/>
      <c r="B642" s="54"/>
      <c r="C642" s="54"/>
      <c r="D642" s="54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  <c r="AA642" s="54"/>
      <c r="AB642" s="54"/>
      <c r="AC642" s="54"/>
      <c r="AD642" s="54"/>
      <c r="AE642" s="54"/>
      <c r="AF642" s="54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G642" s="349" t="e">
        <f>CG639+CG640-CG641</f>
        <v>#VALUE!</v>
      </c>
      <c r="CH642" s="349" t="e">
        <f t="shared" ref="CH642:CV642" si="462">CH639+CH640-CH641</f>
        <v>#VALUE!</v>
      </c>
      <c r="CI642" s="349" t="e">
        <f t="shared" si="462"/>
        <v>#VALUE!</v>
      </c>
      <c r="CJ642" s="349" t="e">
        <f t="shared" si="462"/>
        <v>#VALUE!</v>
      </c>
      <c r="CK642" s="349" t="e">
        <f t="shared" si="462"/>
        <v>#VALUE!</v>
      </c>
      <c r="CL642" s="349" t="e">
        <f t="shared" si="462"/>
        <v>#VALUE!</v>
      </c>
      <c r="CM642" s="349" t="e">
        <f t="shared" si="462"/>
        <v>#VALUE!</v>
      </c>
      <c r="CN642" s="349" t="e">
        <f t="shared" si="462"/>
        <v>#VALUE!</v>
      </c>
      <c r="CO642" s="349" t="e">
        <f t="shared" si="462"/>
        <v>#VALUE!</v>
      </c>
      <c r="CP642" s="349" t="e">
        <f t="shared" si="462"/>
        <v>#VALUE!</v>
      </c>
      <c r="CQ642" s="349" t="e">
        <f t="shared" si="462"/>
        <v>#VALUE!</v>
      </c>
      <c r="CR642" s="349" t="e">
        <f t="shared" si="462"/>
        <v>#VALUE!</v>
      </c>
      <c r="CS642" s="349" t="e">
        <f t="shared" si="462"/>
        <v>#VALUE!</v>
      </c>
      <c r="CT642" s="349" t="e">
        <f t="shared" si="462"/>
        <v>#VALUE!</v>
      </c>
      <c r="CU642" s="349" t="e">
        <f t="shared" si="462"/>
        <v>#VALUE!</v>
      </c>
      <c r="CV642" s="349" t="e">
        <f t="shared" si="462"/>
        <v>#VALUE!</v>
      </c>
    </row>
    <row r="643" spans="1:119" ht="13.5" x14ac:dyDescent="0.15">
      <c r="A643" s="54"/>
      <c r="B643" s="54"/>
      <c r="C643" s="54"/>
      <c r="D643" s="54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  <c r="AA643" s="54"/>
      <c r="AB643" s="54"/>
      <c r="AC643" s="54"/>
      <c r="AD643" s="54"/>
      <c r="AE643" s="54"/>
      <c r="AF643" s="54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63" t="s">
        <v>525</v>
      </c>
      <c r="CG643" s="350" t="s">
        <v>390</v>
      </c>
      <c r="CH643" s="351" t="s">
        <v>333</v>
      </c>
      <c r="CI643" s="351" t="s">
        <v>334</v>
      </c>
      <c r="CJ643" s="351" t="s">
        <v>335</v>
      </c>
      <c r="CK643" s="351" t="s">
        <v>336</v>
      </c>
      <c r="CL643" s="351" t="s">
        <v>337</v>
      </c>
      <c r="CM643" s="351" t="s">
        <v>338</v>
      </c>
      <c r="CN643" s="351" t="s">
        <v>339</v>
      </c>
      <c r="CO643" s="351" t="s">
        <v>340</v>
      </c>
      <c r="CP643" s="351" t="s">
        <v>341</v>
      </c>
      <c r="CQ643" s="351" t="s">
        <v>342</v>
      </c>
      <c r="CR643" s="351" t="s">
        <v>343</v>
      </c>
      <c r="CS643" s="351" t="s">
        <v>344</v>
      </c>
      <c r="CT643" s="351" t="s">
        <v>345</v>
      </c>
      <c r="CU643" s="351" t="s">
        <v>346</v>
      </c>
      <c r="CV643" s="351" t="s">
        <v>347</v>
      </c>
      <c r="CY643" s="54" t="s">
        <v>390</v>
      </c>
      <c r="CZ643" s="54" t="s">
        <v>333</v>
      </c>
      <c r="DA643" s="54" t="s">
        <v>334</v>
      </c>
      <c r="DB643" s="54" t="s">
        <v>335</v>
      </c>
      <c r="DC643" s="54" t="s">
        <v>336</v>
      </c>
      <c r="DD643" s="54" t="s">
        <v>337</v>
      </c>
      <c r="DE643" s="54" t="s">
        <v>338</v>
      </c>
      <c r="DF643" s="54" t="s">
        <v>339</v>
      </c>
      <c r="DG643" s="54" t="s">
        <v>340</v>
      </c>
      <c r="DH643" s="54" t="s">
        <v>341</v>
      </c>
      <c r="DI643" s="54" t="s">
        <v>342</v>
      </c>
      <c r="DJ643" s="54" t="s">
        <v>343</v>
      </c>
      <c r="DK643" s="54" t="s">
        <v>344</v>
      </c>
      <c r="DL643" s="54" t="s">
        <v>345</v>
      </c>
      <c r="DM643" s="54" t="s">
        <v>346</v>
      </c>
      <c r="DN643" s="54" t="s">
        <v>347</v>
      </c>
    </row>
    <row r="644" spans="1:119" ht="13.5" x14ac:dyDescent="0.15">
      <c r="A644" s="54"/>
      <c r="B644" s="54"/>
      <c r="C644" s="54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  <c r="AA644" s="54"/>
      <c r="AB644" s="54"/>
      <c r="AC644" s="54"/>
      <c r="AD644" s="54"/>
      <c r="AE644" s="54"/>
      <c r="AF644" s="54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126">
        <f>MAX(CA645:CA900)</f>
        <v>0</v>
      </c>
      <c r="CF644" s="54" t="s">
        <v>391</v>
      </c>
      <c r="CG644" s="352" t="e">
        <f>ROUND((CG632+CG633)*CG634+CG635*CG634*(CG636-1/CG637)-((CG632+CG633)*CG634-CG631-CG635*CG634/CG637)*EXP(-CG637*CG636),5)</f>
        <v>#VALUE!</v>
      </c>
      <c r="CH644" s="352" t="e">
        <f t="shared" ref="CH644:CV644" si="463">ROUND((CH632+CH633)*CH634+CH635*CH634*(CH636-1/CH637)-((CH632+CH633)*CH634-CH631-CH635*CH634/CH637)*EXP(-CH637*CH636),5)</f>
        <v>#VALUE!</v>
      </c>
      <c r="CI644" s="352" t="e">
        <f t="shared" si="463"/>
        <v>#VALUE!</v>
      </c>
      <c r="CJ644" s="352" t="e">
        <f t="shared" si="463"/>
        <v>#VALUE!</v>
      </c>
      <c r="CK644" s="352" t="e">
        <f t="shared" si="463"/>
        <v>#VALUE!</v>
      </c>
      <c r="CL644" s="352" t="e">
        <f t="shared" si="463"/>
        <v>#VALUE!</v>
      </c>
      <c r="CM644" s="352" t="e">
        <f t="shared" si="463"/>
        <v>#VALUE!</v>
      </c>
      <c r="CN644" s="352" t="e">
        <f t="shared" si="463"/>
        <v>#VALUE!</v>
      </c>
      <c r="CO644" s="352" t="e">
        <f t="shared" si="463"/>
        <v>#VALUE!</v>
      </c>
      <c r="CP644" s="352" t="e">
        <f t="shared" si="463"/>
        <v>#VALUE!</v>
      </c>
      <c r="CQ644" s="352" t="e">
        <f t="shared" si="463"/>
        <v>#VALUE!</v>
      </c>
      <c r="CR644" s="352" t="e">
        <f t="shared" si="463"/>
        <v>#VALUE!</v>
      </c>
      <c r="CS644" s="352" t="e">
        <f t="shared" si="463"/>
        <v>#VALUE!</v>
      </c>
      <c r="CT644" s="352" t="e">
        <f t="shared" si="463"/>
        <v>#VALUE!</v>
      </c>
      <c r="CU644" s="352" t="e">
        <f t="shared" si="463"/>
        <v>#VALUE!</v>
      </c>
      <c r="CV644" s="352" t="e">
        <f t="shared" si="463"/>
        <v>#VALUE!</v>
      </c>
      <c r="CX644" s="54" t="s">
        <v>412</v>
      </c>
      <c r="CY644" s="362">
        <f>(CY636+CY637)/CY635+CY634</f>
        <v>295.99579239870923</v>
      </c>
      <c r="CZ644" s="362">
        <f t="shared" ref="CZ644:DN644" si="464">(CZ636+CZ637)/CZ635+CZ634</f>
        <v>253.99617592876882</v>
      </c>
      <c r="DA644" s="362">
        <f t="shared" si="464"/>
        <v>224.99578814732763</v>
      </c>
      <c r="DB644" s="362">
        <f t="shared" si="464"/>
        <v>202.99552076677315</v>
      </c>
      <c r="DC644" s="362">
        <f t="shared" si="464"/>
        <v>190.00217425547623</v>
      </c>
      <c r="DD644" s="362">
        <f t="shared" si="464"/>
        <v>174.99791344557741</v>
      </c>
      <c r="DE644" s="362">
        <f t="shared" si="464"/>
        <v>164.99559634188427</v>
      </c>
      <c r="DF644" s="362">
        <f t="shared" si="464"/>
        <v>157.00280920314253</v>
      </c>
      <c r="DG644" s="362">
        <f t="shared" si="464"/>
        <v>151.99654993400793</v>
      </c>
      <c r="DH644" s="362">
        <f t="shared" si="464"/>
        <v>145.99700693992628</v>
      </c>
      <c r="DI644" s="362">
        <f t="shared" si="464"/>
        <v>141.99730722180493</v>
      </c>
      <c r="DJ644" s="362">
        <f t="shared" si="464"/>
        <v>138.99904711262363</v>
      </c>
      <c r="DK644" s="362">
        <f t="shared" si="464"/>
        <v>133.99871805423658</v>
      </c>
      <c r="DL644" s="362">
        <f t="shared" si="464"/>
        <v>131.99796563285832</v>
      </c>
      <c r="DM644" s="362">
        <f t="shared" si="464"/>
        <v>129.00495001041449</v>
      </c>
      <c r="DN644" s="362">
        <f t="shared" si="464"/>
        <v>127.00491577747849</v>
      </c>
    </row>
    <row r="645" spans="1:119" ht="13.5" x14ac:dyDescent="0.15">
      <c r="A645" s="54"/>
      <c r="B645" s="54"/>
      <c r="C645" s="54"/>
      <c r="D645" s="54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  <c r="AA645" s="54"/>
      <c r="AB645" s="54"/>
      <c r="AC645" s="54"/>
      <c r="AD645" s="54"/>
      <c r="AE645" s="54"/>
      <c r="AF645" s="54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319" t="str">
        <f>IF(CB645="","",CC645)</f>
        <v/>
      </c>
      <c r="CB645" s="363" t="str">
        <f>IF(COUNTIF(CY645:DN645,"×")=0,"","浮上できません")</f>
        <v/>
      </c>
      <c r="CC645" s="316"/>
      <c r="CG645" s="369"/>
      <c r="CH645" s="369"/>
      <c r="CI645" s="369"/>
      <c r="CJ645" s="369"/>
      <c r="CK645" s="369"/>
      <c r="CL645" s="369"/>
      <c r="CM645" s="369"/>
      <c r="CN645" s="369"/>
      <c r="CO645" s="369"/>
      <c r="CP645" s="369"/>
      <c r="CQ645" s="369"/>
      <c r="CR645" s="369"/>
      <c r="CS645" s="369"/>
      <c r="CT645" s="369"/>
      <c r="CU645" s="369"/>
      <c r="CV645" s="369"/>
      <c r="CY645" s="364" t="e">
        <f t="shared" ref="CY645:DN645" si="465">IF(CY644-CG644&gt;0,"","×")</f>
        <v>#VALUE!</v>
      </c>
      <c r="CZ645" s="364" t="e">
        <f t="shared" si="465"/>
        <v>#VALUE!</v>
      </c>
      <c r="DA645" s="364" t="e">
        <f t="shared" si="465"/>
        <v>#VALUE!</v>
      </c>
      <c r="DB645" s="364" t="e">
        <f t="shared" si="465"/>
        <v>#VALUE!</v>
      </c>
      <c r="DC645" s="364" t="e">
        <f t="shared" si="465"/>
        <v>#VALUE!</v>
      </c>
      <c r="DD645" s="364" t="e">
        <f t="shared" si="465"/>
        <v>#VALUE!</v>
      </c>
      <c r="DE645" s="364" t="e">
        <f t="shared" si="465"/>
        <v>#VALUE!</v>
      </c>
      <c r="DF645" s="364" t="e">
        <f t="shared" si="465"/>
        <v>#VALUE!</v>
      </c>
      <c r="DG645" s="364" t="e">
        <f t="shared" si="465"/>
        <v>#VALUE!</v>
      </c>
      <c r="DH645" s="364" t="e">
        <f t="shared" si="465"/>
        <v>#VALUE!</v>
      </c>
      <c r="DI645" s="364" t="e">
        <f t="shared" si="465"/>
        <v>#VALUE!</v>
      </c>
      <c r="DJ645" s="364" t="e">
        <f t="shared" si="465"/>
        <v>#VALUE!</v>
      </c>
      <c r="DK645" s="364" t="e">
        <f t="shared" si="465"/>
        <v>#VALUE!</v>
      </c>
      <c r="DL645" s="364" t="e">
        <f t="shared" si="465"/>
        <v>#VALUE!</v>
      </c>
      <c r="DM645" s="364" t="e">
        <f t="shared" si="465"/>
        <v>#VALUE!</v>
      </c>
      <c r="DN645" s="364" t="e">
        <f t="shared" si="465"/>
        <v>#VALUE!</v>
      </c>
    </row>
    <row r="646" spans="1:119" ht="13.5" x14ac:dyDescent="0.15">
      <c r="A646" s="54"/>
      <c r="B646" s="54"/>
      <c r="C646" s="54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  <c r="AA646" s="54"/>
      <c r="AB646" s="54"/>
      <c r="AC646" s="54"/>
      <c r="AD646" s="54"/>
      <c r="AE646" s="54"/>
      <c r="AF646" s="54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F646" s="339" t="s">
        <v>526</v>
      </c>
      <c r="CG646" s="339" t="s">
        <v>527</v>
      </c>
      <c r="CH646" s="339"/>
      <c r="CI646" s="339"/>
      <c r="CJ646" s="339"/>
      <c r="CK646" s="339"/>
      <c r="CL646" s="339"/>
      <c r="CM646" s="339"/>
      <c r="CN646" s="339"/>
      <c r="CO646" s="339"/>
      <c r="CP646" s="339"/>
      <c r="CQ646" s="338"/>
      <c r="CR646" s="338"/>
      <c r="CS646" s="338"/>
      <c r="CT646" s="338"/>
      <c r="CU646" s="338"/>
      <c r="CV646" s="338"/>
      <c r="CW646" s="338"/>
    </row>
    <row r="647" spans="1:119" ht="13.5" x14ac:dyDescent="0.15">
      <c r="A647" s="54"/>
      <c r="B647" s="54"/>
      <c r="C647" s="54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  <c r="AA647" s="54"/>
      <c r="AB647" s="54"/>
      <c r="AC647" s="54"/>
      <c r="AD647" s="54"/>
      <c r="AE647" s="54"/>
      <c r="AF647" s="54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X647" s="339"/>
      <c r="CY647" s="339"/>
      <c r="CZ647" s="339"/>
      <c r="DA647" s="339"/>
      <c r="DB647" s="339"/>
      <c r="DC647" s="339"/>
      <c r="DD647" s="339"/>
      <c r="DE647" s="339"/>
      <c r="DF647" s="339"/>
      <c r="DG647" s="339"/>
      <c r="DH647" s="339"/>
      <c r="DI647" s="339"/>
      <c r="DJ647" s="339"/>
      <c r="DK647" s="339"/>
      <c r="DL647" s="339"/>
      <c r="DM647" s="339"/>
      <c r="DN647" s="339"/>
    </row>
    <row r="648" spans="1:119" ht="13.5" x14ac:dyDescent="0.15">
      <c r="A648" s="54"/>
      <c r="B648" s="54"/>
      <c r="C648" s="54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  <c r="AA648" s="54"/>
      <c r="AB648" s="54"/>
      <c r="AC648" s="54"/>
      <c r="AD648" s="54"/>
      <c r="AE648" s="54"/>
      <c r="AF648" s="54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F648" s="340" t="s">
        <v>528</v>
      </c>
      <c r="CG648" s="353" t="e">
        <f t="shared" ref="CG648:CV648" si="466">CG627</f>
        <v>#VALUE!</v>
      </c>
      <c r="CH648" s="353" t="e">
        <f t="shared" si="466"/>
        <v>#VALUE!</v>
      </c>
      <c r="CI648" s="353" t="e">
        <f t="shared" si="466"/>
        <v>#VALUE!</v>
      </c>
      <c r="CJ648" s="353" t="e">
        <f t="shared" si="466"/>
        <v>#VALUE!</v>
      </c>
      <c r="CK648" s="353" t="e">
        <f t="shared" si="466"/>
        <v>#VALUE!</v>
      </c>
      <c r="CL648" s="353" t="e">
        <f t="shared" si="466"/>
        <v>#VALUE!</v>
      </c>
      <c r="CM648" s="353" t="e">
        <f t="shared" si="466"/>
        <v>#VALUE!</v>
      </c>
      <c r="CN648" s="353" t="e">
        <f t="shared" si="466"/>
        <v>#VALUE!</v>
      </c>
      <c r="CO648" s="353" t="e">
        <f t="shared" si="466"/>
        <v>#VALUE!</v>
      </c>
      <c r="CP648" s="353" t="e">
        <f t="shared" si="466"/>
        <v>#VALUE!</v>
      </c>
      <c r="CQ648" s="353" t="e">
        <f t="shared" si="466"/>
        <v>#VALUE!</v>
      </c>
      <c r="CR648" s="353" t="e">
        <f t="shared" si="466"/>
        <v>#VALUE!</v>
      </c>
      <c r="CS648" s="353" t="e">
        <f t="shared" si="466"/>
        <v>#VALUE!</v>
      </c>
      <c r="CT648" s="353" t="e">
        <f t="shared" si="466"/>
        <v>#VALUE!</v>
      </c>
      <c r="CU648" s="353" t="e">
        <f t="shared" si="466"/>
        <v>#VALUE!</v>
      </c>
      <c r="CV648" s="353" t="e">
        <f t="shared" si="466"/>
        <v>#VALUE!</v>
      </c>
    </row>
    <row r="649" spans="1:119" ht="13.5" x14ac:dyDescent="0.15">
      <c r="A649" s="54"/>
      <c r="B649" s="54"/>
      <c r="C649" s="54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  <c r="AA649" s="54"/>
      <c r="AB649" s="54"/>
      <c r="AC649" s="54"/>
      <c r="AD649" s="54"/>
      <c r="AE649" s="54"/>
      <c r="AF649" s="54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F649" s="54" t="s">
        <v>529</v>
      </c>
      <c r="CG649" s="54">
        <v>100</v>
      </c>
      <c r="CH649" s="54">
        <f>$CG649</f>
        <v>100</v>
      </c>
      <c r="CI649" s="54">
        <f t="shared" ref="CI649:CV653" si="467">$CG649</f>
        <v>100</v>
      </c>
      <c r="CJ649" s="54">
        <f t="shared" si="467"/>
        <v>100</v>
      </c>
      <c r="CK649" s="54">
        <f t="shared" si="467"/>
        <v>100</v>
      </c>
      <c r="CL649" s="54">
        <f t="shared" si="467"/>
        <v>100</v>
      </c>
      <c r="CM649" s="54">
        <f t="shared" si="467"/>
        <v>100</v>
      </c>
      <c r="CN649" s="54">
        <f t="shared" si="467"/>
        <v>100</v>
      </c>
      <c r="CO649" s="54">
        <f t="shared" si="467"/>
        <v>100</v>
      </c>
      <c r="CP649" s="54">
        <f t="shared" si="467"/>
        <v>100</v>
      </c>
      <c r="CQ649" s="54">
        <f t="shared" si="467"/>
        <v>100</v>
      </c>
      <c r="CR649" s="54">
        <f t="shared" si="467"/>
        <v>100</v>
      </c>
      <c r="CS649" s="54">
        <f t="shared" si="467"/>
        <v>100</v>
      </c>
      <c r="CT649" s="54">
        <f t="shared" si="467"/>
        <v>100</v>
      </c>
      <c r="CU649" s="54">
        <f t="shared" si="467"/>
        <v>100</v>
      </c>
      <c r="CV649" s="54">
        <f t="shared" si="467"/>
        <v>100</v>
      </c>
      <c r="CX649" s="339" t="s">
        <v>402</v>
      </c>
      <c r="CY649" s="339"/>
      <c r="CZ649" s="339"/>
      <c r="DA649" s="339"/>
      <c r="DB649" s="339"/>
      <c r="DC649" s="339"/>
      <c r="DD649" s="339"/>
      <c r="DE649" s="339"/>
      <c r="DF649" s="339"/>
      <c r="DG649" s="339"/>
      <c r="DH649" s="339"/>
      <c r="DI649" s="339"/>
      <c r="DJ649" s="339"/>
      <c r="DK649" s="339"/>
      <c r="DL649" s="339"/>
      <c r="DM649" s="339"/>
      <c r="DN649" s="339"/>
      <c r="DO649" s="339"/>
    </row>
    <row r="650" spans="1:119" ht="13.5" x14ac:dyDescent="0.15">
      <c r="A650" s="54"/>
      <c r="B650" s="54"/>
      <c r="C650" s="54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  <c r="AA650" s="54"/>
      <c r="AB650" s="54"/>
      <c r="AC650" s="54"/>
      <c r="AD650" s="54"/>
      <c r="AE650" s="54"/>
      <c r="AF650" s="54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B650" s="64" t="s">
        <v>372</v>
      </c>
      <c r="CC650" s="345">
        <v>0</v>
      </c>
      <c r="CD650" s="66" t="s">
        <v>373</v>
      </c>
      <c r="CE650" s="66">
        <f>ROUND(CC650*$CG$82*9.80665/1000,0)</f>
        <v>0</v>
      </c>
      <c r="CF650" s="54" t="s">
        <v>514</v>
      </c>
      <c r="CG650" s="341">
        <f>CE651</f>
        <v>0</v>
      </c>
      <c r="CH650" s="54">
        <f>$CG650</f>
        <v>0</v>
      </c>
      <c r="CI650" s="54">
        <f t="shared" si="467"/>
        <v>0</v>
      </c>
      <c r="CJ650" s="54">
        <f t="shared" si="467"/>
        <v>0</v>
      </c>
      <c r="CK650" s="54">
        <f t="shared" si="467"/>
        <v>0</v>
      </c>
      <c r="CL650" s="54">
        <f t="shared" si="467"/>
        <v>0</v>
      </c>
      <c r="CM650" s="54">
        <f t="shared" si="467"/>
        <v>0</v>
      </c>
      <c r="CN650" s="54">
        <f t="shared" si="467"/>
        <v>0</v>
      </c>
      <c r="CO650" s="54">
        <f t="shared" si="467"/>
        <v>0</v>
      </c>
      <c r="CP650" s="54">
        <f t="shared" si="467"/>
        <v>0</v>
      </c>
      <c r="CQ650" s="54">
        <f t="shared" si="467"/>
        <v>0</v>
      </c>
      <c r="CR650" s="54">
        <f t="shared" si="467"/>
        <v>0</v>
      </c>
      <c r="CS650" s="54">
        <f t="shared" si="467"/>
        <v>0</v>
      </c>
      <c r="CT650" s="54">
        <f t="shared" si="467"/>
        <v>0</v>
      </c>
      <c r="CU650" s="54">
        <f t="shared" si="467"/>
        <v>0</v>
      </c>
      <c r="CV650" s="54">
        <f t="shared" si="467"/>
        <v>0</v>
      </c>
    </row>
    <row r="651" spans="1:119" ht="13.5" x14ac:dyDescent="0.15">
      <c r="A651" s="54"/>
      <c r="B651" s="54"/>
      <c r="C651" s="54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  <c r="AA651" s="54"/>
      <c r="AB651" s="54"/>
      <c r="AC651" s="54"/>
      <c r="AD651" s="54"/>
      <c r="AE651" s="54"/>
      <c r="AF651" s="54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B651" s="354" t="s">
        <v>376</v>
      </c>
      <c r="CC651" s="355">
        <f>CC635</f>
        <v>0</v>
      </c>
      <c r="CD651" s="346" t="s">
        <v>530</v>
      </c>
      <c r="CE651" s="66">
        <f>CC651*$CG$82*9.80665/1000</f>
        <v>0</v>
      </c>
      <c r="CF651" s="54" t="s">
        <v>531</v>
      </c>
      <c r="CG651" s="54">
        <v>0.79</v>
      </c>
      <c r="CH651" s="54">
        <f>$CG651</f>
        <v>0.79</v>
      </c>
      <c r="CI651" s="54">
        <f t="shared" si="467"/>
        <v>0.79</v>
      </c>
      <c r="CJ651" s="54">
        <f t="shared" si="467"/>
        <v>0.79</v>
      </c>
      <c r="CK651" s="54">
        <f t="shared" si="467"/>
        <v>0.79</v>
      </c>
      <c r="CL651" s="54">
        <f t="shared" si="467"/>
        <v>0.79</v>
      </c>
      <c r="CM651" s="54">
        <f t="shared" si="467"/>
        <v>0.79</v>
      </c>
      <c r="CN651" s="54">
        <f t="shared" si="467"/>
        <v>0.79</v>
      </c>
      <c r="CO651" s="54">
        <f t="shared" si="467"/>
        <v>0.79</v>
      </c>
      <c r="CP651" s="54">
        <f t="shared" si="467"/>
        <v>0.79</v>
      </c>
      <c r="CQ651" s="54">
        <f t="shared" si="467"/>
        <v>0.79</v>
      </c>
      <c r="CR651" s="54">
        <f t="shared" si="467"/>
        <v>0.79</v>
      </c>
      <c r="CS651" s="54">
        <f t="shared" si="467"/>
        <v>0.79</v>
      </c>
      <c r="CT651" s="54">
        <f t="shared" si="467"/>
        <v>0.79</v>
      </c>
      <c r="CU651" s="54">
        <f t="shared" si="467"/>
        <v>0.79</v>
      </c>
      <c r="CV651" s="54">
        <f t="shared" si="467"/>
        <v>0.79</v>
      </c>
      <c r="CX651" s="358" t="s">
        <v>521</v>
      </c>
      <c r="CY651" s="54">
        <f t="shared" ref="CY651:DN651" si="468">CG$79</f>
        <v>126.88500000000001</v>
      </c>
      <c r="CZ651" s="54">
        <f t="shared" si="468"/>
        <v>109.185</v>
      </c>
      <c r="DA651" s="54">
        <f t="shared" si="468"/>
        <v>94.381</v>
      </c>
      <c r="DB651" s="54">
        <f t="shared" si="468"/>
        <v>82.445999999999998</v>
      </c>
      <c r="DC651" s="54">
        <f t="shared" si="468"/>
        <v>73.918000000000006</v>
      </c>
      <c r="DD651" s="54">
        <f t="shared" si="468"/>
        <v>63.152999999999999</v>
      </c>
      <c r="DE651" s="54">
        <f t="shared" si="468"/>
        <v>56.482999999999997</v>
      </c>
      <c r="DF651" s="54">
        <f t="shared" si="468"/>
        <v>51.133000000000003</v>
      </c>
      <c r="DG651" s="54">
        <f t="shared" si="468"/>
        <v>48.246000000000002</v>
      </c>
      <c r="DH651" s="54">
        <f t="shared" si="468"/>
        <v>43.709000000000003</v>
      </c>
      <c r="DI651" s="54">
        <f t="shared" si="468"/>
        <v>40.774000000000001</v>
      </c>
      <c r="DJ651" s="54">
        <f t="shared" si="468"/>
        <v>38.68</v>
      </c>
      <c r="DK651" s="54">
        <f t="shared" si="468"/>
        <v>34.463000000000001</v>
      </c>
      <c r="DL651" s="54">
        <f t="shared" si="468"/>
        <v>33.161000000000001</v>
      </c>
      <c r="DM651" s="54">
        <f t="shared" si="468"/>
        <v>30.765000000000001</v>
      </c>
      <c r="DN651" s="54">
        <f t="shared" si="468"/>
        <v>29.283999999999999</v>
      </c>
    </row>
    <row r="652" spans="1:119" ht="13.5" x14ac:dyDescent="0.15">
      <c r="A652" s="54"/>
      <c r="B652" s="54"/>
      <c r="C652" s="54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  <c r="AA652" s="54"/>
      <c r="AB652" s="54"/>
      <c r="AC652" s="54"/>
      <c r="AD652" s="54"/>
      <c r="AE652" s="54"/>
      <c r="AF652" s="54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B652" s="64" t="s">
        <v>380</v>
      </c>
      <c r="CC652" s="345">
        <f>-BN117</f>
        <v>0</v>
      </c>
      <c r="CD652" s="346" t="s">
        <v>505</v>
      </c>
      <c r="CE652" s="66">
        <f>CC652*$CG$82*9.80665/1000</f>
        <v>0</v>
      </c>
      <c r="CF652" s="54" t="s">
        <v>382</v>
      </c>
      <c r="CG652" s="341">
        <f>CE650</f>
        <v>0</v>
      </c>
      <c r="CH652" s="54">
        <f>$CG652</f>
        <v>0</v>
      </c>
      <c r="CI652" s="54">
        <f t="shared" si="467"/>
        <v>0</v>
      </c>
      <c r="CJ652" s="54">
        <f t="shared" si="467"/>
        <v>0</v>
      </c>
      <c r="CK652" s="54">
        <f t="shared" si="467"/>
        <v>0</v>
      </c>
      <c r="CL652" s="54">
        <f t="shared" si="467"/>
        <v>0</v>
      </c>
      <c r="CM652" s="54">
        <f t="shared" si="467"/>
        <v>0</v>
      </c>
      <c r="CN652" s="54">
        <f t="shared" si="467"/>
        <v>0</v>
      </c>
      <c r="CO652" s="54">
        <f t="shared" si="467"/>
        <v>0</v>
      </c>
      <c r="CP652" s="54">
        <f t="shared" si="467"/>
        <v>0</v>
      </c>
      <c r="CQ652" s="54">
        <f t="shared" si="467"/>
        <v>0</v>
      </c>
      <c r="CR652" s="54">
        <f t="shared" si="467"/>
        <v>0</v>
      </c>
      <c r="CS652" s="54">
        <f t="shared" si="467"/>
        <v>0</v>
      </c>
      <c r="CT652" s="54">
        <f t="shared" si="467"/>
        <v>0</v>
      </c>
      <c r="CU652" s="54">
        <f t="shared" si="467"/>
        <v>0</v>
      </c>
      <c r="CV652" s="54">
        <f t="shared" si="467"/>
        <v>0</v>
      </c>
      <c r="CX652" s="54" t="s">
        <v>418</v>
      </c>
      <c r="CY652" s="54">
        <f t="shared" ref="CY652:DN652" si="469">CG$80</f>
        <v>0.55779999999999996</v>
      </c>
      <c r="CZ652" s="54">
        <f t="shared" si="469"/>
        <v>0.65139999999999998</v>
      </c>
      <c r="DA652" s="54">
        <f t="shared" si="469"/>
        <v>0.72219999999999995</v>
      </c>
      <c r="DB652" s="54">
        <f t="shared" si="469"/>
        <v>0.78249999999999997</v>
      </c>
      <c r="DC652" s="54">
        <f t="shared" si="469"/>
        <v>0.81259999999999999</v>
      </c>
      <c r="DD652" s="54">
        <f t="shared" si="469"/>
        <v>0.84340000000000004</v>
      </c>
      <c r="DE652" s="54">
        <f t="shared" si="469"/>
        <v>0.86929999999999996</v>
      </c>
      <c r="DF652" s="54">
        <f t="shared" si="469"/>
        <v>0.89100000000000001</v>
      </c>
      <c r="DG652" s="54">
        <f t="shared" si="469"/>
        <v>0.90920000000000001</v>
      </c>
      <c r="DH652" s="54">
        <f t="shared" si="469"/>
        <v>0.92220000000000002</v>
      </c>
      <c r="DI652" s="54">
        <f t="shared" si="469"/>
        <v>0.93189999999999995</v>
      </c>
      <c r="DJ652" s="54">
        <f t="shared" si="469"/>
        <v>0.94030000000000002</v>
      </c>
      <c r="DK652" s="54">
        <f t="shared" si="469"/>
        <v>0.94769999999999999</v>
      </c>
      <c r="DL652" s="54">
        <f t="shared" si="469"/>
        <v>0.95440000000000003</v>
      </c>
      <c r="DM652" s="54">
        <f t="shared" si="469"/>
        <v>0.96020000000000005</v>
      </c>
      <c r="DN652" s="54">
        <f t="shared" si="469"/>
        <v>0.96530000000000005</v>
      </c>
    </row>
    <row r="653" spans="1:119" ht="14.25" thickBot="1" x14ac:dyDescent="0.2">
      <c r="A653" s="54"/>
      <c r="B653" s="54"/>
      <c r="C653" s="54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  <c r="AA653" s="54"/>
      <c r="AB653" s="54"/>
      <c r="AC653" s="54"/>
      <c r="AD653" s="54"/>
      <c r="AE653" s="54"/>
      <c r="AF653" s="54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B653" s="64" t="s">
        <v>384</v>
      </c>
      <c r="CC653" s="345" t="e">
        <f>(BM117-BM116)/0.000694444444444444</f>
        <v>#VALUE!</v>
      </c>
      <c r="CD653" s="66" t="s">
        <v>65</v>
      </c>
      <c r="CE653" s="66" t="e">
        <f>IF(CC650=0,IF(CC633&gt;0,CC653+CE636,CC653),(CC653-((CC652-CC651)/CC650)))</f>
        <v>#VALUE!</v>
      </c>
      <c r="CF653" s="54" t="s">
        <v>385</v>
      </c>
      <c r="CG653" s="341" t="e">
        <f>ABS(CE653)</f>
        <v>#VALUE!</v>
      </c>
      <c r="CH653" s="54" t="e">
        <f>$CG653</f>
        <v>#VALUE!</v>
      </c>
      <c r="CI653" s="54" t="e">
        <f t="shared" si="467"/>
        <v>#VALUE!</v>
      </c>
      <c r="CJ653" s="54" t="e">
        <f t="shared" si="467"/>
        <v>#VALUE!</v>
      </c>
      <c r="CK653" s="54" t="e">
        <f t="shared" si="467"/>
        <v>#VALUE!</v>
      </c>
      <c r="CL653" s="54" t="e">
        <f t="shared" si="467"/>
        <v>#VALUE!</v>
      </c>
      <c r="CM653" s="54" t="e">
        <f t="shared" si="467"/>
        <v>#VALUE!</v>
      </c>
      <c r="CN653" s="54" t="e">
        <f t="shared" si="467"/>
        <v>#VALUE!</v>
      </c>
      <c r="CO653" s="54" t="e">
        <f t="shared" si="467"/>
        <v>#VALUE!</v>
      </c>
      <c r="CP653" s="54" t="e">
        <f t="shared" si="467"/>
        <v>#VALUE!</v>
      </c>
      <c r="CQ653" s="54" t="e">
        <f t="shared" si="467"/>
        <v>#VALUE!</v>
      </c>
      <c r="CR653" s="54" t="e">
        <f t="shared" si="467"/>
        <v>#VALUE!</v>
      </c>
      <c r="CS653" s="54" t="e">
        <f t="shared" si="467"/>
        <v>#VALUE!</v>
      </c>
      <c r="CT653" s="54" t="e">
        <f t="shared" si="467"/>
        <v>#VALUE!</v>
      </c>
      <c r="CU653" s="54" t="e">
        <f t="shared" si="467"/>
        <v>#VALUE!</v>
      </c>
      <c r="CV653" s="54" t="e">
        <f t="shared" si="467"/>
        <v>#VALUE!</v>
      </c>
      <c r="CX653" s="54" t="s">
        <v>415</v>
      </c>
      <c r="CY653" s="54">
        <f>100-$CG$83</f>
        <v>94.33</v>
      </c>
      <c r="CZ653" s="54">
        <f t="shared" ref="CZ653:DN653" si="470">100-$CG$83</f>
        <v>94.33</v>
      </c>
      <c r="DA653" s="54">
        <f t="shared" si="470"/>
        <v>94.33</v>
      </c>
      <c r="DB653" s="54">
        <f t="shared" si="470"/>
        <v>94.33</v>
      </c>
      <c r="DC653" s="54">
        <f t="shared" si="470"/>
        <v>94.33</v>
      </c>
      <c r="DD653" s="54">
        <f t="shared" si="470"/>
        <v>94.33</v>
      </c>
      <c r="DE653" s="54">
        <f t="shared" si="470"/>
        <v>94.33</v>
      </c>
      <c r="DF653" s="54">
        <f t="shared" si="470"/>
        <v>94.33</v>
      </c>
      <c r="DG653" s="54">
        <f t="shared" si="470"/>
        <v>94.33</v>
      </c>
      <c r="DH653" s="54">
        <f t="shared" si="470"/>
        <v>94.33</v>
      </c>
      <c r="DI653" s="54">
        <f t="shared" si="470"/>
        <v>94.33</v>
      </c>
      <c r="DJ653" s="54">
        <f t="shared" si="470"/>
        <v>94.33</v>
      </c>
      <c r="DK653" s="54">
        <f t="shared" si="470"/>
        <v>94.33</v>
      </c>
      <c r="DL653" s="54">
        <f t="shared" si="470"/>
        <v>94.33</v>
      </c>
      <c r="DM653" s="54">
        <f t="shared" si="470"/>
        <v>94.33</v>
      </c>
      <c r="DN653" s="54">
        <f t="shared" si="470"/>
        <v>94.33</v>
      </c>
    </row>
    <row r="654" spans="1:119" ht="16.5" customHeight="1" thickBot="1" x14ac:dyDescent="0.2">
      <c r="A654" s="54"/>
      <c r="B654" s="54"/>
      <c r="C654" s="54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  <c r="AA654" s="54"/>
      <c r="AB654" s="54"/>
      <c r="AC654" s="54"/>
      <c r="AD654" s="54"/>
      <c r="AE654" s="54"/>
      <c r="AF654" s="54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B654" s="359"/>
      <c r="CC654" s="360"/>
      <c r="CF654" s="54" t="s">
        <v>397</v>
      </c>
      <c r="CG654" s="347">
        <f>LN(2)/CG$78</f>
        <v>0.13862943611198905</v>
      </c>
      <c r="CH654" s="347">
        <f t="shared" ref="CH654:CV654" si="471">LN(2)/CH$78</f>
        <v>8.6643397569993161E-2</v>
      </c>
      <c r="CI654" s="347">
        <f t="shared" si="471"/>
        <v>5.5451774444795626E-2</v>
      </c>
      <c r="CJ654" s="347">
        <f t="shared" si="471"/>
        <v>3.7467415165402446E-2</v>
      </c>
      <c r="CK654" s="347">
        <f t="shared" si="471"/>
        <v>2.5672117798516494E-2</v>
      </c>
      <c r="CL654" s="347">
        <f t="shared" si="471"/>
        <v>1.8097837612531208E-2</v>
      </c>
      <c r="CM654" s="347">
        <f t="shared" si="471"/>
        <v>1.2765141446776157E-2</v>
      </c>
      <c r="CN654" s="347">
        <f t="shared" si="471"/>
        <v>9.001911435843446E-3</v>
      </c>
      <c r="CO654" s="347">
        <f t="shared" si="471"/>
        <v>6.3591484455040852E-3</v>
      </c>
      <c r="CP654" s="347">
        <f t="shared" si="471"/>
        <v>4.7475834284927756E-3</v>
      </c>
      <c r="CQ654" s="347">
        <f t="shared" si="471"/>
        <v>3.7066694147590657E-3</v>
      </c>
      <c r="CR654" s="347">
        <f t="shared" si="471"/>
        <v>2.9001974082006081E-3</v>
      </c>
      <c r="CS654" s="347">
        <f t="shared" si="471"/>
        <v>2.272613706753919E-3</v>
      </c>
      <c r="CT654" s="347">
        <f t="shared" si="471"/>
        <v>1.7773004629742187E-3</v>
      </c>
      <c r="CU654" s="347">
        <f t="shared" si="471"/>
        <v>1.3918618083533039E-3</v>
      </c>
      <c r="CV654" s="347">
        <f t="shared" si="471"/>
        <v>1.0915703630865281E-3</v>
      </c>
      <c r="CX654" s="54" t="s">
        <v>426</v>
      </c>
      <c r="CY654" s="361">
        <f>CE652</f>
        <v>0</v>
      </c>
      <c r="CZ654" s="54">
        <f>$CY654</f>
        <v>0</v>
      </c>
      <c r="DA654" s="54">
        <f t="shared" ref="DA654:DN654" si="472">$CY654</f>
        <v>0</v>
      </c>
      <c r="DB654" s="54">
        <f t="shared" si="472"/>
        <v>0</v>
      </c>
      <c r="DC654" s="54">
        <f t="shared" si="472"/>
        <v>0</v>
      </c>
      <c r="DD654" s="54">
        <f t="shared" si="472"/>
        <v>0</v>
      </c>
      <c r="DE654" s="54">
        <f t="shared" si="472"/>
        <v>0</v>
      </c>
      <c r="DF654" s="54">
        <f t="shared" si="472"/>
        <v>0</v>
      </c>
      <c r="DG654" s="54">
        <f t="shared" si="472"/>
        <v>0</v>
      </c>
      <c r="DH654" s="54">
        <f t="shared" si="472"/>
        <v>0</v>
      </c>
      <c r="DI654" s="54">
        <f t="shared" si="472"/>
        <v>0</v>
      </c>
      <c r="DJ654" s="54">
        <f t="shared" si="472"/>
        <v>0</v>
      </c>
      <c r="DK654" s="54">
        <f t="shared" si="472"/>
        <v>0</v>
      </c>
      <c r="DL654" s="54">
        <f t="shared" si="472"/>
        <v>0</v>
      </c>
      <c r="DM654" s="54">
        <f t="shared" si="472"/>
        <v>0</v>
      </c>
      <c r="DN654" s="54">
        <f t="shared" si="472"/>
        <v>0</v>
      </c>
    </row>
    <row r="656" spans="1:119" ht="13.5" x14ac:dyDescent="0.15">
      <c r="A656" s="54"/>
      <c r="B656" s="54"/>
      <c r="C656" s="54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  <c r="AA656" s="54"/>
      <c r="AB656" s="54"/>
      <c r="AC656" s="54"/>
      <c r="AD656" s="54"/>
      <c r="AE656" s="54"/>
      <c r="AF656" s="54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G656" s="348">
        <f>(CG649+CG650)*CG651</f>
        <v>79</v>
      </c>
      <c r="CH656" s="348">
        <f t="shared" ref="CH656:CV656" si="473">(CH649+CH650)*CH651</f>
        <v>79</v>
      </c>
      <c r="CI656" s="348">
        <f t="shared" si="473"/>
        <v>79</v>
      </c>
      <c r="CJ656" s="348">
        <f t="shared" si="473"/>
        <v>79</v>
      </c>
      <c r="CK656" s="348">
        <f t="shared" si="473"/>
        <v>79</v>
      </c>
      <c r="CL656" s="348">
        <f t="shared" si="473"/>
        <v>79</v>
      </c>
      <c r="CM656" s="348">
        <f t="shared" si="473"/>
        <v>79</v>
      </c>
      <c r="CN656" s="348">
        <f t="shared" si="473"/>
        <v>79</v>
      </c>
      <c r="CO656" s="348">
        <f t="shared" si="473"/>
        <v>79</v>
      </c>
      <c r="CP656" s="348">
        <f t="shared" si="473"/>
        <v>79</v>
      </c>
      <c r="CQ656" s="348">
        <f t="shared" si="473"/>
        <v>79</v>
      </c>
      <c r="CR656" s="348">
        <f t="shared" si="473"/>
        <v>79</v>
      </c>
      <c r="CS656" s="348">
        <f t="shared" si="473"/>
        <v>79</v>
      </c>
      <c r="CT656" s="348">
        <f t="shared" si="473"/>
        <v>79</v>
      </c>
      <c r="CU656" s="348">
        <f t="shared" si="473"/>
        <v>79</v>
      </c>
      <c r="CV656" s="348">
        <f t="shared" si="473"/>
        <v>79</v>
      </c>
    </row>
    <row r="657" spans="1:119" ht="13.5" x14ac:dyDescent="0.15">
      <c r="A657" s="54"/>
      <c r="B657" s="54"/>
      <c r="C657" s="54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  <c r="AA657" s="54"/>
      <c r="AB657" s="54"/>
      <c r="AC657" s="54"/>
      <c r="AD657" s="54"/>
      <c r="AE657" s="54"/>
      <c r="AF657" s="54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G657" s="348" t="e">
        <f>CG652*CG651*(CG653-1/CG654)</f>
        <v>#VALUE!</v>
      </c>
      <c r="CH657" s="348" t="e">
        <f t="shared" ref="CH657:CV657" si="474">CH652*CH651*(CH653-1/CH654)</f>
        <v>#VALUE!</v>
      </c>
      <c r="CI657" s="348" t="e">
        <f t="shared" si="474"/>
        <v>#VALUE!</v>
      </c>
      <c r="CJ657" s="348" t="e">
        <f t="shared" si="474"/>
        <v>#VALUE!</v>
      </c>
      <c r="CK657" s="348" t="e">
        <f t="shared" si="474"/>
        <v>#VALUE!</v>
      </c>
      <c r="CL657" s="348" t="e">
        <f t="shared" si="474"/>
        <v>#VALUE!</v>
      </c>
      <c r="CM657" s="348" t="e">
        <f t="shared" si="474"/>
        <v>#VALUE!</v>
      </c>
      <c r="CN657" s="348" t="e">
        <f t="shared" si="474"/>
        <v>#VALUE!</v>
      </c>
      <c r="CO657" s="348" t="e">
        <f t="shared" si="474"/>
        <v>#VALUE!</v>
      </c>
      <c r="CP657" s="348" t="e">
        <f t="shared" si="474"/>
        <v>#VALUE!</v>
      </c>
      <c r="CQ657" s="348" t="e">
        <f t="shared" si="474"/>
        <v>#VALUE!</v>
      </c>
      <c r="CR657" s="348" t="e">
        <f t="shared" si="474"/>
        <v>#VALUE!</v>
      </c>
      <c r="CS657" s="348" t="e">
        <f t="shared" si="474"/>
        <v>#VALUE!</v>
      </c>
      <c r="CT657" s="348" t="e">
        <f t="shared" si="474"/>
        <v>#VALUE!</v>
      </c>
      <c r="CU657" s="348" t="e">
        <f t="shared" si="474"/>
        <v>#VALUE!</v>
      </c>
      <c r="CV657" s="348" t="e">
        <f t="shared" si="474"/>
        <v>#VALUE!</v>
      </c>
    </row>
    <row r="658" spans="1:119" ht="13.5" x14ac:dyDescent="0.15">
      <c r="A658" s="54"/>
      <c r="B658" s="54"/>
      <c r="C658" s="54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  <c r="AA658" s="54"/>
      <c r="AB658" s="54"/>
      <c r="AC658" s="54"/>
      <c r="AD658" s="54"/>
      <c r="AE658" s="54"/>
      <c r="AF658" s="54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G658" s="348" t="e">
        <f>((CG649+CG650)*CG651-CG648-CG652*CG651/CG654)*EXP(-CG654*CG653)</f>
        <v>#VALUE!</v>
      </c>
      <c r="CH658" s="348" t="e">
        <f t="shared" ref="CH658:CV658" si="475">((CH649+CH650)*CH651-CH648-CH652*CH651/CH654)*EXP(-CH654*CH653)</f>
        <v>#VALUE!</v>
      </c>
      <c r="CI658" s="348" t="e">
        <f t="shared" si="475"/>
        <v>#VALUE!</v>
      </c>
      <c r="CJ658" s="348" t="e">
        <f t="shared" si="475"/>
        <v>#VALUE!</v>
      </c>
      <c r="CK658" s="348" t="e">
        <f t="shared" si="475"/>
        <v>#VALUE!</v>
      </c>
      <c r="CL658" s="348" t="e">
        <f t="shared" si="475"/>
        <v>#VALUE!</v>
      </c>
      <c r="CM658" s="348" t="e">
        <f t="shared" si="475"/>
        <v>#VALUE!</v>
      </c>
      <c r="CN658" s="348" t="e">
        <f t="shared" si="475"/>
        <v>#VALUE!</v>
      </c>
      <c r="CO658" s="348" t="e">
        <f t="shared" si="475"/>
        <v>#VALUE!</v>
      </c>
      <c r="CP658" s="348" t="e">
        <f t="shared" si="475"/>
        <v>#VALUE!</v>
      </c>
      <c r="CQ658" s="348" t="e">
        <f t="shared" si="475"/>
        <v>#VALUE!</v>
      </c>
      <c r="CR658" s="348" t="e">
        <f t="shared" si="475"/>
        <v>#VALUE!</v>
      </c>
      <c r="CS658" s="348" t="e">
        <f t="shared" si="475"/>
        <v>#VALUE!</v>
      </c>
      <c r="CT658" s="348" t="e">
        <f t="shared" si="475"/>
        <v>#VALUE!</v>
      </c>
      <c r="CU658" s="348" t="e">
        <f t="shared" si="475"/>
        <v>#VALUE!</v>
      </c>
      <c r="CV658" s="348" t="e">
        <f t="shared" si="475"/>
        <v>#VALUE!</v>
      </c>
    </row>
    <row r="659" spans="1:119" ht="13.5" x14ac:dyDescent="0.15">
      <c r="A659" s="54"/>
      <c r="B659" s="54"/>
      <c r="C659" s="54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  <c r="AA659" s="54"/>
      <c r="AB659" s="54"/>
      <c r="AC659" s="54"/>
      <c r="AD659" s="54"/>
      <c r="AE659" s="54"/>
      <c r="AF659" s="54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G659" s="349" t="e">
        <f>CG656+CG657-CG658</f>
        <v>#VALUE!</v>
      </c>
      <c r="CH659" s="349" t="e">
        <f t="shared" ref="CH659:CV659" si="476">CH656+CH657-CH658</f>
        <v>#VALUE!</v>
      </c>
      <c r="CI659" s="349" t="e">
        <f t="shared" si="476"/>
        <v>#VALUE!</v>
      </c>
      <c r="CJ659" s="349" t="e">
        <f t="shared" si="476"/>
        <v>#VALUE!</v>
      </c>
      <c r="CK659" s="349" t="e">
        <f t="shared" si="476"/>
        <v>#VALUE!</v>
      </c>
      <c r="CL659" s="349" t="e">
        <f t="shared" si="476"/>
        <v>#VALUE!</v>
      </c>
      <c r="CM659" s="349" t="e">
        <f t="shared" si="476"/>
        <v>#VALUE!</v>
      </c>
      <c r="CN659" s="349" t="e">
        <f t="shared" si="476"/>
        <v>#VALUE!</v>
      </c>
      <c r="CO659" s="349" t="e">
        <f t="shared" si="476"/>
        <v>#VALUE!</v>
      </c>
      <c r="CP659" s="349" t="e">
        <f t="shared" si="476"/>
        <v>#VALUE!</v>
      </c>
      <c r="CQ659" s="349" t="e">
        <f t="shared" si="476"/>
        <v>#VALUE!</v>
      </c>
      <c r="CR659" s="349" t="e">
        <f t="shared" si="476"/>
        <v>#VALUE!</v>
      </c>
      <c r="CS659" s="349" t="e">
        <f t="shared" si="476"/>
        <v>#VALUE!</v>
      </c>
      <c r="CT659" s="349" t="e">
        <f t="shared" si="476"/>
        <v>#VALUE!</v>
      </c>
      <c r="CU659" s="349" t="e">
        <f t="shared" si="476"/>
        <v>#VALUE!</v>
      </c>
      <c r="CV659" s="349" t="e">
        <f t="shared" si="476"/>
        <v>#VALUE!</v>
      </c>
    </row>
    <row r="660" spans="1:119" ht="13.5" x14ac:dyDescent="0.15">
      <c r="A660" s="54"/>
      <c r="B660" s="54"/>
      <c r="C660" s="54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  <c r="AA660" s="54"/>
      <c r="AB660" s="54"/>
      <c r="AC660" s="54"/>
      <c r="AD660" s="54"/>
      <c r="AE660" s="54"/>
      <c r="AF660" s="54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G660" s="350" t="s">
        <v>390</v>
      </c>
      <c r="CH660" s="351" t="s">
        <v>333</v>
      </c>
      <c r="CI660" s="351" t="s">
        <v>334</v>
      </c>
      <c r="CJ660" s="351" t="s">
        <v>335</v>
      </c>
      <c r="CK660" s="351" t="s">
        <v>336</v>
      </c>
      <c r="CL660" s="351" t="s">
        <v>337</v>
      </c>
      <c r="CM660" s="351" t="s">
        <v>338</v>
      </c>
      <c r="CN660" s="351" t="s">
        <v>339</v>
      </c>
      <c r="CO660" s="351" t="s">
        <v>340</v>
      </c>
      <c r="CP660" s="351" t="s">
        <v>341</v>
      </c>
      <c r="CQ660" s="351" t="s">
        <v>342</v>
      </c>
      <c r="CR660" s="351" t="s">
        <v>343</v>
      </c>
      <c r="CS660" s="351" t="s">
        <v>344</v>
      </c>
      <c r="CT660" s="351" t="s">
        <v>345</v>
      </c>
      <c r="CU660" s="351" t="s">
        <v>346</v>
      </c>
      <c r="CV660" s="351" t="s">
        <v>347</v>
      </c>
      <c r="CY660" s="54" t="s">
        <v>390</v>
      </c>
      <c r="CZ660" s="54" t="s">
        <v>333</v>
      </c>
      <c r="DA660" s="54" t="s">
        <v>334</v>
      </c>
      <c r="DB660" s="54" t="s">
        <v>335</v>
      </c>
      <c r="DC660" s="54" t="s">
        <v>336</v>
      </c>
      <c r="DD660" s="54" t="s">
        <v>337</v>
      </c>
      <c r="DE660" s="54" t="s">
        <v>338</v>
      </c>
      <c r="DF660" s="54" t="s">
        <v>339</v>
      </c>
      <c r="DG660" s="54" t="s">
        <v>340</v>
      </c>
      <c r="DH660" s="54" t="s">
        <v>341</v>
      </c>
      <c r="DI660" s="54" t="s">
        <v>342</v>
      </c>
      <c r="DJ660" s="54" t="s">
        <v>343</v>
      </c>
      <c r="DK660" s="54" t="s">
        <v>344</v>
      </c>
      <c r="DL660" s="54" t="s">
        <v>345</v>
      </c>
      <c r="DM660" s="54" t="s">
        <v>346</v>
      </c>
      <c r="DN660" s="54" t="s">
        <v>347</v>
      </c>
    </row>
    <row r="661" spans="1:119" ht="13.5" x14ac:dyDescent="0.15">
      <c r="A661" s="54"/>
      <c r="B661" s="54"/>
      <c r="C661" s="54"/>
      <c r="D661" s="54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  <c r="AA661" s="54"/>
      <c r="AB661" s="54"/>
      <c r="AC661" s="54"/>
      <c r="AD661" s="54"/>
      <c r="AE661" s="54"/>
      <c r="AF661" s="54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F661" s="54" t="s">
        <v>391</v>
      </c>
      <c r="CG661" s="352" t="e">
        <f>ROUND((CG649+CG650)*CG651+CG652*CG651*(CG653-1/CG654)-((CG649+CG650)*CG651-CG648-CG652*CG651/CG654)*EXP(-CG654*CG653),5)</f>
        <v>#VALUE!</v>
      </c>
      <c r="CH661" s="352" t="e">
        <f t="shared" ref="CH661:CV661" si="477">ROUND((CH649+CH650)*CH651+CH652*CH651*(CH653-1/CH654)-((CH649+CH650)*CH651-CH648-CH652*CH651/CH654)*EXP(-CH654*CH653),5)</f>
        <v>#VALUE!</v>
      </c>
      <c r="CI661" s="352" t="e">
        <f t="shared" si="477"/>
        <v>#VALUE!</v>
      </c>
      <c r="CJ661" s="352" t="e">
        <f t="shared" si="477"/>
        <v>#VALUE!</v>
      </c>
      <c r="CK661" s="352" t="e">
        <f t="shared" si="477"/>
        <v>#VALUE!</v>
      </c>
      <c r="CL661" s="352" t="e">
        <f t="shared" si="477"/>
        <v>#VALUE!</v>
      </c>
      <c r="CM661" s="352" t="e">
        <f t="shared" si="477"/>
        <v>#VALUE!</v>
      </c>
      <c r="CN661" s="352" t="e">
        <f t="shared" si="477"/>
        <v>#VALUE!</v>
      </c>
      <c r="CO661" s="352" t="e">
        <f t="shared" si="477"/>
        <v>#VALUE!</v>
      </c>
      <c r="CP661" s="352" t="e">
        <f t="shared" si="477"/>
        <v>#VALUE!</v>
      </c>
      <c r="CQ661" s="352" t="e">
        <f t="shared" si="477"/>
        <v>#VALUE!</v>
      </c>
      <c r="CR661" s="352" t="e">
        <f t="shared" si="477"/>
        <v>#VALUE!</v>
      </c>
      <c r="CS661" s="352" t="e">
        <f t="shared" si="477"/>
        <v>#VALUE!</v>
      </c>
      <c r="CT661" s="352" t="e">
        <f t="shared" si="477"/>
        <v>#VALUE!</v>
      </c>
      <c r="CU661" s="352" t="e">
        <f t="shared" si="477"/>
        <v>#VALUE!</v>
      </c>
      <c r="CV661" s="352" t="e">
        <f t="shared" si="477"/>
        <v>#VALUE!</v>
      </c>
      <c r="CX661" s="54" t="s">
        <v>412</v>
      </c>
      <c r="CY661" s="362">
        <f>(CY653+CY654)/CY652+CY651</f>
        <v>295.99579239870923</v>
      </c>
      <c r="CZ661" s="362">
        <f t="shared" ref="CZ661:DN661" si="478">(CZ653+CZ654)/CZ652+CZ651</f>
        <v>253.99617592876882</v>
      </c>
      <c r="DA661" s="362">
        <f t="shared" si="478"/>
        <v>224.99578814732763</v>
      </c>
      <c r="DB661" s="362">
        <f t="shared" si="478"/>
        <v>202.99552076677315</v>
      </c>
      <c r="DC661" s="362">
        <f t="shared" si="478"/>
        <v>190.00217425547623</v>
      </c>
      <c r="DD661" s="362">
        <f t="shared" si="478"/>
        <v>174.99791344557741</v>
      </c>
      <c r="DE661" s="362">
        <f t="shared" si="478"/>
        <v>164.99559634188427</v>
      </c>
      <c r="DF661" s="362">
        <f t="shared" si="478"/>
        <v>157.00280920314253</v>
      </c>
      <c r="DG661" s="362">
        <f t="shared" si="478"/>
        <v>151.99654993400793</v>
      </c>
      <c r="DH661" s="362">
        <f t="shared" si="478"/>
        <v>145.99700693992628</v>
      </c>
      <c r="DI661" s="362">
        <f t="shared" si="478"/>
        <v>141.99730722180493</v>
      </c>
      <c r="DJ661" s="362">
        <f t="shared" si="478"/>
        <v>138.99904711262363</v>
      </c>
      <c r="DK661" s="362">
        <f t="shared" si="478"/>
        <v>133.99871805423658</v>
      </c>
      <c r="DL661" s="362">
        <f t="shared" si="478"/>
        <v>131.99796563285832</v>
      </c>
      <c r="DM661" s="362">
        <f t="shared" si="478"/>
        <v>129.00495001041449</v>
      </c>
      <c r="DN661" s="362">
        <f t="shared" si="478"/>
        <v>127.00491577747849</v>
      </c>
    </row>
    <row r="662" spans="1:119" ht="13.5" x14ac:dyDescent="0.15">
      <c r="A662" s="54"/>
      <c r="B662" s="54"/>
      <c r="C662" s="54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  <c r="AA662" s="54"/>
      <c r="AB662" s="54"/>
      <c r="AC662" s="54"/>
      <c r="AD662" s="54"/>
      <c r="AE662" s="54"/>
      <c r="AF662" s="54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319" t="str">
        <f>IF(CB662="","",CC662)</f>
        <v/>
      </c>
      <c r="CB662" s="363" t="str">
        <f>IF(COUNTIF(CY662:DN662,"×")=0,"","浮上できません")</f>
        <v/>
      </c>
      <c r="CC662" s="316"/>
      <c r="CG662" s="369"/>
      <c r="CH662" s="369"/>
      <c r="CI662" s="369"/>
      <c r="CJ662" s="369"/>
      <c r="CK662" s="369"/>
      <c r="CL662" s="369"/>
      <c r="CM662" s="369"/>
      <c r="CN662" s="369"/>
      <c r="CO662" s="369"/>
      <c r="CP662" s="369"/>
      <c r="CQ662" s="369"/>
      <c r="CR662" s="369"/>
      <c r="CS662" s="369"/>
      <c r="CT662" s="369"/>
      <c r="CU662" s="369"/>
      <c r="CV662" s="369"/>
      <c r="CY662" s="364" t="e">
        <f t="shared" ref="CY662:DN662" si="479">IF(CY661-CG661&gt;0,"","×")</f>
        <v>#VALUE!</v>
      </c>
      <c r="CZ662" s="364" t="e">
        <f t="shared" si="479"/>
        <v>#VALUE!</v>
      </c>
      <c r="DA662" s="364" t="e">
        <f t="shared" si="479"/>
        <v>#VALUE!</v>
      </c>
      <c r="DB662" s="364" t="e">
        <f t="shared" si="479"/>
        <v>#VALUE!</v>
      </c>
      <c r="DC662" s="364" t="e">
        <f t="shared" si="479"/>
        <v>#VALUE!</v>
      </c>
      <c r="DD662" s="364" t="e">
        <f t="shared" si="479"/>
        <v>#VALUE!</v>
      </c>
      <c r="DE662" s="364" t="e">
        <f t="shared" si="479"/>
        <v>#VALUE!</v>
      </c>
      <c r="DF662" s="364" t="e">
        <f t="shared" si="479"/>
        <v>#VALUE!</v>
      </c>
      <c r="DG662" s="364" t="e">
        <f t="shared" si="479"/>
        <v>#VALUE!</v>
      </c>
      <c r="DH662" s="364" t="e">
        <f t="shared" si="479"/>
        <v>#VALUE!</v>
      </c>
      <c r="DI662" s="364" t="e">
        <f t="shared" si="479"/>
        <v>#VALUE!</v>
      </c>
      <c r="DJ662" s="364" t="e">
        <f t="shared" si="479"/>
        <v>#VALUE!</v>
      </c>
      <c r="DK662" s="364" t="e">
        <f t="shared" si="479"/>
        <v>#VALUE!</v>
      </c>
      <c r="DL662" s="364" t="e">
        <f t="shared" si="479"/>
        <v>#VALUE!</v>
      </c>
      <c r="DM662" s="364" t="e">
        <f t="shared" si="479"/>
        <v>#VALUE!</v>
      </c>
      <c r="DN662" s="364" t="e">
        <f t="shared" si="479"/>
        <v>#VALUE!</v>
      </c>
    </row>
    <row r="663" spans="1:119" ht="13.5" x14ac:dyDescent="0.15">
      <c r="A663" s="54"/>
      <c r="B663" s="54"/>
      <c r="C663" s="54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  <c r="AA663" s="54"/>
      <c r="AB663" s="54"/>
      <c r="AC663" s="54"/>
      <c r="AD663" s="54"/>
      <c r="AE663" s="54"/>
      <c r="AF663" s="54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F663" s="338" t="s">
        <v>532</v>
      </c>
      <c r="CG663" s="338" t="s">
        <v>533</v>
      </c>
      <c r="CH663" s="338"/>
      <c r="CI663" s="338"/>
      <c r="CJ663" s="338"/>
      <c r="CK663" s="338"/>
      <c r="CL663" s="338"/>
      <c r="CM663" s="338"/>
      <c r="CN663" s="338"/>
      <c r="CO663" s="338"/>
      <c r="CP663" s="338"/>
      <c r="CQ663" s="338"/>
      <c r="CR663" s="338"/>
      <c r="CS663" s="338"/>
      <c r="CT663" s="338"/>
      <c r="CU663" s="338"/>
      <c r="CV663" s="338"/>
      <c r="CW663" s="338"/>
    </row>
    <row r="664" spans="1:119" ht="13.5" x14ac:dyDescent="0.15">
      <c r="A664" s="54"/>
      <c r="B664" s="54"/>
      <c r="C664" s="54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  <c r="AA664" s="54"/>
      <c r="AB664" s="54"/>
      <c r="AC664" s="54"/>
      <c r="AD664" s="54"/>
      <c r="AE664" s="54"/>
      <c r="AF664" s="54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X664" s="339"/>
      <c r="CY664" s="339"/>
      <c r="CZ664" s="339"/>
      <c r="DA664" s="339"/>
      <c r="DB664" s="339"/>
      <c r="DC664" s="339"/>
      <c r="DD664" s="339"/>
      <c r="DE664" s="339"/>
      <c r="DF664" s="339"/>
      <c r="DG664" s="339"/>
      <c r="DH664" s="339"/>
      <c r="DI664" s="339"/>
      <c r="DJ664" s="339"/>
      <c r="DK664" s="339"/>
      <c r="DL664" s="339"/>
      <c r="DM664" s="339"/>
      <c r="DN664" s="339"/>
      <c r="DO664" s="339"/>
    </row>
    <row r="665" spans="1:119" ht="13.5" x14ac:dyDescent="0.15">
      <c r="A665" s="54"/>
      <c r="B665" s="54"/>
      <c r="C665" s="54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  <c r="AA665" s="54"/>
      <c r="AB665" s="54"/>
      <c r="AC665" s="54"/>
      <c r="AD665" s="54"/>
      <c r="AE665" s="54"/>
      <c r="AF665" s="54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F665" s="340" t="s">
        <v>534</v>
      </c>
      <c r="CG665" s="353" t="e">
        <f>CG661</f>
        <v>#VALUE!</v>
      </c>
      <c r="CH665" s="353" t="e">
        <f t="shared" ref="CH665:CV665" si="480">CH661</f>
        <v>#VALUE!</v>
      </c>
      <c r="CI665" s="353" t="e">
        <f t="shared" si="480"/>
        <v>#VALUE!</v>
      </c>
      <c r="CJ665" s="353" t="e">
        <f t="shared" si="480"/>
        <v>#VALUE!</v>
      </c>
      <c r="CK665" s="353" t="e">
        <f t="shared" si="480"/>
        <v>#VALUE!</v>
      </c>
      <c r="CL665" s="353" t="e">
        <f t="shared" si="480"/>
        <v>#VALUE!</v>
      </c>
      <c r="CM665" s="353" t="e">
        <f t="shared" si="480"/>
        <v>#VALUE!</v>
      </c>
      <c r="CN665" s="353" t="e">
        <f t="shared" si="480"/>
        <v>#VALUE!</v>
      </c>
      <c r="CO665" s="353" t="e">
        <f t="shared" si="480"/>
        <v>#VALUE!</v>
      </c>
      <c r="CP665" s="353" t="e">
        <f t="shared" si="480"/>
        <v>#VALUE!</v>
      </c>
      <c r="CQ665" s="353" t="e">
        <f t="shared" si="480"/>
        <v>#VALUE!</v>
      </c>
      <c r="CR665" s="353" t="e">
        <f t="shared" si="480"/>
        <v>#VALUE!</v>
      </c>
      <c r="CS665" s="353" t="e">
        <f t="shared" si="480"/>
        <v>#VALUE!</v>
      </c>
      <c r="CT665" s="353" t="e">
        <f t="shared" si="480"/>
        <v>#VALUE!</v>
      </c>
      <c r="CU665" s="353" t="e">
        <f t="shared" si="480"/>
        <v>#VALUE!</v>
      </c>
      <c r="CV665" s="353" t="e">
        <f t="shared" si="480"/>
        <v>#VALUE!</v>
      </c>
    </row>
    <row r="666" spans="1:119" ht="13.5" x14ac:dyDescent="0.15">
      <c r="A666" s="54"/>
      <c r="B666" s="54"/>
      <c r="C666" s="54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  <c r="AA666" s="54"/>
      <c r="AB666" s="54"/>
      <c r="AC666" s="54"/>
      <c r="AD666" s="54"/>
      <c r="AE666" s="54"/>
      <c r="AF666" s="54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F666" s="54" t="s">
        <v>395</v>
      </c>
      <c r="CG666" s="54">
        <v>100</v>
      </c>
      <c r="CH666" s="54">
        <f>$CG666</f>
        <v>100</v>
      </c>
      <c r="CI666" s="54">
        <f t="shared" ref="CI666:CV670" si="481">$CG666</f>
        <v>100</v>
      </c>
      <c r="CJ666" s="54">
        <f t="shared" si="481"/>
        <v>100</v>
      </c>
      <c r="CK666" s="54">
        <f t="shared" si="481"/>
        <v>100</v>
      </c>
      <c r="CL666" s="54">
        <f t="shared" si="481"/>
        <v>100</v>
      </c>
      <c r="CM666" s="54">
        <f t="shared" si="481"/>
        <v>100</v>
      </c>
      <c r="CN666" s="54">
        <f t="shared" si="481"/>
        <v>100</v>
      </c>
      <c r="CO666" s="54">
        <f t="shared" si="481"/>
        <v>100</v>
      </c>
      <c r="CP666" s="54">
        <f t="shared" si="481"/>
        <v>100</v>
      </c>
      <c r="CQ666" s="54">
        <f t="shared" si="481"/>
        <v>100</v>
      </c>
      <c r="CR666" s="54">
        <f t="shared" si="481"/>
        <v>100</v>
      </c>
      <c r="CS666" s="54">
        <f t="shared" si="481"/>
        <v>100</v>
      </c>
      <c r="CT666" s="54">
        <f t="shared" si="481"/>
        <v>100</v>
      </c>
      <c r="CU666" s="54">
        <f t="shared" si="481"/>
        <v>100</v>
      </c>
      <c r="CV666" s="54">
        <f t="shared" si="481"/>
        <v>100</v>
      </c>
      <c r="CX666" s="339" t="s">
        <v>402</v>
      </c>
      <c r="CY666" s="339"/>
      <c r="CZ666" s="339"/>
      <c r="DA666" s="339"/>
      <c r="DB666" s="339"/>
      <c r="DC666" s="339"/>
      <c r="DD666" s="339"/>
      <c r="DE666" s="339"/>
      <c r="DF666" s="339"/>
      <c r="DG666" s="339"/>
      <c r="DH666" s="339"/>
      <c r="DI666" s="339"/>
      <c r="DJ666" s="339"/>
      <c r="DK666" s="339"/>
      <c r="DL666" s="339"/>
      <c r="DM666" s="339"/>
      <c r="DN666" s="339"/>
      <c r="DO666" s="339"/>
    </row>
    <row r="667" spans="1:119" ht="13.5" x14ac:dyDescent="0.15">
      <c r="A667" s="54"/>
      <c r="B667" s="54"/>
      <c r="C667" s="54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  <c r="AA667" s="54"/>
      <c r="AB667" s="54"/>
      <c r="AC667" s="54"/>
      <c r="AD667" s="54"/>
      <c r="AE667" s="54"/>
      <c r="AF667" s="54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B667" s="64" t="s">
        <v>372</v>
      </c>
      <c r="CC667" s="345">
        <v>-10</v>
      </c>
      <c r="CD667" s="66" t="s">
        <v>373</v>
      </c>
      <c r="CE667" s="66">
        <f>ROUND(CC667*$CG$82*9.80665/1000,0)</f>
        <v>-101</v>
      </c>
      <c r="CF667" s="54" t="s">
        <v>374</v>
      </c>
      <c r="CG667" s="341">
        <f>CE668</f>
        <v>0</v>
      </c>
      <c r="CH667" s="54">
        <f>$CG667</f>
        <v>0</v>
      </c>
      <c r="CI667" s="54">
        <f t="shared" si="481"/>
        <v>0</v>
      </c>
      <c r="CJ667" s="54">
        <f t="shared" si="481"/>
        <v>0</v>
      </c>
      <c r="CK667" s="54">
        <f t="shared" si="481"/>
        <v>0</v>
      </c>
      <c r="CL667" s="54">
        <f t="shared" si="481"/>
        <v>0</v>
      </c>
      <c r="CM667" s="54">
        <f t="shared" si="481"/>
        <v>0</v>
      </c>
      <c r="CN667" s="54">
        <f t="shared" si="481"/>
        <v>0</v>
      </c>
      <c r="CO667" s="54">
        <f t="shared" si="481"/>
        <v>0</v>
      </c>
      <c r="CP667" s="54">
        <f t="shared" si="481"/>
        <v>0</v>
      </c>
      <c r="CQ667" s="54">
        <f t="shared" si="481"/>
        <v>0</v>
      </c>
      <c r="CR667" s="54">
        <f t="shared" si="481"/>
        <v>0</v>
      </c>
      <c r="CS667" s="54">
        <f t="shared" si="481"/>
        <v>0</v>
      </c>
      <c r="CT667" s="54">
        <f t="shared" si="481"/>
        <v>0</v>
      </c>
      <c r="CU667" s="54">
        <f t="shared" si="481"/>
        <v>0</v>
      </c>
      <c r="CV667" s="54">
        <f t="shared" si="481"/>
        <v>0</v>
      </c>
    </row>
    <row r="668" spans="1:119" ht="13.5" x14ac:dyDescent="0.15">
      <c r="A668" s="54"/>
      <c r="B668" s="54"/>
      <c r="C668" s="54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  <c r="AA668" s="54"/>
      <c r="AB668" s="54"/>
      <c r="AC668" s="54"/>
      <c r="AD668" s="54"/>
      <c r="AE668" s="54"/>
      <c r="AF668" s="54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B668" s="354" t="s">
        <v>376</v>
      </c>
      <c r="CC668" s="355">
        <f>CC652</f>
        <v>0</v>
      </c>
      <c r="CD668" s="346" t="s">
        <v>381</v>
      </c>
      <c r="CE668" s="66">
        <f>CC668*$CG$82*9.80665/1000</f>
        <v>0</v>
      </c>
      <c r="CF668" s="54" t="s">
        <v>396</v>
      </c>
      <c r="CG668" s="54">
        <v>0.79</v>
      </c>
      <c r="CH668" s="54">
        <f>$CG668</f>
        <v>0.79</v>
      </c>
      <c r="CI668" s="54">
        <f t="shared" si="481"/>
        <v>0.79</v>
      </c>
      <c r="CJ668" s="54">
        <f t="shared" si="481"/>
        <v>0.79</v>
      </c>
      <c r="CK668" s="54">
        <f t="shared" si="481"/>
        <v>0.79</v>
      </c>
      <c r="CL668" s="54">
        <f t="shared" si="481"/>
        <v>0.79</v>
      </c>
      <c r="CM668" s="54">
        <f t="shared" si="481"/>
        <v>0.79</v>
      </c>
      <c r="CN668" s="54">
        <f t="shared" si="481"/>
        <v>0.79</v>
      </c>
      <c r="CO668" s="54">
        <f t="shared" si="481"/>
        <v>0.79</v>
      </c>
      <c r="CP668" s="54">
        <f t="shared" si="481"/>
        <v>0.79</v>
      </c>
      <c r="CQ668" s="54">
        <f t="shared" si="481"/>
        <v>0.79</v>
      </c>
      <c r="CR668" s="54">
        <f t="shared" si="481"/>
        <v>0.79</v>
      </c>
      <c r="CS668" s="54">
        <f t="shared" si="481"/>
        <v>0.79</v>
      </c>
      <c r="CT668" s="54">
        <f t="shared" si="481"/>
        <v>0.79</v>
      </c>
      <c r="CU668" s="54">
        <f t="shared" si="481"/>
        <v>0.79</v>
      </c>
      <c r="CV668" s="54">
        <f t="shared" si="481"/>
        <v>0.79</v>
      </c>
      <c r="CX668" s="358" t="s">
        <v>535</v>
      </c>
      <c r="CY668" s="54">
        <f t="shared" ref="CY668:DN668" si="482">CG$79</f>
        <v>126.88500000000001</v>
      </c>
      <c r="CZ668" s="54">
        <f t="shared" si="482"/>
        <v>109.185</v>
      </c>
      <c r="DA668" s="54">
        <f t="shared" si="482"/>
        <v>94.381</v>
      </c>
      <c r="DB668" s="54">
        <f t="shared" si="482"/>
        <v>82.445999999999998</v>
      </c>
      <c r="DC668" s="54">
        <f t="shared" si="482"/>
        <v>73.918000000000006</v>
      </c>
      <c r="DD668" s="54">
        <f t="shared" si="482"/>
        <v>63.152999999999999</v>
      </c>
      <c r="DE668" s="54">
        <f t="shared" si="482"/>
        <v>56.482999999999997</v>
      </c>
      <c r="DF668" s="54">
        <f t="shared" si="482"/>
        <v>51.133000000000003</v>
      </c>
      <c r="DG668" s="54">
        <f t="shared" si="482"/>
        <v>48.246000000000002</v>
      </c>
      <c r="DH668" s="54">
        <f t="shared" si="482"/>
        <v>43.709000000000003</v>
      </c>
      <c r="DI668" s="54">
        <f t="shared" si="482"/>
        <v>40.774000000000001</v>
      </c>
      <c r="DJ668" s="54">
        <f t="shared" si="482"/>
        <v>38.68</v>
      </c>
      <c r="DK668" s="54">
        <f t="shared" si="482"/>
        <v>34.463000000000001</v>
      </c>
      <c r="DL668" s="54">
        <f t="shared" si="482"/>
        <v>33.161000000000001</v>
      </c>
      <c r="DM668" s="54">
        <f t="shared" si="482"/>
        <v>30.765000000000001</v>
      </c>
      <c r="DN668" s="54">
        <f t="shared" si="482"/>
        <v>29.283999999999999</v>
      </c>
    </row>
    <row r="669" spans="1:119" ht="13.5" x14ac:dyDescent="0.15">
      <c r="A669" s="54"/>
      <c r="B669" s="54"/>
      <c r="C669" s="54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  <c r="AA669" s="54"/>
      <c r="AB669" s="54"/>
      <c r="AC669" s="54"/>
      <c r="AD669" s="54"/>
      <c r="AE669" s="54"/>
      <c r="AF669" s="54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B669" s="64" t="s">
        <v>380</v>
      </c>
      <c r="CC669" s="345">
        <f>-BN118</f>
        <v>0</v>
      </c>
      <c r="CD669" s="346" t="s">
        <v>381</v>
      </c>
      <c r="CE669" s="66">
        <f>CC669*$CG$82*9.80665/1000</f>
        <v>0</v>
      </c>
      <c r="CF669" s="54" t="s">
        <v>536</v>
      </c>
      <c r="CG669" s="341">
        <f>CE667</f>
        <v>-101</v>
      </c>
      <c r="CH669" s="54">
        <f>$CG669</f>
        <v>-101</v>
      </c>
      <c r="CI669" s="54">
        <f t="shared" si="481"/>
        <v>-101</v>
      </c>
      <c r="CJ669" s="54">
        <f t="shared" si="481"/>
        <v>-101</v>
      </c>
      <c r="CK669" s="54">
        <f t="shared" si="481"/>
        <v>-101</v>
      </c>
      <c r="CL669" s="54">
        <f t="shared" si="481"/>
        <v>-101</v>
      </c>
      <c r="CM669" s="54">
        <f t="shared" si="481"/>
        <v>-101</v>
      </c>
      <c r="CN669" s="54">
        <f t="shared" si="481"/>
        <v>-101</v>
      </c>
      <c r="CO669" s="54">
        <f t="shared" si="481"/>
        <v>-101</v>
      </c>
      <c r="CP669" s="54">
        <f t="shared" si="481"/>
        <v>-101</v>
      </c>
      <c r="CQ669" s="54">
        <f t="shared" si="481"/>
        <v>-101</v>
      </c>
      <c r="CR669" s="54">
        <f t="shared" si="481"/>
        <v>-101</v>
      </c>
      <c r="CS669" s="54">
        <f t="shared" si="481"/>
        <v>-101</v>
      </c>
      <c r="CT669" s="54">
        <f t="shared" si="481"/>
        <v>-101</v>
      </c>
      <c r="CU669" s="54">
        <f t="shared" si="481"/>
        <v>-101</v>
      </c>
      <c r="CV669" s="54">
        <f t="shared" si="481"/>
        <v>-101</v>
      </c>
      <c r="CX669" s="54" t="s">
        <v>418</v>
      </c>
      <c r="CY669" s="54">
        <f t="shared" ref="CY669:DN669" si="483">CG$80</f>
        <v>0.55779999999999996</v>
      </c>
      <c r="CZ669" s="54">
        <f t="shared" si="483"/>
        <v>0.65139999999999998</v>
      </c>
      <c r="DA669" s="54">
        <f t="shared" si="483"/>
        <v>0.72219999999999995</v>
      </c>
      <c r="DB669" s="54">
        <f t="shared" si="483"/>
        <v>0.78249999999999997</v>
      </c>
      <c r="DC669" s="54">
        <f t="shared" si="483"/>
        <v>0.81259999999999999</v>
      </c>
      <c r="DD669" s="54">
        <f t="shared" si="483"/>
        <v>0.84340000000000004</v>
      </c>
      <c r="DE669" s="54">
        <f t="shared" si="483"/>
        <v>0.86929999999999996</v>
      </c>
      <c r="DF669" s="54">
        <f t="shared" si="483"/>
        <v>0.89100000000000001</v>
      </c>
      <c r="DG669" s="54">
        <f t="shared" si="483"/>
        <v>0.90920000000000001</v>
      </c>
      <c r="DH669" s="54">
        <f t="shared" si="483"/>
        <v>0.92220000000000002</v>
      </c>
      <c r="DI669" s="54">
        <f t="shared" si="483"/>
        <v>0.93189999999999995</v>
      </c>
      <c r="DJ669" s="54">
        <f t="shared" si="483"/>
        <v>0.94030000000000002</v>
      </c>
      <c r="DK669" s="54">
        <f t="shared" si="483"/>
        <v>0.94769999999999999</v>
      </c>
      <c r="DL669" s="54">
        <f t="shared" si="483"/>
        <v>0.95440000000000003</v>
      </c>
      <c r="DM669" s="54">
        <f t="shared" si="483"/>
        <v>0.96020000000000005</v>
      </c>
      <c r="DN669" s="54">
        <f t="shared" si="483"/>
        <v>0.96530000000000005</v>
      </c>
    </row>
    <row r="670" spans="1:119" ht="14.25" thickBot="1" x14ac:dyDescent="0.2">
      <c r="A670" s="54"/>
      <c r="B670" s="54"/>
      <c r="C670" s="54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  <c r="AA670" s="54"/>
      <c r="AB670" s="54"/>
      <c r="AC670" s="54"/>
      <c r="AD670" s="54"/>
      <c r="AE670" s="54"/>
      <c r="AF670" s="54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B670" s="64" t="s">
        <v>384</v>
      </c>
      <c r="CC670" s="345">
        <v>0</v>
      </c>
      <c r="CD670" s="66" t="s">
        <v>65</v>
      </c>
      <c r="CE670" s="66">
        <f>IF(CC667=0,IF(CC650&gt;0,CC670+CE653,CC670),(CC670-((CC669-CC668)/CC667)))</f>
        <v>0</v>
      </c>
      <c r="CF670" s="54" t="s">
        <v>537</v>
      </c>
      <c r="CG670" s="341">
        <f>ABS(CE670)</f>
        <v>0</v>
      </c>
      <c r="CH670" s="54">
        <f>$CG670</f>
        <v>0</v>
      </c>
      <c r="CI670" s="54">
        <f t="shared" si="481"/>
        <v>0</v>
      </c>
      <c r="CJ670" s="54">
        <f t="shared" si="481"/>
        <v>0</v>
      </c>
      <c r="CK670" s="54">
        <f t="shared" si="481"/>
        <v>0</v>
      </c>
      <c r="CL670" s="54">
        <f t="shared" si="481"/>
        <v>0</v>
      </c>
      <c r="CM670" s="54">
        <f t="shared" si="481"/>
        <v>0</v>
      </c>
      <c r="CN670" s="54">
        <f t="shared" si="481"/>
        <v>0</v>
      </c>
      <c r="CO670" s="54">
        <f t="shared" si="481"/>
        <v>0</v>
      </c>
      <c r="CP670" s="54">
        <f t="shared" si="481"/>
        <v>0</v>
      </c>
      <c r="CQ670" s="54">
        <f t="shared" si="481"/>
        <v>0</v>
      </c>
      <c r="CR670" s="54">
        <f t="shared" si="481"/>
        <v>0</v>
      </c>
      <c r="CS670" s="54">
        <f t="shared" si="481"/>
        <v>0</v>
      </c>
      <c r="CT670" s="54">
        <f t="shared" si="481"/>
        <v>0</v>
      </c>
      <c r="CU670" s="54">
        <f t="shared" si="481"/>
        <v>0</v>
      </c>
      <c r="CV670" s="54">
        <f t="shared" si="481"/>
        <v>0</v>
      </c>
      <c r="CX670" s="54" t="s">
        <v>407</v>
      </c>
      <c r="CY670" s="54">
        <f>100-$CG$83</f>
        <v>94.33</v>
      </c>
      <c r="CZ670" s="54">
        <f t="shared" ref="CZ670:DN670" si="484">100-$CG$83</f>
        <v>94.33</v>
      </c>
      <c r="DA670" s="54">
        <f t="shared" si="484"/>
        <v>94.33</v>
      </c>
      <c r="DB670" s="54">
        <f t="shared" si="484"/>
        <v>94.33</v>
      </c>
      <c r="DC670" s="54">
        <f t="shared" si="484"/>
        <v>94.33</v>
      </c>
      <c r="DD670" s="54">
        <f t="shared" si="484"/>
        <v>94.33</v>
      </c>
      <c r="DE670" s="54">
        <f t="shared" si="484"/>
        <v>94.33</v>
      </c>
      <c r="DF670" s="54">
        <f t="shared" si="484"/>
        <v>94.33</v>
      </c>
      <c r="DG670" s="54">
        <f t="shared" si="484"/>
        <v>94.33</v>
      </c>
      <c r="DH670" s="54">
        <f t="shared" si="484"/>
        <v>94.33</v>
      </c>
      <c r="DI670" s="54">
        <f t="shared" si="484"/>
        <v>94.33</v>
      </c>
      <c r="DJ670" s="54">
        <f t="shared" si="484"/>
        <v>94.33</v>
      </c>
      <c r="DK670" s="54">
        <f t="shared" si="484"/>
        <v>94.33</v>
      </c>
      <c r="DL670" s="54">
        <f t="shared" si="484"/>
        <v>94.33</v>
      </c>
      <c r="DM670" s="54">
        <f t="shared" si="484"/>
        <v>94.33</v>
      </c>
      <c r="DN670" s="54">
        <f t="shared" si="484"/>
        <v>94.33</v>
      </c>
    </row>
    <row r="671" spans="1:119" ht="14.25" thickBot="1" x14ac:dyDescent="0.2">
      <c r="A671" s="54"/>
      <c r="B671" s="54"/>
      <c r="C671" s="54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  <c r="AA671" s="54"/>
      <c r="AB671" s="54"/>
      <c r="AC671" s="54"/>
      <c r="AD671" s="54"/>
      <c r="AE671" s="54"/>
      <c r="AF671" s="54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B671" s="359"/>
      <c r="CC671" s="360"/>
      <c r="CF671" s="54" t="s">
        <v>538</v>
      </c>
      <c r="CG671" s="347">
        <f>LN(2)/CG$78</f>
        <v>0.13862943611198905</v>
      </c>
      <c r="CH671" s="347">
        <f t="shared" ref="CH671:CV671" si="485">LN(2)/CH$78</f>
        <v>8.6643397569993161E-2</v>
      </c>
      <c r="CI671" s="347">
        <f t="shared" si="485"/>
        <v>5.5451774444795626E-2</v>
      </c>
      <c r="CJ671" s="347">
        <f t="shared" si="485"/>
        <v>3.7467415165402446E-2</v>
      </c>
      <c r="CK671" s="347">
        <f t="shared" si="485"/>
        <v>2.5672117798516494E-2</v>
      </c>
      <c r="CL671" s="347">
        <f t="shared" si="485"/>
        <v>1.8097837612531208E-2</v>
      </c>
      <c r="CM671" s="347">
        <f t="shared" si="485"/>
        <v>1.2765141446776157E-2</v>
      </c>
      <c r="CN671" s="347">
        <f t="shared" si="485"/>
        <v>9.001911435843446E-3</v>
      </c>
      <c r="CO671" s="347">
        <f t="shared" si="485"/>
        <v>6.3591484455040852E-3</v>
      </c>
      <c r="CP671" s="347">
        <f t="shared" si="485"/>
        <v>4.7475834284927756E-3</v>
      </c>
      <c r="CQ671" s="347">
        <f t="shared" si="485"/>
        <v>3.7066694147590657E-3</v>
      </c>
      <c r="CR671" s="347">
        <f t="shared" si="485"/>
        <v>2.9001974082006081E-3</v>
      </c>
      <c r="CS671" s="347">
        <f t="shared" si="485"/>
        <v>2.272613706753919E-3</v>
      </c>
      <c r="CT671" s="347">
        <f t="shared" si="485"/>
        <v>1.7773004629742187E-3</v>
      </c>
      <c r="CU671" s="347">
        <f t="shared" si="485"/>
        <v>1.3918618083533039E-3</v>
      </c>
      <c r="CV671" s="347">
        <f t="shared" si="485"/>
        <v>1.0915703630865281E-3</v>
      </c>
      <c r="CX671" s="54" t="s">
        <v>539</v>
      </c>
      <c r="CY671" s="361">
        <f>CE669</f>
        <v>0</v>
      </c>
      <c r="CZ671" s="54">
        <f>$CY671</f>
        <v>0</v>
      </c>
      <c r="DA671" s="54">
        <f t="shared" ref="DA671:DN671" si="486">$CY671</f>
        <v>0</v>
      </c>
      <c r="DB671" s="54">
        <f t="shared" si="486"/>
        <v>0</v>
      </c>
      <c r="DC671" s="54">
        <f t="shared" si="486"/>
        <v>0</v>
      </c>
      <c r="DD671" s="54">
        <f t="shared" si="486"/>
        <v>0</v>
      </c>
      <c r="DE671" s="54">
        <f t="shared" si="486"/>
        <v>0</v>
      </c>
      <c r="DF671" s="54">
        <f t="shared" si="486"/>
        <v>0</v>
      </c>
      <c r="DG671" s="54">
        <f t="shared" si="486"/>
        <v>0</v>
      </c>
      <c r="DH671" s="54">
        <f t="shared" si="486"/>
        <v>0</v>
      </c>
      <c r="DI671" s="54">
        <f t="shared" si="486"/>
        <v>0</v>
      </c>
      <c r="DJ671" s="54">
        <f t="shared" si="486"/>
        <v>0</v>
      </c>
      <c r="DK671" s="54">
        <f t="shared" si="486"/>
        <v>0</v>
      </c>
      <c r="DL671" s="54">
        <f t="shared" si="486"/>
        <v>0</v>
      </c>
      <c r="DM671" s="54">
        <f t="shared" si="486"/>
        <v>0</v>
      </c>
      <c r="DN671" s="54">
        <f t="shared" si="486"/>
        <v>0</v>
      </c>
    </row>
    <row r="673" spans="1:119" ht="13.5" x14ac:dyDescent="0.15">
      <c r="A673" s="54"/>
      <c r="B673" s="54"/>
      <c r="C673" s="54"/>
      <c r="D673" s="54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  <c r="AA673" s="54"/>
      <c r="AB673" s="54"/>
      <c r="AC673" s="54"/>
      <c r="AD673" s="54"/>
      <c r="AE673" s="54"/>
      <c r="AF673" s="54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G673" s="348">
        <f>(CG666+CG667)*CG668</f>
        <v>79</v>
      </c>
      <c r="CH673" s="348">
        <f t="shared" ref="CH673:CV673" si="487">(CH666+CH667)*CH668</f>
        <v>79</v>
      </c>
      <c r="CI673" s="348">
        <f t="shared" si="487"/>
        <v>79</v>
      </c>
      <c r="CJ673" s="348">
        <f t="shared" si="487"/>
        <v>79</v>
      </c>
      <c r="CK673" s="348">
        <f t="shared" si="487"/>
        <v>79</v>
      </c>
      <c r="CL673" s="348">
        <f t="shared" si="487"/>
        <v>79</v>
      </c>
      <c r="CM673" s="348">
        <f t="shared" si="487"/>
        <v>79</v>
      </c>
      <c r="CN673" s="348">
        <f t="shared" si="487"/>
        <v>79</v>
      </c>
      <c r="CO673" s="348">
        <f t="shared" si="487"/>
        <v>79</v>
      </c>
      <c r="CP673" s="348">
        <f t="shared" si="487"/>
        <v>79</v>
      </c>
      <c r="CQ673" s="348">
        <f t="shared" si="487"/>
        <v>79</v>
      </c>
      <c r="CR673" s="348">
        <f t="shared" si="487"/>
        <v>79</v>
      </c>
      <c r="CS673" s="348">
        <f t="shared" si="487"/>
        <v>79</v>
      </c>
      <c r="CT673" s="348">
        <f t="shared" si="487"/>
        <v>79</v>
      </c>
      <c r="CU673" s="348">
        <f t="shared" si="487"/>
        <v>79</v>
      </c>
      <c r="CV673" s="348">
        <f t="shared" si="487"/>
        <v>79</v>
      </c>
    </row>
    <row r="674" spans="1:119" ht="13.5" x14ac:dyDescent="0.15">
      <c r="A674" s="54"/>
      <c r="B674" s="54"/>
      <c r="C674" s="54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  <c r="AA674" s="54"/>
      <c r="AB674" s="54"/>
      <c r="AC674" s="54"/>
      <c r="AD674" s="54"/>
      <c r="AE674" s="54"/>
      <c r="AF674" s="54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G674" s="348">
        <f>CG669*CG668*(CG670-1/CG671)</f>
        <v>575.56318656265205</v>
      </c>
      <c r="CH674" s="348">
        <f t="shared" ref="CH674:CV674" si="488">CH669*CH668*(CH670-1/CH671)</f>
        <v>920.90109850024317</v>
      </c>
      <c r="CI674" s="348">
        <f t="shared" si="488"/>
        <v>1438.9079664066298</v>
      </c>
      <c r="CJ674" s="348">
        <f t="shared" si="488"/>
        <v>2129.5837902818125</v>
      </c>
      <c r="CK674" s="348">
        <f t="shared" si="488"/>
        <v>3108.0412074383207</v>
      </c>
      <c r="CL674" s="348">
        <f t="shared" si="488"/>
        <v>4408.8140090699144</v>
      </c>
      <c r="CM674" s="348">
        <f t="shared" si="488"/>
        <v>6250.6162060704</v>
      </c>
      <c r="CN674" s="348">
        <f t="shared" si="488"/>
        <v>8863.6730730648396</v>
      </c>
      <c r="CO674" s="348">
        <f t="shared" si="488"/>
        <v>12547.277467065815</v>
      </c>
      <c r="CP674" s="348">
        <f t="shared" si="488"/>
        <v>16806.445047629441</v>
      </c>
      <c r="CQ674" s="348">
        <f t="shared" si="488"/>
        <v>21526.063177443186</v>
      </c>
      <c r="CR674" s="348">
        <f t="shared" si="488"/>
        <v>27511.920317694763</v>
      </c>
      <c r="CS674" s="348">
        <f t="shared" si="488"/>
        <v>35109.354380321776</v>
      </c>
      <c r="CT674" s="348">
        <f t="shared" si="488"/>
        <v>44893.928551886856</v>
      </c>
      <c r="CU674" s="348">
        <f t="shared" si="488"/>
        <v>57326.093381640138</v>
      </c>
      <c r="CV674" s="348">
        <f t="shared" si="488"/>
        <v>73096.524693456799</v>
      </c>
    </row>
    <row r="675" spans="1:119" ht="13.5" x14ac:dyDescent="0.15">
      <c r="A675" s="54"/>
      <c r="B675" s="54"/>
      <c r="C675" s="54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  <c r="AA675" s="54"/>
      <c r="AB675" s="54"/>
      <c r="AC675" s="54"/>
      <c r="AD675" s="54"/>
      <c r="AE675" s="54"/>
      <c r="AF675" s="54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G675" s="348" t="e">
        <f>((CG666+CG667)*CG668-CG665-CG669*CG668/CG671)*EXP(-CG671*CG670)</f>
        <v>#VALUE!</v>
      </c>
      <c r="CH675" s="348" t="e">
        <f t="shared" ref="CH675:CV675" si="489">((CH666+CH667)*CH668-CH665-CH669*CH668/CH671)*EXP(-CH671*CH670)</f>
        <v>#VALUE!</v>
      </c>
      <c r="CI675" s="348" t="e">
        <f t="shared" si="489"/>
        <v>#VALUE!</v>
      </c>
      <c r="CJ675" s="348" t="e">
        <f t="shared" si="489"/>
        <v>#VALUE!</v>
      </c>
      <c r="CK675" s="348" t="e">
        <f t="shared" si="489"/>
        <v>#VALUE!</v>
      </c>
      <c r="CL675" s="348" t="e">
        <f t="shared" si="489"/>
        <v>#VALUE!</v>
      </c>
      <c r="CM675" s="348" t="e">
        <f t="shared" si="489"/>
        <v>#VALUE!</v>
      </c>
      <c r="CN675" s="348" t="e">
        <f t="shared" si="489"/>
        <v>#VALUE!</v>
      </c>
      <c r="CO675" s="348" t="e">
        <f t="shared" si="489"/>
        <v>#VALUE!</v>
      </c>
      <c r="CP675" s="348" t="e">
        <f t="shared" si="489"/>
        <v>#VALUE!</v>
      </c>
      <c r="CQ675" s="348" t="e">
        <f t="shared" si="489"/>
        <v>#VALUE!</v>
      </c>
      <c r="CR675" s="348" t="e">
        <f t="shared" si="489"/>
        <v>#VALUE!</v>
      </c>
      <c r="CS675" s="348" t="e">
        <f t="shared" si="489"/>
        <v>#VALUE!</v>
      </c>
      <c r="CT675" s="348" t="e">
        <f t="shared" si="489"/>
        <v>#VALUE!</v>
      </c>
      <c r="CU675" s="348" t="e">
        <f t="shared" si="489"/>
        <v>#VALUE!</v>
      </c>
      <c r="CV675" s="348" t="e">
        <f t="shared" si="489"/>
        <v>#VALUE!</v>
      </c>
    </row>
    <row r="676" spans="1:119" ht="13.5" x14ac:dyDescent="0.15">
      <c r="A676" s="54"/>
      <c r="B676" s="54"/>
      <c r="C676" s="54"/>
      <c r="D676" s="54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  <c r="AA676" s="54"/>
      <c r="AB676" s="54"/>
      <c r="AC676" s="54"/>
      <c r="AD676" s="54"/>
      <c r="AE676" s="54"/>
      <c r="AF676" s="54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G676" s="349" t="e">
        <f>CG673+CG674-CG675</f>
        <v>#VALUE!</v>
      </c>
      <c r="CH676" s="349" t="e">
        <f t="shared" ref="CH676:CV676" si="490">CH673+CH674-CH675</f>
        <v>#VALUE!</v>
      </c>
      <c r="CI676" s="349" t="e">
        <f t="shared" si="490"/>
        <v>#VALUE!</v>
      </c>
      <c r="CJ676" s="349" t="e">
        <f t="shared" si="490"/>
        <v>#VALUE!</v>
      </c>
      <c r="CK676" s="349" t="e">
        <f t="shared" si="490"/>
        <v>#VALUE!</v>
      </c>
      <c r="CL676" s="349" t="e">
        <f t="shared" si="490"/>
        <v>#VALUE!</v>
      </c>
      <c r="CM676" s="349" t="e">
        <f t="shared" si="490"/>
        <v>#VALUE!</v>
      </c>
      <c r="CN676" s="349" t="e">
        <f t="shared" si="490"/>
        <v>#VALUE!</v>
      </c>
      <c r="CO676" s="349" t="e">
        <f t="shared" si="490"/>
        <v>#VALUE!</v>
      </c>
      <c r="CP676" s="349" t="e">
        <f t="shared" si="490"/>
        <v>#VALUE!</v>
      </c>
      <c r="CQ676" s="349" t="e">
        <f t="shared" si="490"/>
        <v>#VALUE!</v>
      </c>
      <c r="CR676" s="349" t="e">
        <f t="shared" si="490"/>
        <v>#VALUE!</v>
      </c>
      <c r="CS676" s="349" t="e">
        <f t="shared" si="490"/>
        <v>#VALUE!</v>
      </c>
      <c r="CT676" s="349" t="e">
        <f t="shared" si="490"/>
        <v>#VALUE!</v>
      </c>
      <c r="CU676" s="349" t="e">
        <f t="shared" si="490"/>
        <v>#VALUE!</v>
      </c>
      <c r="CV676" s="349" t="e">
        <f t="shared" si="490"/>
        <v>#VALUE!</v>
      </c>
    </row>
    <row r="677" spans="1:119" ht="13.5" x14ac:dyDescent="0.15">
      <c r="A677" s="54"/>
      <c r="B677" s="54"/>
      <c r="C677" s="54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  <c r="AA677" s="54"/>
      <c r="AB677" s="54"/>
      <c r="AC677" s="54"/>
      <c r="AD677" s="54"/>
      <c r="AE677" s="54"/>
      <c r="AF677" s="54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G677" s="350" t="s">
        <v>390</v>
      </c>
      <c r="CH677" s="351" t="s">
        <v>333</v>
      </c>
      <c r="CI677" s="351" t="s">
        <v>334</v>
      </c>
      <c r="CJ677" s="351" t="s">
        <v>335</v>
      </c>
      <c r="CK677" s="351" t="s">
        <v>336</v>
      </c>
      <c r="CL677" s="351" t="s">
        <v>337</v>
      </c>
      <c r="CM677" s="351" t="s">
        <v>338</v>
      </c>
      <c r="CN677" s="351" t="s">
        <v>339</v>
      </c>
      <c r="CO677" s="351" t="s">
        <v>340</v>
      </c>
      <c r="CP677" s="351" t="s">
        <v>341</v>
      </c>
      <c r="CQ677" s="351" t="s">
        <v>342</v>
      </c>
      <c r="CR677" s="351" t="s">
        <v>343</v>
      </c>
      <c r="CS677" s="351" t="s">
        <v>344</v>
      </c>
      <c r="CT677" s="351" t="s">
        <v>345</v>
      </c>
      <c r="CU677" s="351" t="s">
        <v>346</v>
      </c>
      <c r="CV677" s="351" t="s">
        <v>347</v>
      </c>
      <c r="CY677" s="54" t="s">
        <v>390</v>
      </c>
      <c r="CZ677" s="54" t="s">
        <v>333</v>
      </c>
      <c r="DA677" s="54" t="s">
        <v>334</v>
      </c>
      <c r="DB677" s="54" t="s">
        <v>335</v>
      </c>
      <c r="DC677" s="54" t="s">
        <v>336</v>
      </c>
      <c r="DD677" s="54" t="s">
        <v>337</v>
      </c>
      <c r="DE677" s="54" t="s">
        <v>338</v>
      </c>
      <c r="DF677" s="54" t="s">
        <v>339</v>
      </c>
      <c r="DG677" s="54" t="s">
        <v>340</v>
      </c>
      <c r="DH677" s="54" t="s">
        <v>341</v>
      </c>
      <c r="DI677" s="54" t="s">
        <v>342</v>
      </c>
      <c r="DJ677" s="54" t="s">
        <v>343</v>
      </c>
      <c r="DK677" s="54" t="s">
        <v>344</v>
      </c>
      <c r="DL677" s="54" t="s">
        <v>345</v>
      </c>
      <c r="DM677" s="54" t="s">
        <v>346</v>
      </c>
      <c r="DN677" s="54" t="s">
        <v>347</v>
      </c>
    </row>
    <row r="678" spans="1:119" ht="13.5" x14ac:dyDescent="0.15">
      <c r="A678" s="54"/>
      <c r="B678" s="54"/>
      <c r="C678" s="54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  <c r="AA678" s="54"/>
      <c r="AB678" s="54"/>
      <c r="AC678" s="54"/>
      <c r="AD678" s="54"/>
      <c r="AE678" s="54"/>
      <c r="AF678" s="54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F678" s="54" t="s">
        <v>391</v>
      </c>
      <c r="CG678" s="352" t="e">
        <f>ROUND((CG666+CG667)*CG668+CG669*CG668*(CG670-1/CG671)-((CG666+CG667)*CG668-CG665-CG669*CG668/CG671)*EXP(-CG671*CG670),5)</f>
        <v>#VALUE!</v>
      </c>
      <c r="CH678" s="352" t="e">
        <f t="shared" ref="CH678:CV678" si="491">ROUND((CH666+CH667)*CH668+CH669*CH668*(CH670-1/CH671)-((CH666+CH667)*CH668-CH665-CH669*CH668/CH671)*EXP(-CH671*CH670),5)</f>
        <v>#VALUE!</v>
      </c>
      <c r="CI678" s="352" t="e">
        <f t="shared" si="491"/>
        <v>#VALUE!</v>
      </c>
      <c r="CJ678" s="352" t="e">
        <f t="shared" si="491"/>
        <v>#VALUE!</v>
      </c>
      <c r="CK678" s="352" t="e">
        <f t="shared" si="491"/>
        <v>#VALUE!</v>
      </c>
      <c r="CL678" s="352" t="e">
        <f t="shared" si="491"/>
        <v>#VALUE!</v>
      </c>
      <c r="CM678" s="352" t="e">
        <f t="shared" si="491"/>
        <v>#VALUE!</v>
      </c>
      <c r="CN678" s="352" t="e">
        <f t="shared" si="491"/>
        <v>#VALUE!</v>
      </c>
      <c r="CO678" s="352" t="e">
        <f t="shared" si="491"/>
        <v>#VALUE!</v>
      </c>
      <c r="CP678" s="352" t="e">
        <f t="shared" si="491"/>
        <v>#VALUE!</v>
      </c>
      <c r="CQ678" s="352" t="e">
        <f t="shared" si="491"/>
        <v>#VALUE!</v>
      </c>
      <c r="CR678" s="352" t="e">
        <f t="shared" si="491"/>
        <v>#VALUE!</v>
      </c>
      <c r="CS678" s="352" t="e">
        <f t="shared" si="491"/>
        <v>#VALUE!</v>
      </c>
      <c r="CT678" s="352" t="e">
        <f t="shared" si="491"/>
        <v>#VALUE!</v>
      </c>
      <c r="CU678" s="352" t="e">
        <f t="shared" si="491"/>
        <v>#VALUE!</v>
      </c>
      <c r="CV678" s="352" t="e">
        <f t="shared" si="491"/>
        <v>#VALUE!</v>
      </c>
      <c r="CX678" s="54" t="s">
        <v>412</v>
      </c>
      <c r="CY678" s="362">
        <f>(CY670+CY671)/CY669+CY668</f>
        <v>295.99579239870923</v>
      </c>
      <c r="CZ678" s="362">
        <f t="shared" ref="CZ678:DN678" si="492">(CZ670+CZ671)/CZ669+CZ668</f>
        <v>253.99617592876882</v>
      </c>
      <c r="DA678" s="362">
        <f t="shared" si="492"/>
        <v>224.99578814732763</v>
      </c>
      <c r="DB678" s="362">
        <f t="shared" si="492"/>
        <v>202.99552076677315</v>
      </c>
      <c r="DC678" s="362">
        <f t="shared" si="492"/>
        <v>190.00217425547623</v>
      </c>
      <c r="DD678" s="362">
        <f t="shared" si="492"/>
        <v>174.99791344557741</v>
      </c>
      <c r="DE678" s="362">
        <f t="shared" si="492"/>
        <v>164.99559634188427</v>
      </c>
      <c r="DF678" s="362">
        <f t="shared" si="492"/>
        <v>157.00280920314253</v>
      </c>
      <c r="DG678" s="362">
        <f t="shared" si="492"/>
        <v>151.99654993400793</v>
      </c>
      <c r="DH678" s="362">
        <f t="shared" si="492"/>
        <v>145.99700693992628</v>
      </c>
      <c r="DI678" s="362">
        <f t="shared" si="492"/>
        <v>141.99730722180493</v>
      </c>
      <c r="DJ678" s="362">
        <f t="shared" si="492"/>
        <v>138.99904711262363</v>
      </c>
      <c r="DK678" s="362">
        <f t="shared" si="492"/>
        <v>133.99871805423658</v>
      </c>
      <c r="DL678" s="362">
        <f t="shared" si="492"/>
        <v>131.99796563285832</v>
      </c>
      <c r="DM678" s="362">
        <f t="shared" si="492"/>
        <v>129.00495001041449</v>
      </c>
      <c r="DN678" s="362">
        <f t="shared" si="492"/>
        <v>127.00491577747849</v>
      </c>
    </row>
    <row r="679" spans="1:119" ht="13.5" x14ac:dyDescent="0.15">
      <c r="A679" s="54"/>
      <c r="B679" s="54"/>
      <c r="C679" s="54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  <c r="AA679" s="54"/>
      <c r="AB679" s="54"/>
      <c r="AC679" s="54"/>
      <c r="AD679" s="54"/>
      <c r="AE679" s="54"/>
      <c r="AF679" s="54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319" t="str">
        <f>IF(CB679="","",CC679)</f>
        <v/>
      </c>
      <c r="CB679" s="363" t="str">
        <f>IF(COUNTIF(CY679:DN679,"×")=0,"","浮上できません")</f>
        <v/>
      </c>
      <c r="CC679" s="316"/>
      <c r="CG679" s="369"/>
      <c r="CH679" s="369"/>
      <c r="CI679" s="369"/>
      <c r="CJ679" s="369"/>
      <c r="CK679" s="369"/>
      <c r="CL679" s="369"/>
      <c r="CM679" s="369"/>
      <c r="CN679" s="369"/>
      <c r="CO679" s="369"/>
      <c r="CP679" s="369"/>
      <c r="CQ679" s="369"/>
      <c r="CR679" s="369"/>
      <c r="CS679" s="369"/>
      <c r="CT679" s="369"/>
      <c r="CU679" s="369"/>
      <c r="CV679" s="369"/>
      <c r="CY679" s="364" t="e">
        <f t="shared" ref="CY679:DN679" si="493">IF(CY678-CG678&gt;0,"","×")</f>
        <v>#VALUE!</v>
      </c>
      <c r="CZ679" s="364" t="e">
        <f t="shared" si="493"/>
        <v>#VALUE!</v>
      </c>
      <c r="DA679" s="364" t="e">
        <f t="shared" si="493"/>
        <v>#VALUE!</v>
      </c>
      <c r="DB679" s="364" t="e">
        <f t="shared" si="493"/>
        <v>#VALUE!</v>
      </c>
      <c r="DC679" s="364" t="e">
        <f t="shared" si="493"/>
        <v>#VALUE!</v>
      </c>
      <c r="DD679" s="364" t="e">
        <f t="shared" si="493"/>
        <v>#VALUE!</v>
      </c>
      <c r="DE679" s="364" t="e">
        <f t="shared" si="493"/>
        <v>#VALUE!</v>
      </c>
      <c r="DF679" s="364" t="e">
        <f t="shared" si="493"/>
        <v>#VALUE!</v>
      </c>
      <c r="DG679" s="364" t="e">
        <f t="shared" si="493"/>
        <v>#VALUE!</v>
      </c>
      <c r="DH679" s="364" t="e">
        <f t="shared" si="493"/>
        <v>#VALUE!</v>
      </c>
      <c r="DI679" s="364" t="e">
        <f t="shared" si="493"/>
        <v>#VALUE!</v>
      </c>
      <c r="DJ679" s="364" t="e">
        <f t="shared" si="493"/>
        <v>#VALUE!</v>
      </c>
      <c r="DK679" s="364" t="e">
        <f t="shared" si="493"/>
        <v>#VALUE!</v>
      </c>
      <c r="DL679" s="364" t="e">
        <f t="shared" si="493"/>
        <v>#VALUE!</v>
      </c>
      <c r="DM679" s="364" t="e">
        <f t="shared" si="493"/>
        <v>#VALUE!</v>
      </c>
      <c r="DN679" s="364" t="e">
        <f t="shared" si="493"/>
        <v>#VALUE!</v>
      </c>
    </row>
    <row r="680" spans="1:119" ht="13.5" x14ac:dyDescent="0.15">
      <c r="A680" s="54"/>
      <c r="B680" s="54"/>
      <c r="C680" s="54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  <c r="AA680" s="54"/>
      <c r="AB680" s="54"/>
      <c r="AC680" s="54"/>
      <c r="AD680" s="54"/>
      <c r="AE680" s="54"/>
      <c r="AF680" s="54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F680" s="338" t="s">
        <v>540</v>
      </c>
      <c r="CG680" s="338" t="s">
        <v>541</v>
      </c>
      <c r="CH680" s="338"/>
      <c r="CI680" s="338"/>
      <c r="CJ680" s="338"/>
      <c r="CK680" s="338"/>
      <c r="CL680" s="338"/>
      <c r="CM680" s="338"/>
      <c r="CN680" s="338"/>
      <c r="CO680" s="338"/>
      <c r="CP680" s="338"/>
      <c r="CQ680" s="338"/>
      <c r="CR680" s="338"/>
      <c r="CS680" s="338"/>
      <c r="CT680" s="338"/>
      <c r="CU680" s="338"/>
      <c r="CV680" s="338"/>
      <c r="CW680" s="338"/>
    </row>
    <row r="682" spans="1:119" ht="13.5" x14ac:dyDescent="0.15">
      <c r="A682" s="54"/>
      <c r="B682" s="54"/>
      <c r="C682" s="54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  <c r="AA682" s="54"/>
      <c r="AB682" s="54"/>
      <c r="AC682" s="54"/>
      <c r="AD682" s="54"/>
      <c r="AE682" s="54"/>
      <c r="AF682" s="54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F682" s="340" t="s">
        <v>401</v>
      </c>
      <c r="CG682" s="353" t="e">
        <f t="shared" ref="CG682:CV682" si="494">CG678</f>
        <v>#VALUE!</v>
      </c>
      <c r="CH682" s="353" t="e">
        <f t="shared" si="494"/>
        <v>#VALUE!</v>
      </c>
      <c r="CI682" s="353" t="e">
        <f t="shared" si="494"/>
        <v>#VALUE!</v>
      </c>
      <c r="CJ682" s="353" t="e">
        <f t="shared" si="494"/>
        <v>#VALUE!</v>
      </c>
      <c r="CK682" s="353" t="e">
        <f t="shared" si="494"/>
        <v>#VALUE!</v>
      </c>
      <c r="CL682" s="353" t="e">
        <f t="shared" si="494"/>
        <v>#VALUE!</v>
      </c>
      <c r="CM682" s="353" t="e">
        <f t="shared" si="494"/>
        <v>#VALUE!</v>
      </c>
      <c r="CN682" s="353" t="e">
        <f t="shared" si="494"/>
        <v>#VALUE!</v>
      </c>
      <c r="CO682" s="353" t="e">
        <f t="shared" si="494"/>
        <v>#VALUE!</v>
      </c>
      <c r="CP682" s="353" t="e">
        <f t="shared" si="494"/>
        <v>#VALUE!</v>
      </c>
      <c r="CQ682" s="353" t="e">
        <f t="shared" si="494"/>
        <v>#VALUE!</v>
      </c>
      <c r="CR682" s="353" t="e">
        <f t="shared" si="494"/>
        <v>#VALUE!</v>
      </c>
      <c r="CS682" s="353" t="e">
        <f t="shared" si="494"/>
        <v>#VALUE!</v>
      </c>
      <c r="CT682" s="353" t="e">
        <f t="shared" si="494"/>
        <v>#VALUE!</v>
      </c>
      <c r="CU682" s="353" t="e">
        <f t="shared" si="494"/>
        <v>#VALUE!</v>
      </c>
      <c r="CV682" s="353" t="e">
        <f t="shared" si="494"/>
        <v>#VALUE!</v>
      </c>
    </row>
    <row r="683" spans="1:119" ht="13.5" x14ac:dyDescent="0.15">
      <c r="A683" s="54"/>
      <c r="B683" s="54"/>
      <c r="C683" s="54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  <c r="AA683" s="54"/>
      <c r="AB683" s="54"/>
      <c r="AC683" s="54"/>
      <c r="AD683" s="54"/>
      <c r="AE683" s="54"/>
      <c r="AF683" s="54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F683" s="54" t="s">
        <v>542</v>
      </c>
      <c r="CG683" s="54">
        <v>100</v>
      </c>
      <c r="CH683" s="54">
        <f>$CG683</f>
        <v>100</v>
      </c>
      <c r="CI683" s="54">
        <f t="shared" ref="CI683:CV687" si="495">$CG683</f>
        <v>100</v>
      </c>
      <c r="CJ683" s="54">
        <f t="shared" si="495"/>
        <v>100</v>
      </c>
      <c r="CK683" s="54">
        <f t="shared" si="495"/>
        <v>100</v>
      </c>
      <c r="CL683" s="54">
        <f t="shared" si="495"/>
        <v>100</v>
      </c>
      <c r="CM683" s="54">
        <f t="shared" si="495"/>
        <v>100</v>
      </c>
      <c r="CN683" s="54">
        <f t="shared" si="495"/>
        <v>100</v>
      </c>
      <c r="CO683" s="54">
        <f t="shared" si="495"/>
        <v>100</v>
      </c>
      <c r="CP683" s="54">
        <f t="shared" si="495"/>
        <v>100</v>
      </c>
      <c r="CQ683" s="54">
        <f t="shared" si="495"/>
        <v>100</v>
      </c>
      <c r="CR683" s="54">
        <f t="shared" si="495"/>
        <v>100</v>
      </c>
      <c r="CS683" s="54">
        <f t="shared" si="495"/>
        <v>100</v>
      </c>
      <c r="CT683" s="54">
        <f t="shared" si="495"/>
        <v>100</v>
      </c>
      <c r="CU683" s="54">
        <f t="shared" si="495"/>
        <v>100</v>
      </c>
      <c r="CV683" s="54">
        <f t="shared" si="495"/>
        <v>100</v>
      </c>
      <c r="CX683" s="339" t="s">
        <v>543</v>
      </c>
      <c r="CY683" s="339"/>
      <c r="CZ683" s="339"/>
      <c r="DA683" s="339"/>
      <c r="DB683" s="339"/>
      <c r="DC683" s="339"/>
      <c r="DD683" s="339"/>
      <c r="DE683" s="339"/>
      <c r="DF683" s="339"/>
      <c r="DG683" s="339"/>
      <c r="DH683" s="339"/>
      <c r="DI683" s="339"/>
      <c r="DJ683" s="339"/>
      <c r="DK683" s="339"/>
      <c r="DL683" s="339"/>
      <c r="DM683" s="339"/>
      <c r="DN683" s="339"/>
      <c r="DO683" s="339"/>
    </row>
    <row r="684" spans="1:119" ht="13.5" x14ac:dyDescent="0.15">
      <c r="A684" s="54"/>
      <c r="B684" s="54"/>
      <c r="C684" s="54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  <c r="AA684" s="54"/>
      <c r="AB684" s="54"/>
      <c r="AC684" s="54"/>
      <c r="AD684" s="54"/>
      <c r="AE684" s="54"/>
      <c r="AF684" s="54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B684" s="64" t="s">
        <v>372</v>
      </c>
      <c r="CC684" s="345">
        <v>0</v>
      </c>
      <c r="CD684" s="66" t="s">
        <v>373</v>
      </c>
      <c r="CE684" s="66">
        <f>ROUND(CC684*$CG$82*9.80665/1000,0)</f>
        <v>0</v>
      </c>
      <c r="CF684" s="54" t="s">
        <v>374</v>
      </c>
      <c r="CG684" s="341">
        <f>CE685</f>
        <v>0</v>
      </c>
      <c r="CH684" s="54">
        <f>$CG684</f>
        <v>0</v>
      </c>
      <c r="CI684" s="54">
        <f t="shared" si="495"/>
        <v>0</v>
      </c>
      <c r="CJ684" s="54">
        <f t="shared" si="495"/>
        <v>0</v>
      </c>
      <c r="CK684" s="54">
        <f t="shared" si="495"/>
        <v>0</v>
      </c>
      <c r="CL684" s="54">
        <f t="shared" si="495"/>
        <v>0</v>
      </c>
      <c r="CM684" s="54">
        <f t="shared" si="495"/>
        <v>0</v>
      </c>
      <c r="CN684" s="54">
        <f t="shared" si="495"/>
        <v>0</v>
      </c>
      <c r="CO684" s="54">
        <f t="shared" si="495"/>
        <v>0</v>
      </c>
      <c r="CP684" s="54">
        <f t="shared" si="495"/>
        <v>0</v>
      </c>
      <c r="CQ684" s="54">
        <f t="shared" si="495"/>
        <v>0</v>
      </c>
      <c r="CR684" s="54">
        <f t="shared" si="495"/>
        <v>0</v>
      </c>
      <c r="CS684" s="54">
        <f t="shared" si="495"/>
        <v>0</v>
      </c>
      <c r="CT684" s="54">
        <f t="shared" si="495"/>
        <v>0</v>
      </c>
      <c r="CU684" s="54">
        <f t="shared" si="495"/>
        <v>0</v>
      </c>
      <c r="CV684" s="54">
        <f t="shared" si="495"/>
        <v>0</v>
      </c>
    </row>
    <row r="685" spans="1:119" ht="13.5" x14ac:dyDescent="0.15">
      <c r="A685" s="54"/>
      <c r="B685" s="54"/>
      <c r="C685" s="54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  <c r="AA685" s="54"/>
      <c r="AB685" s="54"/>
      <c r="AC685" s="54"/>
      <c r="AD685" s="54"/>
      <c r="AE685" s="54"/>
      <c r="AF685" s="54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B685" s="354" t="s">
        <v>376</v>
      </c>
      <c r="CC685" s="355">
        <f>CC669</f>
        <v>0</v>
      </c>
      <c r="CD685" s="346" t="s">
        <v>381</v>
      </c>
      <c r="CE685" s="66">
        <f>CC685*$CG$82*9.80665/1000</f>
        <v>0</v>
      </c>
      <c r="CF685" s="54" t="s">
        <v>396</v>
      </c>
      <c r="CG685" s="54">
        <v>0.79</v>
      </c>
      <c r="CH685" s="54">
        <f>$CG685</f>
        <v>0.79</v>
      </c>
      <c r="CI685" s="54">
        <f t="shared" si="495"/>
        <v>0.79</v>
      </c>
      <c r="CJ685" s="54">
        <f t="shared" si="495"/>
        <v>0.79</v>
      </c>
      <c r="CK685" s="54">
        <f t="shared" si="495"/>
        <v>0.79</v>
      </c>
      <c r="CL685" s="54">
        <f t="shared" si="495"/>
        <v>0.79</v>
      </c>
      <c r="CM685" s="54">
        <f t="shared" si="495"/>
        <v>0.79</v>
      </c>
      <c r="CN685" s="54">
        <f t="shared" si="495"/>
        <v>0.79</v>
      </c>
      <c r="CO685" s="54">
        <f t="shared" si="495"/>
        <v>0.79</v>
      </c>
      <c r="CP685" s="54">
        <f t="shared" si="495"/>
        <v>0.79</v>
      </c>
      <c r="CQ685" s="54">
        <f t="shared" si="495"/>
        <v>0.79</v>
      </c>
      <c r="CR685" s="54">
        <f t="shared" si="495"/>
        <v>0.79</v>
      </c>
      <c r="CS685" s="54">
        <f t="shared" si="495"/>
        <v>0.79</v>
      </c>
      <c r="CT685" s="54">
        <f t="shared" si="495"/>
        <v>0.79</v>
      </c>
      <c r="CU685" s="54">
        <f t="shared" si="495"/>
        <v>0.79</v>
      </c>
      <c r="CV685" s="54">
        <f t="shared" si="495"/>
        <v>0.79</v>
      </c>
      <c r="CX685" s="358" t="s">
        <v>404</v>
      </c>
      <c r="CY685" s="54">
        <f t="shared" ref="CY685:DN685" si="496">CG$79</f>
        <v>126.88500000000001</v>
      </c>
      <c r="CZ685" s="54">
        <f t="shared" si="496"/>
        <v>109.185</v>
      </c>
      <c r="DA685" s="54">
        <f t="shared" si="496"/>
        <v>94.381</v>
      </c>
      <c r="DB685" s="54">
        <f t="shared" si="496"/>
        <v>82.445999999999998</v>
      </c>
      <c r="DC685" s="54">
        <f t="shared" si="496"/>
        <v>73.918000000000006</v>
      </c>
      <c r="DD685" s="54">
        <f t="shared" si="496"/>
        <v>63.152999999999999</v>
      </c>
      <c r="DE685" s="54">
        <f t="shared" si="496"/>
        <v>56.482999999999997</v>
      </c>
      <c r="DF685" s="54">
        <f t="shared" si="496"/>
        <v>51.133000000000003</v>
      </c>
      <c r="DG685" s="54">
        <f t="shared" si="496"/>
        <v>48.246000000000002</v>
      </c>
      <c r="DH685" s="54">
        <f t="shared" si="496"/>
        <v>43.709000000000003</v>
      </c>
      <c r="DI685" s="54">
        <f t="shared" si="496"/>
        <v>40.774000000000001</v>
      </c>
      <c r="DJ685" s="54">
        <f t="shared" si="496"/>
        <v>38.68</v>
      </c>
      <c r="DK685" s="54">
        <f t="shared" si="496"/>
        <v>34.463000000000001</v>
      </c>
      <c r="DL685" s="54">
        <f t="shared" si="496"/>
        <v>33.161000000000001</v>
      </c>
      <c r="DM685" s="54">
        <f t="shared" si="496"/>
        <v>30.765000000000001</v>
      </c>
      <c r="DN685" s="54">
        <f t="shared" si="496"/>
        <v>29.283999999999999</v>
      </c>
    </row>
    <row r="686" spans="1:119" ht="13.5" x14ac:dyDescent="0.15">
      <c r="A686" s="54"/>
      <c r="B686" s="54"/>
      <c r="C686" s="54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  <c r="AA686" s="54"/>
      <c r="AB686" s="54"/>
      <c r="AC686" s="54"/>
      <c r="AD686" s="54"/>
      <c r="AE686" s="54"/>
      <c r="AF686" s="54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B686" s="64" t="s">
        <v>380</v>
      </c>
      <c r="CC686" s="345">
        <f>-BN119</f>
        <v>0</v>
      </c>
      <c r="CD686" s="346" t="s">
        <v>381</v>
      </c>
      <c r="CE686" s="66">
        <f>CC686*$CG$82*9.80665/1000</f>
        <v>0</v>
      </c>
      <c r="CF686" s="54" t="s">
        <v>382</v>
      </c>
      <c r="CG686" s="341">
        <f>CE684</f>
        <v>0</v>
      </c>
      <c r="CH686" s="54">
        <f>$CG686</f>
        <v>0</v>
      </c>
      <c r="CI686" s="54">
        <f t="shared" si="495"/>
        <v>0</v>
      </c>
      <c r="CJ686" s="54">
        <f t="shared" si="495"/>
        <v>0</v>
      </c>
      <c r="CK686" s="54">
        <f t="shared" si="495"/>
        <v>0</v>
      </c>
      <c r="CL686" s="54">
        <f t="shared" si="495"/>
        <v>0</v>
      </c>
      <c r="CM686" s="54">
        <f t="shared" si="495"/>
        <v>0</v>
      </c>
      <c r="CN686" s="54">
        <f t="shared" si="495"/>
        <v>0</v>
      </c>
      <c r="CO686" s="54">
        <f t="shared" si="495"/>
        <v>0</v>
      </c>
      <c r="CP686" s="54">
        <f t="shared" si="495"/>
        <v>0</v>
      </c>
      <c r="CQ686" s="54">
        <f t="shared" si="495"/>
        <v>0</v>
      </c>
      <c r="CR686" s="54">
        <f t="shared" si="495"/>
        <v>0</v>
      </c>
      <c r="CS686" s="54">
        <f t="shared" si="495"/>
        <v>0</v>
      </c>
      <c r="CT686" s="54">
        <f t="shared" si="495"/>
        <v>0</v>
      </c>
      <c r="CU686" s="54">
        <f t="shared" si="495"/>
        <v>0</v>
      </c>
      <c r="CV686" s="54">
        <f t="shared" si="495"/>
        <v>0</v>
      </c>
      <c r="CX686" s="54" t="s">
        <v>418</v>
      </c>
      <c r="CY686" s="54">
        <f t="shared" ref="CY686:DN686" si="497">CG$80</f>
        <v>0.55779999999999996</v>
      </c>
      <c r="CZ686" s="54">
        <f t="shared" si="497"/>
        <v>0.65139999999999998</v>
      </c>
      <c r="DA686" s="54">
        <f t="shared" si="497"/>
        <v>0.72219999999999995</v>
      </c>
      <c r="DB686" s="54">
        <f t="shared" si="497"/>
        <v>0.78249999999999997</v>
      </c>
      <c r="DC686" s="54">
        <f t="shared" si="497"/>
        <v>0.81259999999999999</v>
      </c>
      <c r="DD686" s="54">
        <f t="shared" si="497"/>
        <v>0.84340000000000004</v>
      </c>
      <c r="DE686" s="54">
        <f t="shared" si="497"/>
        <v>0.86929999999999996</v>
      </c>
      <c r="DF686" s="54">
        <f t="shared" si="497"/>
        <v>0.89100000000000001</v>
      </c>
      <c r="DG686" s="54">
        <f t="shared" si="497"/>
        <v>0.90920000000000001</v>
      </c>
      <c r="DH686" s="54">
        <f t="shared" si="497"/>
        <v>0.92220000000000002</v>
      </c>
      <c r="DI686" s="54">
        <f t="shared" si="497"/>
        <v>0.93189999999999995</v>
      </c>
      <c r="DJ686" s="54">
        <f t="shared" si="497"/>
        <v>0.94030000000000002</v>
      </c>
      <c r="DK686" s="54">
        <f t="shared" si="497"/>
        <v>0.94769999999999999</v>
      </c>
      <c r="DL686" s="54">
        <f t="shared" si="497"/>
        <v>0.95440000000000003</v>
      </c>
      <c r="DM686" s="54">
        <f t="shared" si="497"/>
        <v>0.96020000000000005</v>
      </c>
      <c r="DN686" s="54">
        <f t="shared" si="497"/>
        <v>0.96530000000000005</v>
      </c>
    </row>
    <row r="687" spans="1:119" ht="14.25" thickBot="1" x14ac:dyDescent="0.2">
      <c r="A687" s="54"/>
      <c r="B687" s="54"/>
      <c r="C687" s="54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  <c r="AA687" s="54"/>
      <c r="AB687" s="54"/>
      <c r="AC687" s="54"/>
      <c r="AD687" s="54"/>
      <c r="AE687" s="54"/>
      <c r="AF687" s="54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B687" s="64" t="s">
        <v>384</v>
      </c>
      <c r="CC687" s="345" t="e">
        <f>(BM119-BM118)/0.000694444444444444</f>
        <v>#VALUE!</v>
      </c>
      <c r="CD687" s="66" t="s">
        <v>65</v>
      </c>
      <c r="CE687" s="66" t="e">
        <f>IF(CC684=0,IF(CC667&gt;0,CC687+CE670,CC687),(CC687-((CC686-CC685)/CC684)))</f>
        <v>#VALUE!</v>
      </c>
      <c r="CF687" s="54" t="s">
        <v>385</v>
      </c>
      <c r="CG687" s="341" t="e">
        <f>ABS(CE687)</f>
        <v>#VALUE!</v>
      </c>
      <c r="CH687" s="54" t="e">
        <f>$CG687</f>
        <v>#VALUE!</v>
      </c>
      <c r="CI687" s="54" t="e">
        <f t="shared" si="495"/>
        <v>#VALUE!</v>
      </c>
      <c r="CJ687" s="54" t="e">
        <f t="shared" si="495"/>
        <v>#VALUE!</v>
      </c>
      <c r="CK687" s="54" t="e">
        <f t="shared" si="495"/>
        <v>#VALUE!</v>
      </c>
      <c r="CL687" s="54" t="e">
        <f t="shared" si="495"/>
        <v>#VALUE!</v>
      </c>
      <c r="CM687" s="54" t="e">
        <f t="shared" si="495"/>
        <v>#VALUE!</v>
      </c>
      <c r="CN687" s="54" t="e">
        <f t="shared" si="495"/>
        <v>#VALUE!</v>
      </c>
      <c r="CO687" s="54" t="e">
        <f t="shared" si="495"/>
        <v>#VALUE!</v>
      </c>
      <c r="CP687" s="54" t="e">
        <f t="shared" si="495"/>
        <v>#VALUE!</v>
      </c>
      <c r="CQ687" s="54" t="e">
        <f t="shared" si="495"/>
        <v>#VALUE!</v>
      </c>
      <c r="CR687" s="54" t="e">
        <f t="shared" si="495"/>
        <v>#VALUE!</v>
      </c>
      <c r="CS687" s="54" t="e">
        <f t="shared" si="495"/>
        <v>#VALUE!</v>
      </c>
      <c r="CT687" s="54" t="e">
        <f t="shared" si="495"/>
        <v>#VALUE!</v>
      </c>
      <c r="CU687" s="54" t="e">
        <f t="shared" si="495"/>
        <v>#VALUE!</v>
      </c>
      <c r="CV687" s="54" t="e">
        <f t="shared" si="495"/>
        <v>#VALUE!</v>
      </c>
      <c r="CX687" s="54" t="s">
        <v>407</v>
      </c>
      <c r="CY687" s="54">
        <f>100-$CG$83</f>
        <v>94.33</v>
      </c>
      <c r="CZ687" s="54">
        <f t="shared" ref="CZ687:DN687" si="498">100-$CG$83</f>
        <v>94.33</v>
      </c>
      <c r="DA687" s="54">
        <f t="shared" si="498"/>
        <v>94.33</v>
      </c>
      <c r="DB687" s="54">
        <f t="shared" si="498"/>
        <v>94.33</v>
      </c>
      <c r="DC687" s="54">
        <f t="shared" si="498"/>
        <v>94.33</v>
      </c>
      <c r="DD687" s="54">
        <f t="shared" si="498"/>
        <v>94.33</v>
      </c>
      <c r="DE687" s="54">
        <f t="shared" si="498"/>
        <v>94.33</v>
      </c>
      <c r="DF687" s="54">
        <f t="shared" si="498"/>
        <v>94.33</v>
      </c>
      <c r="DG687" s="54">
        <f t="shared" si="498"/>
        <v>94.33</v>
      </c>
      <c r="DH687" s="54">
        <f t="shared" si="498"/>
        <v>94.33</v>
      </c>
      <c r="DI687" s="54">
        <f t="shared" si="498"/>
        <v>94.33</v>
      </c>
      <c r="DJ687" s="54">
        <f t="shared" si="498"/>
        <v>94.33</v>
      </c>
      <c r="DK687" s="54">
        <f t="shared" si="498"/>
        <v>94.33</v>
      </c>
      <c r="DL687" s="54">
        <f t="shared" si="498"/>
        <v>94.33</v>
      </c>
      <c r="DM687" s="54">
        <f t="shared" si="498"/>
        <v>94.33</v>
      </c>
      <c r="DN687" s="54">
        <f t="shared" si="498"/>
        <v>94.33</v>
      </c>
    </row>
    <row r="688" spans="1:119" ht="14.25" thickBot="1" x14ac:dyDescent="0.2">
      <c r="A688" s="54"/>
      <c r="B688" s="54"/>
      <c r="C688" s="54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  <c r="AA688" s="54"/>
      <c r="AB688" s="54"/>
      <c r="AC688" s="54"/>
      <c r="AD688" s="54"/>
      <c r="AE688" s="54"/>
      <c r="AF688" s="54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B688" s="359"/>
      <c r="CC688" s="360"/>
      <c r="CF688" s="54" t="s">
        <v>408</v>
      </c>
      <c r="CG688" s="347">
        <f>LN(2)/CG$78</f>
        <v>0.13862943611198905</v>
      </c>
      <c r="CH688" s="347">
        <f t="shared" ref="CH688:CV688" si="499">LN(2)/CH$78</f>
        <v>8.6643397569993161E-2</v>
      </c>
      <c r="CI688" s="347">
        <f t="shared" si="499"/>
        <v>5.5451774444795626E-2</v>
      </c>
      <c r="CJ688" s="347">
        <f t="shared" si="499"/>
        <v>3.7467415165402446E-2</v>
      </c>
      <c r="CK688" s="347">
        <f t="shared" si="499"/>
        <v>2.5672117798516494E-2</v>
      </c>
      <c r="CL688" s="347">
        <f t="shared" si="499"/>
        <v>1.8097837612531208E-2</v>
      </c>
      <c r="CM688" s="347">
        <f t="shared" si="499"/>
        <v>1.2765141446776157E-2</v>
      </c>
      <c r="CN688" s="347">
        <f t="shared" si="499"/>
        <v>9.001911435843446E-3</v>
      </c>
      <c r="CO688" s="347">
        <f t="shared" si="499"/>
        <v>6.3591484455040852E-3</v>
      </c>
      <c r="CP688" s="347">
        <f t="shared" si="499"/>
        <v>4.7475834284927756E-3</v>
      </c>
      <c r="CQ688" s="347">
        <f t="shared" si="499"/>
        <v>3.7066694147590657E-3</v>
      </c>
      <c r="CR688" s="347">
        <f t="shared" si="499"/>
        <v>2.9001974082006081E-3</v>
      </c>
      <c r="CS688" s="347">
        <f t="shared" si="499"/>
        <v>2.272613706753919E-3</v>
      </c>
      <c r="CT688" s="347">
        <f t="shared" si="499"/>
        <v>1.7773004629742187E-3</v>
      </c>
      <c r="CU688" s="347">
        <f t="shared" si="499"/>
        <v>1.3918618083533039E-3</v>
      </c>
      <c r="CV688" s="347">
        <f t="shared" si="499"/>
        <v>1.0915703630865281E-3</v>
      </c>
      <c r="CX688" s="54" t="s">
        <v>409</v>
      </c>
      <c r="CY688" s="361">
        <f>CE686</f>
        <v>0</v>
      </c>
      <c r="CZ688" s="54">
        <f>$CY688</f>
        <v>0</v>
      </c>
      <c r="DA688" s="54">
        <f t="shared" ref="DA688:DN688" si="500">$CY688</f>
        <v>0</v>
      </c>
      <c r="DB688" s="54">
        <f t="shared" si="500"/>
        <v>0</v>
      </c>
      <c r="DC688" s="54">
        <f t="shared" si="500"/>
        <v>0</v>
      </c>
      <c r="DD688" s="54">
        <f t="shared" si="500"/>
        <v>0</v>
      </c>
      <c r="DE688" s="54">
        <f t="shared" si="500"/>
        <v>0</v>
      </c>
      <c r="DF688" s="54">
        <f t="shared" si="500"/>
        <v>0</v>
      </c>
      <c r="DG688" s="54">
        <f t="shared" si="500"/>
        <v>0</v>
      </c>
      <c r="DH688" s="54">
        <f t="shared" si="500"/>
        <v>0</v>
      </c>
      <c r="DI688" s="54">
        <f t="shared" si="500"/>
        <v>0</v>
      </c>
      <c r="DJ688" s="54">
        <f t="shared" si="500"/>
        <v>0</v>
      </c>
      <c r="DK688" s="54">
        <f t="shared" si="500"/>
        <v>0</v>
      </c>
      <c r="DL688" s="54">
        <f t="shared" si="500"/>
        <v>0</v>
      </c>
      <c r="DM688" s="54">
        <f t="shared" si="500"/>
        <v>0</v>
      </c>
      <c r="DN688" s="54">
        <f t="shared" si="500"/>
        <v>0</v>
      </c>
    </row>
    <row r="690" spans="1:119" ht="13.5" x14ac:dyDescent="0.15">
      <c r="A690" s="54"/>
      <c r="B690" s="54"/>
      <c r="C690" s="54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  <c r="AA690" s="54"/>
      <c r="AB690" s="54"/>
      <c r="AC690" s="54"/>
      <c r="AD690" s="54"/>
      <c r="AE690" s="54"/>
      <c r="AF690" s="54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G690" s="348">
        <f>(CG683+CG684)*CG685</f>
        <v>79</v>
      </c>
      <c r="CH690" s="348">
        <f t="shared" ref="CH690:CV690" si="501">(CH683+CH684)*CH685</f>
        <v>79</v>
      </c>
      <c r="CI690" s="348">
        <f t="shared" si="501"/>
        <v>79</v>
      </c>
      <c r="CJ690" s="348">
        <f t="shared" si="501"/>
        <v>79</v>
      </c>
      <c r="CK690" s="348">
        <f t="shared" si="501"/>
        <v>79</v>
      </c>
      <c r="CL690" s="348">
        <f t="shared" si="501"/>
        <v>79</v>
      </c>
      <c r="CM690" s="348">
        <f t="shared" si="501"/>
        <v>79</v>
      </c>
      <c r="CN690" s="348">
        <f t="shared" si="501"/>
        <v>79</v>
      </c>
      <c r="CO690" s="348">
        <f t="shared" si="501"/>
        <v>79</v>
      </c>
      <c r="CP690" s="348">
        <f t="shared" si="501"/>
        <v>79</v>
      </c>
      <c r="CQ690" s="348">
        <f t="shared" si="501"/>
        <v>79</v>
      </c>
      <c r="CR690" s="348">
        <f t="shared" si="501"/>
        <v>79</v>
      </c>
      <c r="CS690" s="348">
        <f t="shared" si="501"/>
        <v>79</v>
      </c>
      <c r="CT690" s="348">
        <f t="shared" si="501"/>
        <v>79</v>
      </c>
      <c r="CU690" s="348">
        <f t="shared" si="501"/>
        <v>79</v>
      </c>
      <c r="CV690" s="348">
        <f t="shared" si="501"/>
        <v>79</v>
      </c>
    </row>
    <row r="691" spans="1:119" ht="13.5" x14ac:dyDescent="0.15">
      <c r="A691" s="54"/>
      <c r="B691" s="54"/>
      <c r="C691" s="54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  <c r="AA691" s="54"/>
      <c r="AB691" s="54"/>
      <c r="AC691" s="54"/>
      <c r="AD691" s="54"/>
      <c r="AE691" s="54"/>
      <c r="AF691" s="54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G691" s="348" t="e">
        <f>CG686*CG685*(CG687-1/CG688)</f>
        <v>#VALUE!</v>
      </c>
      <c r="CH691" s="348" t="e">
        <f t="shared" ref="CH691:CV691" si="502">CH686*CH685*(CH687-1/CH688)</f>
        <v>#VALUE!</v>
      </c>
      <c r="CI691" s="348" t="e">
        <f t="shared" si="502"/>
        <v>#VALUE!</v>
      </c>
      <c r="CJ691" s="348" t="e">
        <f t="shared" si="502"/>
        <v>#VALUE!</v>
      </c>
      <c r="CK691" s="348" t="e">
        <f t="shared" si="502"/>
        <v>#VALUE!</v>
      </c>
      <c r="CL691" s="348" t="e">
        <f t="shared" si="502"/>
        <v>#VALUE!</v>
      </c>
      <c r="CM691" s="348" t="e">
        <f t="shared" si="502"/>
        <v>#VALUE!</v>
      </c>
      <c r="CN691" s="348" t="e">
        <f t="shared" si="502"/>
        <v>#VALUE!</v>
      </c>
      <c r="CO691" s="348" t="e">
        <f t="shared" si="502"/>
        <v>#VALUE!</v>
      </c>
      <c r="CP691" s="348" t="e">
        <f t="shared" si="502"/>
        <v>#VALUE!</v>
      </c>
      <c r="CQ691" s="348" t="e">
        <f t="shared" si="502"/>
        <v>#VALUE!</v>
      </c>
      <c r="CR691" s="348" t="e">
        <f t="shared" si="502"/>
        <v>#VALUE!</v>
      </c>
      <c r="CS691" s="348" t="e">
        <f t="shared" si="502"/>
        <v>#VALUE!</v>
      </c>
      <c r="CT691" s="348" t="e">
        <f t="shared" si="502"/>
        <v>#VALUE!</v>
      </c>
      <c r="CU691" s="348" t="e">
        <f t="shared" si="502"/>
        <v>#VALUE!</v>
      </c>
      <c r="CV691" s="348" t="e">
        <f t="shared" si="502"/>
        <v>#VALUE!</v>
      </c>
    </row>
    <row r="692" spans="1:119" ht="13.5" x14ac:dyDescent="0.15">
      <c r="A692" s="54"/>
      <c r="B692" s="54"/>
      <c r="C692" s="54"/>
      <c r="D692" s="54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  <c r="AA692" s="54"/>
      <c r="AB692" s="54"/>
      <c r="AC692" s="54"/>
      <c r="AD692" s="54"/>
      <c r="AE692" s="54"/>
      <c r="AF692" s="54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G692" s="348" t="e">
        <f>((CG683+CG684)*CG685-CG682-CG686*CG685/CG688)*EXP(-CG688*CG687)</f>
        <v>#VALUE!</v>
      </c>
      <c r="CH692" s="348" t="e">
        <f t="shared" ref="CH692:CV692" si="503">((CH683+CH684)*CH685-CH682-CH686*CH685/CH688)*EXP(-CH688*CH687)</f>
        <v>#VALUE!</v>
      </c>
      <c r="CI692" s="348" t="e">
        <f t="shared" si="503"/>
        <v>#VALUE!</v>
      </c>
      <c r="CJ692" s="348" t="e">
        <f t="shared" si="503"/>
        <v>#VALUE!</v>
      </c>
      <c r="CK692" s="348" t="e">
        <f t="shared" si="503"/>
        <v>#VALUE!</v>
      </c>
      <c r="CL692" s="348" t="e">
        <f t="shared" si="503"/>
        <v>#VALUE!</v>
      </c>
      <c r="CM692" s="348" t="e">
        <f t="shared" si="503"/>
        <v>#VALUE!</v>
      </c>
      <c r="CN692" s="348" t="e">
        <f t="shared" si="503"/>
        <v>#VALUE!</v>
      </c>
      <c r="CO692" s="348" t="e">
        <f t="shared" si="503"/>
        <v>#VALUE!</v>
      </c>
      <c r="CP692" s="348" t="e">
        <f t="shared" si="503"/>
        <v>#VALUE!</v>
      </c>
      <c r="CQ692" s="348" t="e">
        <f t="shared" si="503"/>
        <v>#VALUE!</v>
      </c>
      <c r="CR692" s="348" t="e">
        <f t="shared" si="503"/>
        <v>#VALUE!</v>
      </c>
      <c r="CS692" s="348" t="e">
        <f t="shared" si="503"/>
        <v>#VALUE!</v>
      </c>
      <c r="CT692" s="348" t="e">
        <f t="shared" si="503"/>
        <v>#VALUE!</v>
      </c>
      <c r="CU692" s="348" t="e">
        <f t="shared" si="503"/>
        <v>#VALUE!</v>
      </c>
      <c r="CV692" s="348" t="e">
        <f t="shared" si="503"/>
        <v>#VALUE!</v>
      </c>
    </row>
    <row r="693" spans="1:119" ht="13.5" x14ac:dyDescent="0.15">
      <c r="A693" s="54"/>
      <c r="B693" s="54"/>
      <c r="C693" s="54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  <c r="AA693" s="54"/>
      <c r="AB693" s="54"/>
      <c r="AC693" s="54"/>
      <c r="AD693" s="54"/>
      <c r="AE693" s="54"/>
      <c r="AF693" s="54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G693" s="349" t="e">
        <f>CG690+CG691-CG692</f>
        <v>#VALUE!</v>
      </c>
      <c r="CH693" s="349" t="e">
        <f t="shared" ref="CH693:CV693" si="504">CH690+CH691-CH692</f>
        <v>#VALUE!</v>
      </c>
      <c r="CI693" s="349" t="e">
        <f t="shared" si="504"/>
        <v>#VALUE!</v>
      </c>
      <c r="CJ693" s="349" t="e">
        <f t="shared" si="504"/>
        <v>#VALUE!</v>
      </c>
      <c r="CK693" s="349" t="e">
        <f t="shared" si="504"/>
        <v>#VALUE!</v>
      </c>
      <c r="CL693" s="349" t="e">
        <f t="shared" si="504"/>
        <v>#VALUE!</v>
      </c>
      <c r="CM693" s="349" t="e">
        <f t="shared" si="504"/>
        <v>#VALUE!</v>
      </c>
      <c r="CN693" s="349" t="e">
        <f t="shared" si="504"/>
        <v>#VALUE!</v>
      </c>
      <c r="CO693" s="349" t="e">
        <f t="shared" si="504"/>
        <v>#VALUE!</v>
      </c>
      <c r="CP693" s="349" t="e">
        <f t="shared" si="504"/>
        <v>#VALUE!</v>
      </c>
      <c r="CQ693" s="349" t="e">
        <f t="shared" si="504"/>
        <v>#VALUE!</v>
      </c>
      <c r="CR693" s="349" t="e">
        <f t="shared" si="504"/>
        <v>#VALUE!</v>
      </c>
      <c r="CS693" s="349" t="e">
        <f t="shared" si="504"/>
        <v>#VALUE!</v>
      </c>
      <c r="CT693" s="349" t="e">
        <f t="shared" si="504"/>
        <v>#VALUE!</v>
      </c>
      <c r="CU693" s="349" t="e">
        <f t="shared" si="504"/>
        <v>#VALUE!</v>
      </c>
      <c r="CV693" s="349" t="e">
        <f t="shared" si="504"/>
        <v>#VALUE!</v>
      </c>
    </row>
    <row r="694" spans="1:119" ht="13.5" x14ac:dyDescent="0.15">
      <c r="A694" s="54"/>
      <c r="B694" s="54"/>
      <c r="C694" s="54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  <c r="AA694" s="54"/>
      <c r="AB694" s="54"/>
      <c r="AC694" s="54"/>
      <c r="AD694" s="54"/>
      <c r="AE694" s="54"/>
      <c r="AF694" s="54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G694" s="350" t="s">
        <v>390</v>
      </c>
      <c r="CH694" s="351" t="s">
        <v>333</v>
      </c>
      <c r="CI694" s="351" t="s">
        <v>334</v>
      </c>
      <c r="CJ694" s="351" t="s">
        <v>335</v>
      </c>
      <c r="CK694" s="351" t="s">
        <v>336</v>
      </c>
      <c r="CL694" s="351" t="s">
        <v>337</v>
      </c>
      <c r="CM694" s="351" t="s">
        <v>338</v>
      </c>
      <c r="CN694" s="351" t="s">
        <v>339</v>
      </c>
      <c r="CO694" s="351" t="s">
        <v>340</v>
      </c>
      <c r="CP694" s="351" t="s">
        <v>341</v>
      </c>
      <c r="CQ694" s="351" t="s">
        <v>342</v>
      </c>
      <c r="CR694" s="351" t="s">
        <v>343</v>
      </c>
      <c r="CS694" s="351" t="s">
        <v>344</v>
      </c>
      <c r="CT694" s="351" t="s">
        <v>345</v>
      </c>
      <c r="CU694" s="351" t="s">
        <v>346</v>
      </c>
      <c r="CV694" s="351" t="s">
        <v>347</v>
      </c>
      <c r="CY694" s="54" t="s">
        <v>390</v>
      </c>
      <c r="CZ694" s="54" t="s">
        <v>333</v>
      </c>
      <c r="DA694" s="54" t="s">
        <v>334</v>
      </c>
      <c r="DB694" s="54" t="s">
        <v>335</v>
      </c>
      <c r="DC694" s="54" t="s">
        <v>336</v>
      </c>
      <c r="DD694" s="54" t="s">
        <v>337</v>
      </c>
      <c r="DE694" s="54" t="s">
        <v>338</v>
      </c>
      <c r="DF694" s="54" t="s">
        <v>339</v>
      </c>
      <c r="DG694" s="54" t="s">
        <v>340</v>
      </c>
      <c r="DH694" s="54" t="s">
        <v>341</v>
      </c>
      <c r="DI694" s="54" t="s">
        <v>342</v>
      </c>
      <c r="DJ694" s="54" t="s">
        <v>343</v>
      </c>
      <c r="DK694" s="54" t="s">
        <v>344</v>
      </c>
      <c r="DL694" s="54" t="s">
        <v>345</v>
      </c>
      <c r="DM694" s="54" t="s">
        <v>346</v>
      </c>
      <c r="DN694" s="54" t="s">
        <v>347</v>
      </c>
    </row>
    <row r="695" spans="1:119" ht="13.5" x14ac:dyDescent="0.15">
      <c r="A695" s="54"/>
      <c r="B695" s="54"/>
      <c r="C695" s="54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  <c r="AA695" s="54"/>
      <c r="AB695" s="54"/>
      <c r="AC695" s="54"/>
      <c r="AD695" s="54"/>
      <c r="AE695" s="54"/>
      <c r="AF695" s="54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F695" s="54" t="s">
        <v>391</v>
      </c>
      <c r="CG695" s="352" t="e">
        <f>ROUND((CG683+CG684)*CG685+CG686*CG685*(CG687-1/CG688)-((CG683+CG684)*CG685-CG682-CG686*CG685/CG688)*EXP(-CG688*CG687),5)</f>
        <v>#VALUE!</v>
      </c>
      <c r="CH695" s="352" t="e">
        <f t="shared" ref="CH695:CV695" si="505">ROUND((CH683+CH684)*CH685+CH686*CH685*(CH687-1/CH688)-((CH683+CH684)*CH685-CH682-CH686*CH685/CH688)*EXP(-CH688*CH687),5)</f>
        <v>#VALUE!</v>
      </c>
      <c r="CI695" s="352" t="e">
        <f t="shared" si="505"/>
        <v>#VALUE!</v>
      </c>
      <c r="CJ695" s="352" t="e">
        <f t="shared" si="505"/>
        <v>#VALUE!</v>
      </c>
      <c r="CK695" s="352" t="e">
        <f t="shared" si="505"/>
        <v>#VALUE!</v>
      </c>
      <c r="CL695" s="352" t="e">
        <f t="shared" si="505"/>
        <v>#VALUE!</v>
      </c>
      <c r="CM695" s="352" t="e">
        <f t="shared" si="505"/>
        <v>#VALUE!</v>
      </c>
      <c r="CN695" s="352" t="e">
        <f t="shared" si="505"/>
        <v>#VALUE!</v>
      </c>
      <c r="CO695" s="352" t="e">
        <f t="shared" si="505"/>
        <v>#VALUE!</v>
      </c>
      <c r="CP695" s="352" t="e">
        <f t="shared" si="505"/>
        <v>#VALUE!</v>
      </c>
      <c r="CQ695" s="352" t="e">
        <f t="shared" si="505"/>
        <v>#VALUE!</v>
      </c>
      <c r="CR695" s="352" t="e">
        <f t="shared" si="505"/>
        <v>#VALUE!</v>
      </c>
      <c r="CS695" s="352" t="e">
        <f t="shared" si="505"/>
        <v>#VALUE!</v>
      </c>
      <c r="CT695" s="352" t="e">
        <f t="shared" si="505"/>
        <v>#VALUE!</v>
      </c>
      <c r="CU695" s="352" t="e">
        <f t="shared" si="505"/>
        <v>#VALUE!</v>
      </c>
      <c r="CV695" s="352" t="e">
        <f t="shared" si="505"/>
        <v>#VALUE!</v>
      </c>
      <c r="CX695" s="54" t="s">
        <v>412</v>
      </c>
      <c r="CY695" s="362">
        <f>(CY687+CY688)/CY686+CY685</f>
        <v>295.99579239870923</v>
      </c>
      <c r="CZ695" s="362">
        <f t="shared" ref="CZ695:DN695" si="506">(CZ687+CZ688)/CZ686+CZ685</f>
        <v>253.99617592876882</v>
      </c>
      <c r="DA695" s="362">
        <f t="shared" si="506"/>
        <v>224.99578814732763</v>
      </c>
      <c r="DB695" s="362">
        <f t="shared" si="506"/>
        <v>202.99552076677315</v>
      </c>
      <c r="DC695" s="362">
        <f t="shared" si="506"/>
        <v>190.00217425547623</v>
      </c>
      <c r="DD695" s="362">
        <f t="shared" si="506"/>
        <v>174.99791344557741</v>
      </c>
      <c r="DE695" s="362">
        <f t="shared" si="506"/>
        <v>164.99559634188427</v>
      </c>
      <c r="DF695" s="362">
        <f t="shared" si="506"/>
        <v>157.00280920314253</v>
      </c>
      <c r="DG695" s="362">
        <f t="shared" si="506"/>
        <v>151.99654993400793</v>
      </c>
      <c r="DH695" s="362">
        <f t="shared" si="506"/>
        <v>145.99700693992628</v>
      </c>
      <c r="DI695" s="362">
        <f t="shared" si="506"/>
        <v>141.99730722180493</v>
      </c>
      <c r="DJ695" s="362">
        <f t="shared" si="506"/>
        <v>138.99904711262363</v>
      </c>
      <c r="DK695" s="362">
        <f t="shared" si="506"/>
        <v>133.99871805423658</v>
      </c>
      <c r="DL695" s="362">
        <f t="shared" si="506"/>
        <v>131.99796563285832</v>
      </c>
      <c r="DM695" s="362">
        <f t="shared" si="506"/>
        <v>129.00495001041449</v>
      </c>
      <c r="DN695" s="362">
        <f t="shared" si="506"/>
        <v>127.00491577747849</v>
      </c>
    </row>
    <row r="696" spans="1:119" ht="16.5" customHeight="1" x14ac:dyDescent="0.15">
      <c r="A696" s="54"/>
      <c r="B696" s="54"/>
      <c r="C696" s="54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  <c r="AA696" s="54"/>
      <c r="AB696" s="54"/>
      <c r="AC696" s="54"/>
      <c r="AD696" s="54"/>
      <c r="AE696" s="54"/>
      <c r="AF696" s="54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319" t="str">
        <f>IF(CB696="","",CC696)</f>
        <v/>
      </c>
      <c r="CB696" s="363" t="str">
        <f>IF(COUNTIF(CY696:DN696,"×")=0,"","浮上できません")</f>
        <v/>
      </c>
      <c r="CC696" s="316">
        <v>18</v>
      </c>
      <c r="CY696" s="364" t="e">
        <f t="shared" ref="CY696:DN696" si="507">IF(CY695-CG695&gt;0,"","×")</f>
        <v>#VALUE!</v>
      </c>
      <c r="CZ696" s="364" t="e">
        <f t="shared" si="507"/>
        <v>#VALUE!</v>
      </c>
      <c r="DA696" s="364" t="e">
        <f t="shared" si="507"/>
        <v>#VALUE!</v>
      </c>
      <c r="DB696" s="364" t="e">
        <f t="shared" si="507"/>
        <v>#VALUE!</v>
      </c>
      <c r="DC696" s="364" t="e">
        <f t="shared" si="507"/>
        <v>#VALUE!</v>
      </c>
      <c r="DD696" s="364" t="e">
        <f t="shared" si="507"/>
        <v>#VALUE!</v>
      </c>
      <c r="DE696" s="364" t="e">
        <f t="shared" si="507"/>
        <v>#VALUE!</v>
      </c>
      <c r="DF696" s="364" t="e">
        <f t="shared" si="507"/>
        <v>#VALUE!</v>
      </c>
      <c r="DG696" s="364" t="e">
        <f t="shared" si="507"/>
        <v>#VALUE!</v>
      </c>
      <c r="DH696" s="364" t="e">
        <f t="shared" si="507"/>
        <v>#VALUE!</v>
      </c>
      <c r="DI696" s="364" t="e">
        <f t="shared" si="507"/>
        <v>#VALUE!</v>
      </c>
      <c r="DJ696" s="364" t="e">
        <f t="shared" si="507"/>
        <v>#VALUE!</v>
      </c>
      <c r="DK696" s="364" t="e">
        <f t="shared" si="507"/>
        <v>#VALUE!</v>
      </c>
      <c r="DL696" s="364" t="e">
        <f t="shared" si="507"/>
        <v>#VALUE!</v>
      </c>
      <c r="DM696" s="364" t="e">
        <f t="shared" si="507"/>
        <v>#VALUE!</v>
      </c>
      <c r="DN696" s="364" t="e">
        <f t="shared" si="507"/>
        <v>#VALUE!</v>
      </c>
    </row>
    <row r="697" spans="1:119" ht="13.5" x14ac:dyDescent="0.15">
      <c r="A697" s="54"/>
      <c r="B697" s="54"/>
      <c r="C697" s="54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  <c r="AA697" s="54"/>
      <c r="AB697" s="54"/>
      <c r="AC697" s="54"/>
      <c r="AD697" s="54"/>
      <c r="AE697" s="54"/>
      <c r="AF697" s="54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F697" s="338" t="s">
        <v>544</v>
      </c>
      <c r="CG697" s="338" t="s">
        <v>545</v>
      </c>
      <c r="CH697" s="338"/>
      <c r="CI697" s="338"/>
      <c r="CJ697" s="338"/>
      <c r="CK697" s="338"/>
      <c r="CL697" s="338"/>
      <c r="CM697" s="338"/>
      <c r="CN697" s="338"/>
      <c r="CO697" s="338"/>
      <c r="CP697" s="338"/>
      <c r="CQ697" s="338"/>
      <c r="CR697" s="338"/>
      <c r="CS697" s="338"/>
      <c r="CT697" s="338"/>
      <c r="CU697" s="338"/>
      <c r="CV697" s="338"/>
      <c r="CW697" s="338"/>
    </row>
    <row r="699" spans="1:119" ht="13.5" x14ac:dyDescent="0.15">
      <c r="A699" s="54"/>
      <c r="B699" s="54"/>
      <c r="C699" s="54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  <c r="AA699" s="54"/>
      <c r="AB699" s="54"/>
      <c r="AC699" s="54"/>
      <c r="AD699" s="54"/>
      <c r="AE699" s="54"/>
      <c r="AF699" s="54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F699" s="340" t="s">
        <v>401</v>
      </c>
      <c r="CG699" s="353" t="e">
        <f t="shared" ref="CG699:CV699" si="508">CG695</f>
        <v>#VALUE!</v>
      </c>
      <c r="CH699" s="353" t="e">
        <f t="shared" si="508"/>
        <v>#VALUE!</v>
      </c>
      <c r="CI699" s="353" t="e">
        <f t="shared" si="508"/>
        <v>#VALUE!</v>
      </c>
      <c r="CJ699" s="353" t="e">
        <f t="shared" si="508"/>
        <v>#VALUE!</v>
      </c>
      <c r="CK699" s="353" t="e">
        <f t="shared" si="508"/>
        <v>#VALUE!</v>
      </c>
      <c r="CL699" s="353" t="e">
        <f t="shared" si="508"/>
        <v>#VALUE!</v>
      </c>
      <c r="CM699" s="353" t="e">
        <f t="shared" si="508"/>
        <v>#VALUE!</v>
      </c>
      <c r="CN699" s="353" t="e">
        <f t="shared" si="508"/>
        <v>#VALUE!</v>
      </c>
      <c r="CO699" s="353" t="e">
        <f t="shared" si="508"/>
        <v>#VALUE!</v>
      </c>
      <c r="CP699" s="353" t="e">
        <f t="shared" si="508"/>
        <v>#VALUE!</v>
      </c>
      <c r="CQ699" s="353" t="e">
        <f t="shared" si="508"/>
        <v>#VALUE!</v>
      </c>
      <c r="CR699" s="353" t="e">
        <f t="shared" si="508"/>
        <v>#VALUE!</v>
      </c>
      <c r="CS699" s="353" t="e">
        <f t="shared" si="508"/>
        <v>#VALUE!</v>
      </c>
      <c r="CT699" s="353" t="e">
        <f t="shared" si="508"/>
        <v>#VALUE!</v>
      </c>
      <c r="CU699" s="353" t="e">
        <f t="shared" si="508"/>
        <v>#VALUE!</v>
      </c>
      <c r="CV699" s="353" t="e">
        <f t="shared" si="508"/>
        <v>#VALUE!</v>
      </c>
    </row>
    <row r="700" spans="1:119" ht="13.5" x14ac:dyDescent="0.15">
      <c r="A700" s="54"/>
      <c r="B700" s="54"/>
      <c r="C700" s="54"/>
      <c r="D700" s="54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  <c r="AA700" s="54"/>
      <c r="AB700" s="54"/>
      <c r="AC700" s="54"/>
      <c r="AD700" s="54"/>
      <c r="AE700" s="54"/>
      <c r="AF700" s="54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F700" s="54" t="s">
        <v>395</v>
      </c>
      <c r="CG700" s="54">
        <v>100</v>
      </c>
      <c r="CH700" s="54">
        <f>$CG700</f>
        <v>100</v>
      </c>
      <c r="CI700" s="54">
        <f t="shared" ref="CI700:CV704" si="509">$CG700</f>
        <v>100</v>
      </c>
      <c r="CJ700" s="54">
        <f t="shared" si="509"/>
        <v>100</v>
      </c>
      <c r="CK700" s="54">
        <f t="shared" si="509"/>
        <v>100</v>
      </c>
      <c r="CL700" s="54">
        <f t="shared" si="509"/>
        <v>100</v>
      </c>
      <c r="CM700" s="54">
        <f t="shared" si="509"/>
        <v>100</v>
      </c>
      <c r="CN700" s="54">
        <f t="shared" si="509"/>
        <v>100</v>
      </c>
      <c r="CO700" s="54">
        <f t="shared" si="509"/>
        <v>100</v>
      </c>
      <c r="CP700" s="54">
        <f t="shared" si="509"/>
        <v>100</v>
      </c>
      <c r="CQ700" s="54">
        <f t="shared" si="509"/>
        <v>100</v>
      </c>
      <c r="CR700" s="54">
        <f t="shared" si="509"/>
        <v>100</v>
      </c>
      <c r="CS700" s="54">
        <f t="shared" si="509"/>
        <v>100</v>
      </c>
      <c r="CT700" s="54">
        <f t="shared" si="509"/>
        <v>100</v>
      </c>
      <c r="CU700" s="54">
        <f t="shared" si="509"/>
        <v>100</v>
      </c>
      <c r="CV700" s="54">
        <f t="shared" si="509"/>
        <v>100</v>
      </c>
      <c r="CX700" s="339" t="s">
        <v>402</v>
      </c>
      <c r="CY700" s="339"/>
      <c r="CZ700" s="339"/>
      <c r="DA700" s="339"/>
      <c r="DB700" s="339"/>
      <c r="DC700" s="339"/>
      <c r="DD700" s="339"/>
      <c r="DE700" s="339"/>
      <c r="DF700" s="339"/>
      <c r="DG700" s="339"/>
      <c r="DH700" s="339"/>
      <c r="DI700" s="339"/>
      <c r="DJ700" s="339"/>
      <c r="DK700" s="339"/>
      <c r="DL700" s="339"/>
      <c r="DM700" s="339"/>
      <c r="DN700" s="339"/>
      <c r="DO700" s="339"/>
    </row>
    <row r="701" spans="1:119" ht="13.5" x14ac:dyDescent="0.15">
      <c r="A701" s="54"/>
      <c r="B701" s="54"/>
      <c r="C701" s="54"/>
      <c r="D701" s="54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  <c r="AA701" s="54"/>
      <c r="AB701" s="54"/>
      <c r="AC701" s="54"/>
      <c r="AD701" s="54"/>
      <c r="AE701" s="54"/>
      <c r="AF701" s="54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B701" s="64" t="s">
        <v>372</v>
      </c>
      <c r="CC701" s="345">
        <v>-10</v>
      </c>
      <c r="CD701" s="66" t="s">
        <v>373</v>
      </c>
      <c r="CE701" s="66">
        <f>ROUND(CC701*$CG$82*9.80665/1000,0)</f>
        <v>-101</v>
      </c>
      <c r="CF701" s="54" t="s">
        <v>374</v>
      </c>
      <c r="CG701" s="341">
        <f>CE702</f>
        <v>0</v>
      </c>
      <c r="CH701" s="54">
        <f>$CG701</f>
        <v>0</v>
      </c>
      <c r="CI701" s="54">
        <f t="shared" si="509"/>
        <v>0</v>
      </c>
      <c r="CJ701" s="54">
        <f t="shared" si="509"/>
        <v>0</v>
      </c>
      <c r="CK701" s="54">
        <f t="shared" si="509"/>
        <v>0</v>
      </c>
      <c r="CL701" s="54">
        <f t="shared" si="509"/>
        <v>0</v>
      </c>
      <c r="CM701" s="54">
        <f t="shared" si="509"/>
        <v>0</v>
      </c>
      <c r="CN701" s="54">
        <f t="shared" si="509"/>
        <v>0</v>
      </c>
      <c r="CO701" s="54">
        <f t="shared" si="509"/>
        <v>0</v>
      </c>
      <c r="CP701" s="54">
        <f t="shared" si="509"/>
        <v>0</v>
      </c>
      <c r="CQ701" s="54">
        <f t="shared" si="509"/>
        <v>0</v>
      </c>
      <c r="CR701" s="54">
        <f t="shared" si="509"/>
        <v>0</v>
      </c>
      <c r="CS701" s="54">
        <f t="shared" si="509"/>
        <v>0</v>
      </c>
      <c r="CT701" s="54">
        <f t="shared" si="509"/>
        <v>0</v>
      </c>
      <c r="CU701" s="54">
        <f t="shared" si="509"/>
        <v>0</v>
      </c>
      <c r="CV701" s="54">
        <f t="shared" si="509"/>
        <v>0</v>
      </c>
    </row>
    <row r="702" spans="1:119" ht="13.5" x14ac:dyDescent="0.15">
      <c r="A702" s="54"/>
      <c r="B702" s="54"/>
      <c r="C702" s="54"/>
      <c r="D702" s="5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  <c r="AA702" s="54"/>
      <c r="AB702" s="54"/>
      <c r="AC702" s="54"/>
      <c r="AD702" s="54"/>
      <c r="AE702" s="54"/>
      <c r="AF702" s="54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B702" s="354" t="s">
        <v>376</v>
      </c>
      <c r="CC702" s="355">
        <f>CC686</f>
        <v>0</v>
      </c>
      <c r="CD702" s="346" t="s">
        <v>381</v>
      </c>
      <c r="CE702" s="66">
        <f>CC702*$CG$82*9.80665/1000</f>
        <v>0</v>
      </c>
      <c r="CF702" s="54" t="s">
        <v>396</v>
      </c>
      <c r="CG702" s="54">
        <v>0.79</v>
      </c>
      <c r="CH702" s="54">
        <f>$CG702</f>
        <v>0.79</v>
      </c>
      <c r="CI702" s="54">
        <f t="shared" si="509"/>
        <v>0.79</v>
      </c>
      <c r="CJ702" s="54">
        <f t="shared" si="509"/>
        <v>0.79</v>
      </c>
      <c r="CK702" s="54">
        <f t="shared" si="509"/>
        <v>0.79</v>
      </c>
      <c r="CL702" s="54">
        <f t="shared" si="509"/>
        <v>0.79</v>
      </c>
      <c r="CM702" s="54">
        <f t="shared" si="509"/>
        <v>0.79</v>
      </c>
      <c r="CN702" s="54">
        <f t="shared" si="509"/>
        <v>0.79</v>
      </c>
      <c r="CO702" s="54">
        <f t="shared" si="509"/>
        <v>0.79</v>
      </c>
      <c r="CP702" s="54">
        <f t="shared" si="509"/>
        <v>0.79</v>
      </c>
      <c r="CQ702" s="54">
        <f t="shared" si="509"/>
        <v>0.79</v>
      </c>
      <c r="CR702" s="54">
        <f t="shared" si="509"/>
        <v>0.79</v>
      </c>
      <c r="CS702" s="54">
        <f t="shared" si="509"/>
        <v>0.79</v>
      </c>
      <c r="CT702" s="54">
        <f t="shared" si="509"/>
        <v>0.79</v>
      </c>
      <c r="CU702" s="54">
        <f t="shared" si="509"/>
        <v>0.79</v>
      </c>
      <c r="CV702" s="54">
        <f t="shared" si="509"/>
        <v>0.79</v>
      </c>
      <c r="CX702" s="358" t="s">
        <v>546</v>
      </c>
      <c r="CY702" s="54">
        <f t="shared" ref="CY702:DN702" si="510">CG$79</f>
        <v>126.88500000000001</v>
      </c>
      <c r="CZ702" s="54">
        <f t="shared" si="510"/>
        <v>109.185</v>
      </c>
      <c r="DA702" s="54">
        <f t="shared" si="510"/>
        <v>94.381</v>
      </c>
      <c r="DB702" s="54">
        <f t="shared" si="510"/>
        <v>82.445999999999998</v>
      </c>
      <c r="DC702" s="54">
        <f t="shared" si="510"/>
        <v>73.918000000000006</v>
      </c>
      <c r="DD702" s="54">
        <f t="shared" si="510"/>
        <v>63.152999999999999</v>
      </c>
      <c r="DE702" s="54">
        <f t="shared" si="510"/>
        <v>56.482999999999997</v>
      </c>
      <c r="DF702" s="54">
        <f t="shared" si="510"/>
        <v>51.133000000000003</v>
      </c>
      <c r="DG702" s="54">
        <f t="shared" si="510"/>
        <v>48.246000000000002</v>
      </c>
      <c r="DH702" s="54">
        <f t="shared" si="510"/>
        <v>43.709000000000003</v>
      </c>
      <c r="DI702" s="54">
        <f t="shared" si="510"/>
        <v>40.774000000000001</v>
      </c>
      <c r="DJ702" s="54">
        <f t="shared" si="510"/>
        <v>38.68</v>
      </c>
      <c r="DK702" s="54">
        <f t="shared" si="510"/>
        <v>34.463000000000001</v>
      </c>
      <c r="DL702" s="54">
        <f t="shared" si="510"/>
        <v>33.161000000000001</v>
      </c>
      <c r="DM702" s="54">
        <f t="shared" si="510"/>
        <v>30.765000000000001</v>
      </c>
      <c r="DN702" s="54">
        <f t="shared" si="510"/>
        <v>29.283999999999999</v>
      </c>
    </row>
    <row r="703" spans="1:119" ht="13.5" x14ac:dyDescent="0.15">
      <c r="A703" s="54"/>
      <c r="B703" s="54"/>
      <c r="C703" s="54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  <c r="AA703" s="54"/>
      <c r="AB703" s="54"/>
      <c r="AC703" s="54"/>
      <c r="AD703" s="54"/>
      <c r="AE703" s="54"/>
      <c r="AF703" s="54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B703" s="64" t="s">
        <v>380</v>
      </c>
      <c r="CC703" s="345">
        <f>-BN120</f>
        <v>0</v>
      </c>
      <c r="CD703" s="346" t="s">
        <v>381</v>
      </c>
      <c r="CE703" s="66">
        <f>CC703*$CG$82*9.80665/1000</f>
        <v>0</v>
      </c>
      <c r="CF703" s="54" t="s">
        <v>382</v>
      </c>
      <c r="CG703" s="341">
        <f>CE701</f>
        <v>-101</v>
      </c>
      <c r="CH703" s="54">
        <f>$CG703</f>
        <v>-101</v>
      </c>
      <c r="CI703" s="54">
        <f t="shared" si="509"/>
        <v>-101</v>
      </c>
      <c r="CJ703" s="54">
        <f t="shared" si="509"/>
        <v>-101</v>
      </c>
      <c r="CK703" s="54">
        <f t="shared" si="509"/>
        <v>-101</v>
      </c>
      <c r="CL703" s="54">
        <f t="shared" si="509"/>
        <v>-101</v>
      </c>
      <c r="CM703" s="54">
        <f t="shared" si="509"/>
        <v>-101</v>
      </c>
      <c r="CN703" s="54">
        <f t="shared" si="509"/>
        <v>-101</v>
      </c>
      <c r="CO703" s="54">
        <f t="shared" si="509"/>
        <v>-101</v>
      </c>
      <c r="CP703" s="54">
        <f t="shared" si="509"/>
        <v>-101</v>
      </c>
      <c r="CQ703" s="54">
        <f t="shared" si="509"/>
        <v>-101</v>
      </c>
      <c r="CR703" s="54">
        <f t="shared" si="509"/>
        <v>-101</v>
      </c>
      <c r="CS703" s="54">
        <f t="shared" si="509"/>
        <v>-101</v>
      </c>
      <c r="CT703" s="54">
        <f t="shared" si="509"/>
        <v>-101</v>
      </c>
      <c r="CU703" s="54">
        <f t="shared" si="509"/>
        <v>-101</v>
      </c>
      <c r="CV703" s="54">
        <f t="shared" si="509"/>
        <v>-101</v>
      </c>
      <c r="CX703" s="54" t="s">
        <v>418</v>
      </c>
      <c r="CY703" s="54">
        <f t="shared" ref="CY703:DN703" si="511">CG$80</f>
        <v>0.55779999999999996</v>
      </c>
      <c r="CZ703" s="54">
        <f t="shared" si="511"/>
        <v>0.65139999999999998</v>
      </c>
      <c r="DA703" s="54">
        <f t="shared" si="511"/>
        <v>0.72219999999999995</v>
      </c>
      <c r="DB703" s="54">
        <f t="shared" si="511"/>
        <v>0.78249999999999997</v>
      </c>
      <c r="DC703" s="54">
        <f t="shared" si="511"/>
        <v>0.81259999999999999</v>
      </c>
      <c r="DD703" s="54">
        <f t="shared" si="511"/>
        <v>0.84340000000000004</v>
      </c>
      <c r="DE703" s="54">
        <f t="shared" si="511"/>
        <v>0.86929999999999996</v>
      </c>
      <c r="DF703" s="54">
        <f t="shared" si="511"/>
        <v>0.89100000000000001</v>
      </c>
      <c r="DG703" s="54">
        <f t="shared" si="511"/>
        <v>0.90920000000000001</v>
      </c>
      <c r="DH703" s="54">
        <f t="shared" si="511"/>
        <v>0.92220000000000002</v>
      </c>
      <c r="DI703" s="54">
        <f t="shared" si="511"/>
        <v>0.93189999999999995</v>
      </c>
      <c r="DJ703" s="54">
        <f t="shared" si="511"/>
        <v>0.94030000000000002</v>
      </c>
      <c r="DK703" s="54">
        <f t="shared" si="511"/>
        <v>0.94769999999999999</v>
      </c>
      <c r="DL703" s="54">
        <f t="shared" si="511"/>
        <v>0.95440000000000003</v>
      </c>
      <c r="DM703" s="54">
        <f t="shared" si="511"/>
        <v>0.96020000000000005</v>
      </c>
      <c r="DN703" s="54">
        <f t="shared" si="511"/>
        <v>0.96530000000000005</v>
      </c>
    </row>
    <row r="704" spans="1:119" ht="14.25" thickBot="1" x14ac:dyDescent="0.2">
      <c r="A704" s="54"/>
      <c r="B704" s="54"/>
      <c r="C704" s="54"/>
      <c r="D704" s="54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  <c r="AA704" s="54"/>
      <c r="AB704" s="54"/>
      <c r="AC704" s="54"/>
      <c r="AD704" s="54"/>
      <c r="AE704" s="54"/>
      <c r="AF704" s="54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B704" s="64" t="s">
        <v>384</v>
      </c>
      <c r="CC704" s="345">
        <f>(BM612-BM611)/0.000694444444444444</f>
        <v>0</v>
      </c>
      <c r="CD704" s="66" t="s">
        <v>65</v>
      </c>
      <c r="CE704" s="66">
        <f>IF(CC701=0,IF(CC684&gt;0,CC704+CE687,CC704),(CC704-((CC703-CC702)/CC701)))</f>
        <v>0</v>
      </c>
      <c r="CF704" s="54" t="s">
        <v>406</v>
      </c>
      <c r="CG704" s="341">
        <f>ABS(CE704)</f>
        <v>0</v>
      </c>
      <c r="CH704" s="54">
        <f>$CG704</f>
        <v>0</v>
      </c>
      <c r="CI704" s="54">
        <f t="shared" si="509"/>
        <v>0</v>
      </c>
      <c r="CJ704" s="54">
        <f t="shared" si="509"/>
        <v>0</v>
      </c>
      <c r="CK704" s="54">
        <f t="shared" si="509"/>
        <v>0</v>
      </c>
      <c r="CL704" s="54">
        <f t="shared" si="509"/>
        <v>0</v>
      </c>
      <c r="CM704" s="54">
        <f t="shared" si="509"/>
        <v>0</v>
      </c>
      <c r="CN704" s="54">
        <f t="shared" si="509"/>
        <v>0</v>
      </c>
      <c r="CO704" s="54">
        <f t="shared" si="509"/>
        <v>0</v>
      </c>
      <c r="CP704" s="54">
        <f t="shared" si="509"/>
        <v>0</v>
      </c>
      <c r="CQ704" s="54">
        <f t="shared" si="509"/>
        <v>0</v>
      </c>
      <c r="CR704" s="54">
        <f t="shared" si="509"/>
        <v>0</v>
      </c>
      <c r="CS704" s="54">
        <f t="shared" si="509"/>
        <v>0</v>
      </c>
      <c r="CT704" s="54">
        <f t="shared" si="509"/>
        <v>0</v>
      </c>
      <c r="CU704" s="54">
        <f t="shared" si="509"/>
        <v>0</v>
      </c>
      <c r="CV704" s="54">
        <f t="shared" si="509"/>
        <v>0</v>
      </c>
      <c r="CX704" s="54" t="s">
        <v>407</v>
      </c>
      <c r="CY704" s="54">
        <f>100-$CG$83</f>
        <v>94.33</v>
      </c>
      <c r="CZ704" s="54">
        <f t="shared" ref="CZ704:DN704" si="512">100-$CG$83</f>
        <v>94.33</v>
      </c>
      <c r="DA704" s="54">
        <f t="shared" si="512"/>
        <v>94.33</v>
      </c>
      <c r="DB704" s="54">
        <f t="shared" si="512"/>
        <v>94.33</v>
      </c>
      <c r="DC704" s="54">
        <f t="shared" si="512"/>
        <v>94.33</v>
      </c>
      <c r="DD704" s="54">
        <f t="shared" si="512"/>
        <v>94.33</v>
      </c>
      <c r="DE704" s="54">
        <f t="shared" si="512"/>
        <v>94.33</v>
      </c>
      <c r="DF704" s="54">
        <f t="shared" si="512"/>
        <v>94.33</v>
      </c>
      <c r="DG704" s="54">
        <f t="shared" si="512"/>
        <v>94.33</v>
      </c>
      <c r="DH704" s="54">
        <f t="shared" si="512"/>
        <v>94.33</v>
      </c>
      <c r="DI704" s="54">
        <f t="shared" si="512"/>
        <v>94.33</v>
      </c>
      <c r="DJ704" s="54">
        <f t="shared" si="512"/>
        <v>94.33</v>
      </c>
      <c r="DK704" s="54">
        <f t="shared" si="512"/>
        <v>94.33</v>
      </c>
      <c r="DL704" s="54">
        <f t="shared" si="512"/>
        <v>94.33</v>
      </c>
      <c r="DM704" s="54">
        <f t="shared" si="512"/>
        <v>94.33</v>
      </c>
      <c r="DN704" s="54">
        <f t="shared" si="512"/>
        <v>94.33</v>
      </c>
    </row>
    <row r="705" spans="1:119" ht="14.25" thickBot="1" x14ac:dyDescent="0.2">
      <c r="A705" s="54"/>
      <c r="B705" s="54"/>
      <c r="C705" s="54"/>
      <c r="D705" s="54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  <c r="AA705" s="54"/>
      <c r="AB705" s="54"/>
      <c r="AC705" s="54"/>
      <c r="AD705" s="54"/>
      <c r="AE705" s="54"/>
      <c r="AF705" s="54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B705" s="359"/>
      <c r="CC705" s="360"/>
      <c r="CF705" s="54" t="s">
        <v>387</v>
      </c>
      <c r="CG705" s="347">
        <f>LN(2)/CG$78</f>
        <v>0.13862943611198905</v>
      </c>
      <c r="CH705" s="347">
        <f t="shared" ref="CH705:CV705" si="513">LN(2)/CH$78</f>
        <v>8.6643397569993161E-2</v>
      </c>
      <c r="CI705" s="347">
        <f t="shared" si="513"/>
        <v>5.5451774444795626E-2</v>
      </c>
      <c r="CJ705" s="347">
        <f t="shared" si="513"/>
        <v>3.7467415165402446E-2</v>
      </c>
      <c r="CK705" s="347">
        <f t="shared" si="513"/>
        <v>2.5672117798516494E-2</v>
      </c>
      <c r="CL705" s="347">
        <f t="shared" si="513"/>
        <v>1.8097837612531208E-2</v>
      </c>
      <c r="CM705" s="347">
        <f t="shared" si="513"/>
        <v>1.2765141446776157E-2</v>
      </c>
      <c r="CN705" s="347">
        <f t="shared" si="513"/>
        <v>9.001911435843446E-3</v>
      </c>
      <c r="CO705" s="347">
        <f t="shared" si="513"/>
        <v>6.3591484455040852E-3</v>
      </c>
      <c r="CP705" s="347">
        <f t="shared" si="513"/>
        <v>4.7475834284927756E-3</v>
      </c>
      <c r="CQ705" s="347">
        <f t="shared" si="513"/>
        <v>3.7066694147590657E-3</v>
      </c>
      <c r="CR705" s="347">
        <f t="shared" si="513"/>
        <v>2.9001974082006081E-3</v>
      </c>
      <c r="CS705" s="347">
        <f t="shared" si="513"/>
        <v>2.272613706753919E-3</v>
      </c>
      <c r="CT705" s="347">
        <f t="shared" si="513"/>
        <v>1.7773004629742187E-3</v>
      </c>
      <c r="CU705" s="347">
        <f t="shared" si="513"/>
        <v>1.3918618083533039E-3</v>
      </c>
      <c r="CV705" s="347">
        <f t="shared" si="513"/>
        <v>1.0915703630865281E-3</v>
      </c>
      <c r="CX705" s="54" t="s">
        <v>409</v>
      </c>
      <c r="CY705" s="361">
        <f>CE703</f>
        <v>0</v>
      </c>
      <c r="CZ705" s="54">
        <f>$CY705</f>
        <v>0</v>
      </c>
      <c r="DA705" s="54">
        <f t="shared" ref="DA705:DN705" si="514">$CY705</f>
        <v>0</v>
      </c>
      <c r="DB705" s="54">
        <f t="shared" si="514"/>
        <v>0</v>
      </c>
      <c r="DC705" s="54">
        <f t="shared" si="514"/>
        <v>0</v>
      </c>
      <c r="DD705" s="54">
        <f t="shared" si="514"/>
        <v>0</v>
      </c>
      <c r="DE705" s="54">
        <f t="shared" si="514"/>
        <v>0</v>
      </c>
      <c r="DF705" s="54">
        <f t="shared" si="514"/>
        <v>0</v>
      </c>
      <c r="DG705" s="54">
        <f t="shared" si="514"/>
        <v>0</v>
      </c>
      <c r="DH705" s="54">
        <f t="shared" si="514"/>
        <v>0</v>
      </c>
      <c r="DI705" s="54">
        <f t="shared" si="514"/>
        <v>0</v>
      </c>
      <c r="DJ705" s="54">
        <f t="shared" si="514"/>
        <v>0</v>
      </c>
      <c r="DK705" s="54">
        <f t="shared" si="514"/>
        <v>0</v>
      </c>
      <c r="DL705" s="54">
        <f t="shared" si="514"/>
        <v>0</v>
      </c>
      <c r="DM705" s="54">
        <f t="shared" si="514"/>
        <v>0</v>
      </c>
      <c r="DN705" s="54">
        <f t="shared" si="514"/>
        <v>0</v>
      </c>
    </row>
    <row r="707" spans="1:119" ht="13.5" x14ac:dyDescent="0.15">
      <c r="A707" s="54"/>
      <c r="B707" s="54"/>
      <c r="C707" s="54"/>
      <c r="D707" s="54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  <c r="AA707" s="54"/>
      <c r="AB707" s="54"/>
      <c r="AC707" s="54"/>
      <c r="AD707" s="54"/>
      <c r="AE707" s="54"/>
      <c r="AF707" s="54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G707" s="348">
        <f>(CG700+CG701)*CG702</f>
        <v>79</v>
      </c>
      <c r="CH707" s="348">
        <f t="shared" ref="CH707:CV707" si="515">(CH700+CH701)*CH702</f>
        <v>79</v>
      </c>
      <c r="CI707" s="348">
        <f t="shared" si="515"/>
        <v>79</v>
      </c>
      <c r="CJ707" s="348">
        <f t="shared" si="515"/>
        <v>79</v>
      </c>
      <c r="CK707" s="348">
        <f t="shared" si="515"/>
        <v>79</v>
      </c>
      <c r="CL707" s="348">
        <f t="shared" si="515"/>
        <v>79</v>
      </c>
      <c r="CM707" s="348">
        <f t="shared" si="515"/>
        <v>79</v>
      </c>
      <c r="CN707" s="348">
        <f t="shared" si="515"/>
        <v>79</v>
      </c>
      <c r="CO707" s="348">
        <f t="shared" si="515"/>
        <v>79</v>
      </c>
      <c r="CP707" s="348">
        <f t="shared" si="515"/>
        <v>79</v>
      </c>
      <c r="CQ707" s="348">
        <f t="shared" si="515"/>
        <v>79</v>
      </c>
      <c r="CR707" s="348">
        <f t="shared" si="515"/>
        <v>79</v>
      </c>
      <c r="CS707" s="348">
        <f t="shared" si="515"/>
        <v>79</v>
      </c>
      <c r="CT707" s="348">
        <f t="shared" si="515"/>
        <v>79</v>
      </c>
      <c r="CU707" s="348">
        <f t="shared" si="515"/>
        <v>79</v>
      </c>
      <c r="CV707" s="348">
        <f t="shared" si="515"/>
        <v>79</v>
      </c>
    </row>
    <row r="708" spans="1:119" ht="13.5" x14ac:dyDescent="0.15">
      <c r="A708" s="54"/>
      <c r="B708" s="54"/>
      <c r="C708" s="54"/>
      <c r="D708" s="54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  <c r="AA708" s="54"/>
      <c r="AB708" s="54"/>
      <c r="AC708" s="54"/>
      <c r="AD708" s="54"/>
      <c r="AE708" s="54"/>
      <c r="AF708" s="54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G708" s="348">
        <f>CG703*CG702*(CG704-1/CG705)</f>
        <v>575.56318656265205</v>
      </c>
      <c r="CH708" s="348">
        <f t="shared" ref="CH708:CV708" si="516">CH703*CH702*(CH704-1/CH705)</f>
        <v>920.90109850024317</v>
      </c>
      <c r="CI708" s="348">
        <f t="shared" si="516"/>
        <v>1438.9079664066298</v>
      </c>
      <c r="CJ708" s="348">
        <f t="shared" si="516"/>
        <v>2129.5837902818125</v>
      </c>
      <c r="CK708" s="348">
        <f t="shared" si="516"/>
        <v>3108.0412074383207</v>
      </c>
      <c r="CL708" s="348">
        <f t="shared" si="516"/>
        <v>4408.8140090699144</v>
      </c>
      <c r="CM708" s="348">
        <f t="shared" si="516"/>
        <v>6250.6162060704</v>
      </c>
      <c r="CN708" s="348">
        <f t="shared" si="516"/>
        <v>8863.6730730648396</v>
      </c>
      <c r="CO708" s="348">
        <f t="shared" si="516"/>
        <v>12547.277467065815</v>
      </c>
      <c r="CP708" s="348">
        <f t="shared" si="516"/>
        <v>16806.445047629441</v>
      </c>
      <c r="CQ708" s="348">
        <f t="shared" si="516"/>
        <v>21526.063177443186</v>
      </c>
      <c r="CR708" s="348">
        <f t="shared" si="516"/>
        <v>27511.920317694763</v>
      </c>
      <c r="CS708" s="348">
        <f t="shared" si="516"/>
        <v>35109.354380321776</v>
      </c>
      <c r="CT708" s="348">
        <f t="shared" si="516"/>
        <v>44893.928551886856</v>
      </c>
      <c r="CU708" s="348">
        <f t="shared" si="516"/>
        <v>57326.093381640138</v>
      </c>
      <c r="CV708" s="348">
        <f t="shared" si="516"/>
        <v>73096.524693456799</v>
      </c>
    </row>
    <row r="709" spans="1:119" ht="13.5" x14ac:dyDescent="0.15">
      <c r="A709" s="54"/>
      <c r="B709" s="54"/>
      <c r="C709" s="54"/>
      <c r="D709" s="54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  <c r="AA709" s="54"/>
      <c r="AB709" s="54"/>
      <c r="AC709" s="54"/>
      <c r="AD709" s="54"/>
      <c r="AE709" s="54"/>
      <c r="AF709" s="54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G709" s="348" t="e">
        <f>((CG700+CG701)*CG702-CG699-CG703*CG702/CG705)*EXP(-CG705*CG704)</f>
        <v>#VALUE!</v>
      </c>
      <c r="CH709" s="348" t="e">
        <f t="shared" ref="CH709:CV709" si="517">((CH700+CH701)*CH702-CH699-CH703*CH702/CH705)*EXP(-CH705*CH704)</f>
        <v>#VALUE!</v>
      </c>
      <c r="CI709" s="348" t="e">
        <f t="shared" si="517"/>
        <v>#VALUE!</v>
      </c>
      <c r="CJ709" s="348" t="e">
        <f t="shared" si="517"/>
        <v>#VALUE!</v>
      </c>
      <c r="CK709" s="348" t="e">
        <f t="shared" si="517"/>
        <v>#VALUE!</v>
      </c>
      <c r="CL709" s="348" t="e">
        <f t="shared" si="517"/>
        <v>#VALUE!</v>
      </c>
      <c r="CM709" s="348" t="e">
        <f t="shared" si="517"/>
        <v>#VALUE!</v>
      </c>
      <c r="CN709" s="348" t="e">
        <f t="shared" si="517"/>
        <v>#VALUE!</v>
      </c>
      <c r="CO709" s="348" t="e">
        <f t="shared" si="517"/>
        <v>#VALUE!</v>
      </c>
      <c r="CP709" s="348" t="e">
        <f t="shared" si="517"/>
        <v>#VALUE!</v>
      </c>
      <c r="CQ709" s="348" t="e">
        <f t="shared" si="517"/>
        <v>#VALUE!</v>
      </c>
      <c r="CR709" s="348" t="e">
        <f t="shared" si="517"/>
        <v>#VALUE!</v>
      </c>
      <c r="CS709" s="348" t="e">
        <f t="shared" si="517"/>
        <v>#VALUE!</v>
      </c>
      <c r="CT709" s="348" t="e">
        <f t="shared" si="517"/>
        <v>#VALUE!</v>
      </c>
      <c r="CU709" s="348" t="e">
        <f t="shared" si="517"/>
        <v>#VALUE!</v>
      </c>
      <c r="CV709" s="348" t="e">
        <f t="shared" si="517"/>
        <v>#VALUE!</v>
      </c>
    </row>
    <row r="710" spans="1:119" ht="13.5" x14ac:dyDescent="0.15">
      <c r="A710" s="54"/>
      <c r="B710" s="54"/>
      <c r="C710" s="54"/>
      <c r="D710" s="54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  <c r="AA710" s="54"/>
      <c r="AB710" s="54"/>
      <c r="AC710" s="54"/>
      <c r="AD710" s="54"/>
      <c r="AE710" s="54"/>
      <c r="AF710" s="54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G710" s="349" t="e">
        <f>CG707+CG708-CG709</f>
        <v>#VALUE!</v>
      </c>
      <c r="CH710" s="349" t="e">
        <f t="shared" ref="CH710:CV710" si="518">CH707+CH708-CH709</f>
        <v>#VALUE!</v>
      </c>
      <c r="CI710" s="349" t="e">
        <f t="shared" si="518"/>
        <v>#VALUE!</v>
      </c>
      <c r="CJ710" s="349" t="e">
        <f t="shared" si="518"/>
        <v>#VALUE!</v>
      </c>
      <c r="CK710" s="349" t="e">
        <f t="shared" si="518"/>
        <v>#VALUE!</v>
      </c>
      <c r="CL710" s="349" t="e">
        <f t="shared" si="518"/>
        <v>#VALUE!</v>
      </c>
      <c r="CM710" s="349" t="e">
        <f t="shared" si="518"/>
        <v>#VALUE!</v>
      </c>
      <c r="CN710" s="349" t="e">
        <f t="shared" si="518"/>
        <v>#VALUE!</v>
      </c>
      <c r="CO710" s="349" t="e">
        <f t="shared" si="518"/>
        <v>#VALUE!</v>
      </c>
      <c r="CP710" s="349" t="e">
        <f t="shared" si="518"/>
        <v>#VALUE!</v>
      </c>
      <c r="CQ710" s="349" t="e">
        <f t="shared" si="518"/>
        <v>#VALUE!</v>
      </c>
      <c r="CR710" s="349" t="e">
        <f t="shared" si="518"/>
        <v>#VALUE!</v>
      </c>
      <c r="CS710" s="349" t="e">
        <f t="shared" si="518"/>
        <v>#VALUE!</v>
      </c>
      <c r="CT710" s="349" t="e">
        <f t="shared" si="518"/>
        <v>#VALUE!</v>
      </c>
      <c r="CU710" s="349" t="e">
        <f t="shared" si="518"/>
        <v>#VALUE!</v>
      </c>
      <c r="CV710" s="349" t="e">
        <f t="shared" si="518"/>
        <v>#VALUE!</v>
      </c>
    </row>
    <row r="711" spans="1:119" ht="13.5" x14ac:dyDescent="0.15">
      <c r="A711" s="54"/>
      <c r="B711" s="54"/>
      <c r="C711" s="54"/>
      <c r="D711" s="54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  <c r="AA711" s="54"/>
      <c r="AB711" s="54"/>
      <c r="AC711" s="54"/>
      <c r="AD711" s="54"/>
      <c r="AE711" s="54"/>
      <c r="AF711" s="54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G711" s="350" t="s">
        <v>390</v>
      </c>
      <c r="CH711" s="351" t="s">
        <v>333</v>
      </c>
      <c r="CI711" s="351" t="s">
        <v>334</v>
      </c>
      <c r="CJ711" s="351" t="s">
        <v>335</v>
      </c>
      <c r="CK711" s="351" t="s">
        <v>336</v>
      </c>
      <c r="CL711" s="351" t="s">
        <v>337</v>
      </c>
      <c r="CM711" s="351" t="s">
        <v>338</v>
      </c>
      <c r="CN711" s="351" t="s">
        <v>339</v>
      </c>
      <c r="CO711" s="351" t="s">
        <v>340</v>
      </c>
      <c r="CP711" s="351" t="s">
        <v>341</v>
      </c>
      <c r="CQ711" s="351" t="s">
        <v>342</v>
      </c>
      <c r="CR711" s="351" t="s">
        <v>343</v>
      </c>
      <c r="CS711" s="351" t="s">
        <v>344</v>
      </c>
      <c r="CT711" s="351" t="s">
        <v>345</v>
      </c>
      <c r="CU711" s="351" t="s">
        <v>346</v>
      </c>
      <c r="CV711" s="351" t="s">
        <v>347</v>
      </c>
      <c r="CY711" s="54" t="s">
        <v>390</v>
      </c>
      <c r="CZ711" s="54" t="s">
        <v>333</v>
      </c>
      <c r="DA711" s="54" t="s">
        <v>334</v>
      </c>
      <c r="DB711" s="54" t="s">
        <v>335</v>
      </c>
      <c r="DC711" s="54" t="s">
        <v>336</v>
      </c>
      <c r="DD711" s="54" t="s">
        <v>337</v>
      </c>
      <c r="DE711" s="54" t="s">
        <v>338</v>
      </c>
      <c r="DF711" s="54" t="s">
        <v>339</v>
      </c>
      <c r="DG711" s="54" t="s">
        <v>340</v>
      </c>
      <c r="DH711" s="54" t="s">
        <v>341</v>
      </c>
      <c r="DI711" s="54" t="s">
        <v>342</v>
      </c>
      <c r="DJ711" s="54" t="s">
        <v>343</v>
      </c>
      <c r="DK711" s="54" t="s">
        <v>344</v>
      </c>
      <c r="DL711" s="54" t="s">
        <v>345</v>
      </c>
      <c r="DM711" s="54" t="s">
        <v>346</v>
      </c>
      <c r="DN711" s="54" t="s">
        <v>347</v>
      </c>
    </row>
    <row r="712" spans="1:119" ht="13.5" x14ac:dyDescent="0.15">
      <c r="A712" s="54"/>
      <c r="B712" s="54"/>
      <c r="C712" s="54"/>
      <c r="D712" s="54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  <c r="AA712" s="54"/>
      <c r="AB712" s="54"/>
      <c r="AC712" s="54"/>
      <c r="AD712" s="54"/>
      <c r="AE712" s="54"/>
      <c r="AF712" s="54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F712" s="54" t="s">
        <v>391</v>
      </c>
      <c r="CG712" s="352" t="e">
        <f>ROUND((CG700+CG701)*CG702+CG703*CG702*(CG704-1/CG705)-((CG700+CG701)*CG702-CG699-CG703*CG702/CG705)*EXP(-CG705*CG704),5)</f>
        <v>#VALUE!</v>
      </c>
      <c r="CH712" s="352" t="e">
        <f t="shared" ref="CH712:CV712" si="519">ROUND((CH700+CH701)*CH702+CH703*CH702*(CH704-1/CH705)-((CH700+CH701)*CH702-CH699-CH703*CH702/CH705)*EXP(-CH705*CH704),5)</f>
        <v>#VALUE!</v>
      </c>
      <c r="CI712" s="352" t="e">
        <f t="shared" si="519"/>
        <v>#VALUE!</v>
      </c>
      <c r="CJ712" s="352" t="e">
        <f t="shared" si="519"/>
        <v>#VALUE!</v>
      </c>
      <c r="CK712" s="352" t="e">
        <f t="shared" si="519"/>
        <v>#VALUE!</v>
      </c>
      <c r="CL712" s="352" t="e">
        <f t="shared" si="519"/>
        <v>#VALUE!</v>
      </c>
      <c r="CM712" s="352" t="e">
        <f t="shared" si="519"/>
        <v>#VALUE!</v>
      </c>
      <c r="CN712" s="352" t="e">
        <f t="shared" si="519"/>
        <v>#VALUE!</v>
      </c>
      <c r="CO712" s="352" t="e">
        <f t="shared" si="519"/>
        <v>#VALUE!</v>
      </c>
      <c r="CP712" s="352" t="e">
        <f t="shared" si="519"/>
        <v>#VALUE!</v>
      </c>
      <c r="CQ712" s="352" t="e">
        <f t="shared" si="519"/>
        <v>#VALUE!</v>
      </c>
      <c r="CR712" s="352" t="e">
        <f t="shared" si="519"/>
        <v>#VALUE!</v>
      </c>
      <c r="CS712" s="352" t="e">
        <f t="shared" si="519"/>
        <v>#VALUE!</v>
      </c>
      <c r="CT712" s="352" t="e">
        <f t="shared" si="519"/>
        <v>#VALUE!</v>
      </c>
      <c r="CU712" s="352" t="e">
        <f t="shared" si="519"/>
        <v>#VALUE!</v>
      </c>
      <c r="CV712" s="352" t="e">
        <f t="shared" si="519"/>
        <v>#VALUE!</v>
      </c>
      <c r="CX712" s="54" t="s">
        <v>412</v>
      </c>
      <c r="CY712" s="362">
        <f>(CY704+CY705)/CY703+CY702</f>
        <v>295.99579239870923</v>
      </c>
      <c r="CZ712" s="362">
        <f t="shared" ref="CZ712:DN712" si="520">(CZ704+CZ705)/CZ703+CZ702</f>
        <v>253.99617592876882</v>
      </c>
      <c r="DA712" s="362">
        <f t="shared" si="520"/>
        <v>224.99578814732763</v>
      </c>
      <c r="DB712" s="362">
        <f t="shared" si="520"/>
        <v>202.99552076677315</v>
      </c>
      <c r="DC712" s="362">
        <f t="shared" si="520"/>
        <v>190.00217425547623</v>
      </c>
      <c r="DD712" s="362">
        <f t="shared" si="520"/>
        <v>174.99791344557741</v>
      </c>
      <c r="DE712" s="362">
        <f t="shared" si="520"/>
        <v>164.99559634188427</v>
      </c>
      <c r="DF712" s="362">
        <f t="shared" si="520"/>
        <v>157.00280920314253</v>
      </c>
      <c r="DG712" s="362">
        <f t="shared" si="520"/>
        <v>151.99654993400793</v>
      </c>
      <c r="DH712" s="362">
        <f t="shared" si="520"/>
        <v>145.99700693992628</v>
      </c>
      <c r="DI712" s="362">
        <f t="shared" si="520"/>
        <v>141.99730722180493</v>
      </c>
      <c r="DJ712" s="362">
        <f t="shared" si="520"/>
        <v>138.99904711262363</v>
      </c>
      <c r="DK712" s="362">
        <f t="shared" si="520"/>
        <v>133.99871805423658</v>
      </c>
      <c r="DL712" s="362">
        <f t="shared" si="520"/>
        <v>131.99796563285832</v>
      </c>
      <c r="DM712" s="362">
        <f t="shared" si="520"/>
        <v>129.00495001041449</v>
      </c>
      <c r="DN712" s="362">
        <f t="shared" si="520"/>
        <v>127.00491577747849</v>
      </c>
    </row>
    <row r="713" spans="1:119" ht="13.5" x14ac:dyDescent="0.15">
      <c r="A713" s="54"/>
      <c r="B713" s="54"/>
      <c r="C713" s="54"/>
      <c r="D713" s="54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  <c r="AA713" s="54"/>
      <c r="AB713" s="54"/>
      <c r="AC713" s="54"/>
      <c r="AD713" s="54"/>
      <c r="AE713" s="54"/>
      <c r="AF713" s="54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319" t="str">
        <f>IF(CB713="","",CC713)</f>
        <v/>
      </c>
      <c r="CB713" s="363" t="str">
        <f>IF(COUNTIF(CY713:DN713,"×")=0,"","浮上できません")</f>
        <v/>
      </c>
      <c r="CC713" s="316">
        <v>18</v>
      </c>
      <c r="CY713" s="364" t="e">
        <f t="shared" ref="CY713:DN713" si="521">IF(CY712-CG712&gt;0,"","×")</f>
        <v>#VALUE!</v>
      </c>
      <c r="CZ713" s="364" t="e">
        <f t="shared" si="521"/>
        <v>#VALUE!</v>
      </c>
      <c r="DA713" s="364" t="e">
        <f t="shared" si="521"/>
        <v>#VALUE!</v>
      </c>
      <c r="DB713" s="364" t="e">
        <f t="shared" si="521"/>
        <v>#VALUE!</v>
      </c>
      <c r="DC713" s="364" t="e">
        <f t="shared" si="521"/>
        <v>#VALUE!</v>
      </c>
      <c r="DD713" s="364" t="e">
        <f t="shared" si="521"/>
        <v>#VALUE!</v>
      </c>
      <c r="DE713" s="364" t="e">
        <f t="shared" si="521"/>
        <v>#VALUE!</v>
      </c>
      <c r="DF713" s="364" t="e">
        <f t="shared" si="521"/>
        <v>#VALUE!</v>
      </c>
      <c r="DG713" s="364" t="e">
        <f t="shared" si="521"/>
        <v>#VALUE!</v>
      </c>
      <c r="DH713" s="364" t="e">
        <f t="shared" si="521"/>
        <v>#VALUE!</v>
      </c>
      <c r="DI713" s="364" t="e">
        <f t="shared" si="521"/>
        <v>#VALUE!</v>
      </c>
      <c r="DJ713" s="364" t="e">
        <f t="shared" si="521"/>
        <v>#VALUE!</v>
      </c>
      <c r="DK713" s="364" t="e">
        <f t="shared" si="521"/>
        <v>#VALUE!</v>
      </c>
      <c r="DL713" s="364" t="e">
        <f t="shared" si="521"/>
        <v>#VALUE!</v>
      </c>
      <c r="DM713" s="364" t="e">
        <f t="shared" si="521"/>
        <v>#VALUE!</v>
      </c>
      <c r="DN713" s="364" t="e">
        <f t="shared" si="521"/>
        <v>#VALUE!</v>
      </c>
    </row>
    <row r="714" spans="1:119" ht="13.5" x14ac:dyDescent="0.15">
      <c r="A714" s="54"/>
      <c r="B714" s="54"/>
      <c r="C714" s="54"/>
      <c r="D714" s="54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  <c r="AA714" s="54"/>
      <c r="AB714" s="54"/>
      <c r="AC714" s="54"/>
      <c r="AD714" s="54"/>
      <c r="AE714" s="54"/>
      <c r="AF714" s="54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F714" s="338" t="s">
        <v>547</v>
      </c>
      <c r="CG714" s="338" t="s">
        <v>548</v>
      </c>
      <c r="CH714" s="338"/>
      <c r="CI714" s="338"/>
      <c r="CJ714" s="338"/>
      <c r="CK714" s="338"/>
      <c r="CL714" s="338"/>
      <c r="CM714" s="338"/>
      <c r="CN714" s="338"/>
      <c r="CO714" s="338"/>
      <c r="CP714" s="338"/>
      <c r="CQ714" s="338"/>
      <c r="CR714" s="338"/>
      <c r="CS714" s="338"/>
      <c r="CT714" s="338"/>
      <c r="CU714" s="338"/>
      <c r="CV714" s="338"/>
      <c r="CW714" s="338"/>
    </row>
    <row r="716" spans="1:119" ht="13.5" x14ac:dyDescent="0.15">
      <c r="A716" s="54"/>
      <c r="B716" s="54"/>
      <c r="C716" s="54"/>
      <c r="D716" s="54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  <c r="AA716" s="54"/>
      <c r="AB716" s="54"/>
      <c r="AC716" s="54"/>
      <c r="AD716" s="54"/>
      <c r="AE716" s="54"/>
      <c r="AF716" s="54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F716" s="340" t="s">
        <v>401</v>
      </c>
      <c r="CG716" s="353" t="e">
        <f t="shared" ref="CG716:CV716" si="522">CG712</f>
        <v>#VALUE!</v>
      </c>
      <c r="CH716" s="353" t="e">
        <f t="shared" si="522"/>
        <v>#VALUE!</v>
      </c>
      <c r="CI716" s="353" t="e">
        <f t="shared" si="522"/>
        <v>#VALUE!</v>
      </c>
      <c r="CJ716" s="353" t="e">
        <f t="shared" si="522"/>
        <v>#VALUE!</v>
      </c>
      <c r="CK716" s="353" t="e">
        <f t="shared" si="522"/>
        <v>#VALUE!</v>
      </c>
      <c r="CL716" s="353" t="e">
        <f t="shared" si="522"/>
        <v>#VALUE!</v>
      </c>
      <c r="CM716" s="353" t="e">
        <f t="shared" si="522"/>
        <v>#VALUE!</v>
      </c>
      <c r="CN716" s="353" t="e">
        <f t="shared" si="522"/>
        <v>#VALUE!</v>
      </c>
      <c r="CO716" s="353" t="e">
        <f t="shared" si="522"/>
        <v>#VALUE!</v>
      </c>
      <c r="CP716" s="353" t="e">
        <f t="shared" si="522"/>
        <v>#VALUE!</v>
      </c>
      <c r="CQ716" s="353" t="e">
        <f t="shared" si="522"/>
        <v>#VALUE!</v>
      </c>
      <c r="CR716" s="353" t="e">
        <f t="shared" si="522"/>
        <v>#VALUE!</v>
      </c>
      <c r="CS716" s="353" t="e">
        <f t="shared" si="522"/>
        <v>#VALUE!</v>
      </c>
      <c r="CT716" s="353" t="e">
        <f t="shared" si="522"/>
        <v>#VALUE!</v>
      </c>
      <c r="CU716" s="353" t="e">
        <f t="shared" si="522"/>
        <v>#VALUE!</v>
      </c>
      <c r="CV716" s="353" t="e">
        <f t="shared" si="522"/>
        <v>#VALUE!</v>
      </c>
    </row>
    <row r="717" spans="1:119" ht="13.5" x14ac:dyDescent="0.15">
      <c r="A717" s="54"/>
      <c r="B717" s="54"/>
      <c r="C717" s="54"/>
      <c r="D717" s="54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  <c r="AA717" s="54"/>
      <c r="AB717" s="54"/>
      <c r="AC717" s="54"/>
      <c r="AD717" s="54"/>
      <c r="AE717" s="54"/>
      <c r="AF717" s="54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F717" s="54" t="s">
        <v>395</v>
      </c>
      <c r="CG717" s="54">
        <v>100</v>
      </c>
      <c r="CH717" s="54">
        <f>$CG717</f>
        <v>100</v>
      </c>
      <c r="CI717" s="54">
        <f t="shared" ref="CI717:CV721" si="523">$CG717</f>
        <v>100</v>
      </c>
      <c r="CJ717" s="54">
        <f t="shared" si="523"/>
        <v>100</v>
      </c>
      <c r="CK717" s="54">
        <f t="shared" si="523"/>
        <v>100</v>
      </c>
      <c r="CL717" s="54">
        <f t="shared" si="523"/>
        <v>100</v>
      </c>
      <c r="CM717" s="54">
        <f t="shared" si="523"/>
        <v>100</v>
      </c>
      <c r="CN717" s="54">
        <f t="shared" si="523"/>
        <v>100</v>
      </c>
      <c r="CO717" s="54">
        <f t="shared" si="523"/>
        <v>100</v>
      </c>
      <c r="CP717" s="54">
        <f t="shared" si="523"/>
        <v>100</v>
      </c>
      <c r="CQ717" s="54">
        <f t="shared" si="523"/>
        <v>100</v>
      </c>
      <c r="CR717" s="54">
        <f t="shared" si="523"/>
        <v>100</v>
      </c>
      <c r="CS717" s="54">
        <f t="shared" si="523"/>
        <v>100</v>
      </c>
      <c r="CT717" s="54">
        <f t="shared" si="523"/>
        <v>100</v>
      </c>
      <c r="CU717" s="54">
        <f t="shared" si="523"/>
        <v>100</v>
      </c>
      <c r="CV717" s="54">
        <f t="shared" si="523"/>
        <v>100</v>
      </c>
      <c r="CX717" s="339" t="s">
        <v>549</v>
      </c>
      <c r="CY717" s="339"/>
      <c r="CZ717" s="339"/>
      <c r="DA717" s="339"/>
      <c r="DB717" s="339"/>
      <c r="DC717" s="339"/>
      <c r="DD717" s="339"/>
      <c r="DE717" s="339"/>
      <c r="DF717" s="339"/>
      <c r="DG717" s="339"/>
      <c r="DH717" s="339"/>
      <c r="DI717" s="339"/>
      <c r="DJ717" s="339"/>
      <c r="DK717" s="339"/>
      <c r="DL717" s="339"/>
      <c r="DM717" s="339"/>
      <c r="DN717" s="339"/>
      <c r="DO717" s="339"/>
    </row>
    <row r="718" spans="1:119" ht="13.5" x14ac:dyDescent="0.15">
      <c r="A718" s="54"/>
      <c r="B718" s="54"/>
      <c r="C718" s="54"/>
      <c r="D718" s="54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  <c r="AA718" s="54"/>
      <c r="AB718" s="54"/>
      <c r="AC718" s="54"/>
      <c r="AD718" s="54"/>
      <c r="AE718" s="54"/>
      <c r="AF718" s="54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B718" s="64" t="s">
        <v>372</v>
      </c>
      <c r="CC718" s="345">
        <v>0</v>
      </c>
      <c r="CD718" s="66" t="s">
        <v>373</v>
      </c>
      <c r="CE718" s="66">
        <f>ROUND(CC718*$CG$82*9.80665/1000,0)</f>
        <v>0</v>
      </c>
      <c r="CF718" s="54" t="s">
        <v>374</v>
      </c>
      <c r="CG718" s="341">
        <f>CE719</f>
        <v>0</v>
      </c>
      <c r="CH718" s="54">
        <f>$CG718</f>
        <v>0</v>
      </c>
      <c r="CI718" s="54">
        <f t="shared" si="523"/>
        <v>0</v>
      </c>
      <c r="CJ718" s="54">
        <f t="shared" si="523"/>
        <v>0</v>
      </c>
      <c r="CK718" s="54">
        <f t="shared" si="523"/>
        <v>0</v>
      </c>
      <c r="CL718" s="54">
        <f t="shared" si="523"/>
        <v>0</v>
      </c>
      <c r="CM718" s="54">
        <f t="shared" si="523"/>
        <v>0</v>
      </c>
      <c r="CN718" s="54">
        <f t="shared" si="523"/>
        <v>0</v>
      </c>
      <c r="CO718" s="54">
        <f t="shared" si="523"/>
        <v>0</v>
      </c>
      <c r="CP718" s="54">
        <f t="shared" si="523"/>
        <v>0</v>
      </c>
      <c r="CQ718" s="54">
        <f t="shared" si="523"/>
        <v>0</v>
      </c>
      <c r="CR718" s="54">
        <f t="shared" si="523"/>
        <v>0</v>
      </c>
      <c r="CS718" s="54">
        <f t="shared" si="523"/>
        <v>0</v>
      </c>
      <c r="CT718" s="54">
        <f t="shared" si="523"/>
        <v>0</v>
      </c>
      <c r="CU718" s="54">
        <f t="shared" si="523"/>
        <v>0</v>
      </c>
      <c r="CV718" s="54">
        <f t="shared" si="523"/>
        <v>0</v>
      </c>
    </row>
    <row r="719" spans="1:119" ht="13.5" x14ac:dyDescent="0.15">
      <c r="A719" s="54"/>
      <c r="B719" s="54"/>
      <c r="C719" s="54"/>
      <c r="D719" s="54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  <c r="AA719" s="54"/>
      <c r="AB719" s="54"/>
      <c r="AC719" s="54"/>
      <c r="AD719" s="54"/>
      <c r="AE719" s="54"/>
      <c r="AF719" s="54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B719" s="354" t="s">
        <v>376</v>
      </c>
      <c r="CC719" s="355">
        <f>CC703</f>
        <v>0</v>
      </c>
      <c r="CD719" s="346" t="s">
        <v>505</v>
      </c>
      <c r="CE719" s="66">
        <f>CC719*$CG$82*9.80665/1000</f>
        <v>0</v>
      </c>
      <c r="CF719" s="54" t="s">
        <v>396</v>
      </c>
      <c r="CG719" s="54">
        <v>0.79</v>
      </c>
      <c r="CH719" s="54">
        <f>$CG719</f>
        <v>0.79</v>
      </c>
      <c r="CI719" s="54">
        <f t="shared" si="523"/>
        <v>0.79</v>
      </c>
      <c r="CJ719" s="54">
        <f t="shared" si="523"/>
        <v>0.79</v>
      </c>
      <c r="CK719" s="54">
        <f t="shared" si="523"/>
        <v>0.79</v>
      </c>
      <c r="CL719" s="54">
        <f t="shared" si="523"/>
        <v>0.79</v>
      </c>
      <c r="CM719" s="54">
        <f t="shared" si="523"/>
        <v>0.79</v>
      </c>
      <c r="CN719" s="54">
        <f t="shared" si="523"/>
        <v>0.79</v>
      </c>
      <c r="CO719" s="54">
        <f t="shared" si="523"/>
        <v>0.79</v>
      </c>
      <c r="CP719" s="54">
        <f t="shared" si="523"/>
        <v>0.79</v>
      </c>
      <c r="CQ719" s="54">
        <f t="shared" si="523"/>
        <v>0.79</v>
      </c>
      <c r="CR719" s="54">
        <f t="shared" si="523"/>
        <v>0.79</v>
      </c>
      <c r="CS719" s="54">
        <f t="shared" si="523"/>
        <v>0.79</v>
      </c>
      <c r="CT719" s="54">
        <f t="shared" si="523"/>
        <v>0.79</v>
      </c>
      <c r="CU719" s="54">
        <f t="shared" si="523"/>
        <v>0.79</v>
      </c>
      <c r="CV719" s="54">
        <f t="shared" si="523"/>
        <v>0.79</v>
      </c>
      <c r="CX719" s="358" t="s">
        <v>546</v>
      </c>
      <c r="CY719" s="54">
        <f t="shared" ref="CY719:DN719" si="524">CG$79</f>
        <v>126.88500000000001</v>
      </c>
      <c r="CZ719" s="54">
        <f t="shared" si="524"/>
        <v>109.185</v>
      </c>
      <c r="DA719" s="54">
        <f t="shared" si="524"/>
        <v>94.381</v>
      </c>
      <c r="DB719" s="54">
        <f t="shared" si="524"/>
        <v>82.445999999999998</v>
      </c>
      <c r="DC719" s="54">
        <f t="shared" si="524"/>
        <v>73.918000000000006</v>
      </c>
      <c r="DD719" s="54">
        <f t="shared" si="524"/>
        <v>63.152999999999999</v>
      </c>
      <c r="DE719" s="54">
        <f t="shared" si="524"/>
        <v>56.482999999999997</v>
      </c>
      <c r="DF719" s="54">
        <f t="shared" si="524"/>
        <v>51.133000000000003</v>
      </c>
      <c r="DG719" s="54">
        <f t="shared" si="524"/>
        <v>48.246000000000002</v>
      </c>
      <c r="DH719" s="54">
        <f t="shared" si="524"/>
        <v>43.709000000000003</v>
      </c>
      <c r="DI719" s="54">
        <f t="shared" si="524"/>
        <v>40.774000000000001</v>
      </c>
      <c r="DJ719" s="54">
        <f t="shared" si="524"/>
        <v>38.68</v>
      </c>
      <c r="DK719" s="54">
        <f t="shared" si="524"/>
        <v>34.463000000000001</v>
      </c>
      <c r="DL719" s="54">
        <f t="shared" si="524"/>
        <v>33.161000000000001</v>
      </c>
      <c r="DM719" s="54">
        <f t="shared" si="524"/>
        <v>30.765000000000001</v>
      </c>
      <c r="DN719" s="54">
        <f t="shared" si="524"/>
        <v>29.283999999999999</v>
      </c>
    </row>
    <row r="720" spans="1:119" ht="13.5" x14ac:dyDescent="0.15">
      <c r="A720" s="54"/>
      <c r="B720" s="54"/>
      <c r="C720" s="54"/>
      <c r="D720" s="54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  <c r="AA720" s="54"/>
      <c r="AB720" s="54"/>
      <c r="AC720" s="54"/>
      <c r="AD720" s="54"/>
      <c r="AE720" s="54"/>
      <c r="AF720" s="54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B720" s="64" t="s">
        <v>380</v>
      </c>
      <c r="CC720" s="345">
        <f>-BN121</f>
        <v>0</v>
      </c>
      <c r="CD720" s="346" t="s">
        <v>381</v>
      </c>
      <c r="CE720" s="66">
        <f>CC720*$CG$82*9.80665/1000</f>
        <v>0</v>
      </c>
      <c r="CF720" s="54" t="s">
        <v>382</v>
      </c>
      <c r="CG720" s="341">
        <f>CE718</f>
        <v>0</v>
      </c>
      <c r="CH720" s="54">
        <f>$CG720</f>
        <v>0</v>
      </c>
      <c r="CI720" s="54">
        <f t="shared" si="523"/>
        <v>0</v>
      </c>
      <c r="CJ720" s="54">
        <f t="shared" si="523"/>
        <v>0</v>
      </c>
      <c r="CK720" s="54">
        <f t="shared" si="523"/>
        <v>0</v>
      </c>
      <c r="CL720" s="54">
        <f t="shared" si="523"/>
        <v>0</v>
      </c>
      <c r="CM720" s="54">
        <f t="shared" si="523"/>
        <v>0</v>
      </c>
      <c r="CN720" s="54">
        <f t="shared" si="523"/>
        <v>0</v>
      </c>
      <c r="CO720" s="54">
        <f t="shared" si="523"/>
        <v>0</v>
      </c>
      <c r="CP720" s="54">
        <f t="shared" si="523"/>
        <v>0</v>
      </c>
      <c r="CQ720" s="54">
        <f t="shared" si="523"/>
        <v>0</v>
      </c>
      <c r="CR720" s="54">
        <f t="shared" si="523"/>
        <v>0</v>
      </c>
      <c r="CS720" s="54">
        <f t="shared" si="523"/>
        <v>0</v>
      </c>
      <c r="CT720" s="54">
        <f t="shared" si="523"/>
        <v>0</v>
      </c>
      <c r="CU720" s="54">
        <f t="shared" si="523"/>
        <v>0</v>
      </c>
      <c r="CV720" s="54">
        <f t="shared" si="523"/>
        <v>0</v>
      </c>
      <c r="CX720" s="54" t="s">
        <v>550</v>
      </c>
      <c r="CY720" s="54">
        <f t="shared" ref="CY720:DN720" si="525">CG$80</f>
        <v>0.55779999999999996</v>
      </c>
      <c r="CZ720" s="54">
        <f t="shared" si="525"/>
        <v>0.65139999999999998</v>
      </c>
      <c r="DA720" s="54">
        <f t="shared" si="525"/>
        <v>0.72219999999999995</v>
      </c>
      <c r="DB720" s="54">
        <f t="shared" si="525"/>
        <v>0.78249999999999997</v>
      </c>
      <c r="DC720" s="54">
        <f t="shared" si="525"/>
        <v>0.81259999999999999</v>
      </c>
      <c r="DD720" s="54">
        <f t="shared" si="525"/>
        <v>0.84340000000000004</v>
      </c>
      <c r="DE720" s="54">
        <f t="shared" si="525"/>
        <v>0.86929999999999996</v>
      </c>
      <c r="DF720" s="54">
        <f t="shared" si="525"/>
        <v>0.89100000000000001</v>
      </c>
      <c r="DG720" s="54">
        <f t="shared" si="525"/>
        <v>0.90920000000000001</v>
      </c>
      <c r="DH720" s="54">
        <f t="shared" si="525"/>
        <v>0.92220000000000002</v>
      </c>
      <c r="DI720" s="54">
        <f t="shared" si="525"/>
        <v>0.93189999999999995</v>
      </c>
      <c r="DJ720" s="54">
        <f t="shared" si="525"/>
        <v>0.94030000000000002</v>
      </c>
      <c r="DK720" s="54">
        <f t="shared" si="525"/>
        <v>0.94769999999999999</v>
      </c>
      <c r="DL720" s="54">
        <f t="shared" si="525"/>
        <v>0.95440000000000003</v>
      </c>
      <c r="DM720" s="54">
        <f t="shared" si="525"/>
        <v>0.96020000000000005</v>
      </c>
      <c r="DN720" s="54">
        <f t="shared" si="525"/>
        <v>0.96530000000000005</v>
      </c>
    </row>
    <row r="721" spans="1:118" ht="14.25" thickBot="1" x14ac:dyDescent="0.2">
      <c r="A721" s="54"/>
      <c r="B721" s="54"/>
      <c r="C721" s="54"/>
      <c r="D721" s="54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  <c r="AA721" s="54"/>
      <c r="AB721" s="54"/>
      <c r="AC721" s="54"/>
      <c r="AD721" s="54"/>
      <c r="AE721" s="54"/>
      <c r="AF721" s="54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B721" s="64" t="s">
        <v>384</v>
      </c>
      <c r="CC721" s="345" t="e">
        <f>(BM121-BM120)/0.000694444444444444</f>
        <v>#VALUE!</v>
      </c>
      <c r="CD721" s="66" t="s">
        <v>65</v>
      </c>
      <c r="CE721" s="66" t="e">
        <f>IF(CC718=0,IF(CC701&gt;0,CC721+CE704,CC721),(CC721-((CC720-CC719)/CC718)))</f>
        <v>#VALUE!</v>
      </c>
      <c r="CF721" s="54" t="s">
        <v>406</v>
      </c>
      <c r="CG721" s="341" t="e">
        <f>ABS(CE721)</f>
        <v>#VALUE!</v>
      </c>
      <c r="CH721" s="54" t="e">
        <f>$CG721</f>
        <v>#VALUE!</v>
      </c>
      <c r="CI721" s="54" t="e">
        <f t="shared" si="523"/>
        <v>#VALUE!</v>
      </c>
      <c r="CJ721" s="54" t="e">
        <f t="shared" si="523"/>
        <v>#VALUE!</v>
      </c>
      <c r="CK721" s="54" t="e">
        <f t="shared" si="523"/>
        <v>#VALUE!</v>
      </c>
      <c r="CL721" s="54" t="e">
        <f t="shared" si="523"/>
        <v>#VALUE!</v>
      </c>
      <c r="CM721" s="54" t="e">
        <f t="shared" si="523"/>
        <v>#VALUE!</v>
      </c>
      <c r="CN721" s="54" t="e">
        <f t="shared" si="523"/>
        <v>#VALUE!</v>
      </c>
      <c r="CO721" s="54" t="e">
        <f t="shared" si="523"/>
        <v>#VALUE!</v>
      </c>
      <c r="CP721" s="54" t="e">
        <f t="shared" si="523"/>
        <v>#VALUE!</v>
      </c>
      <c r="CQ721" s="54" t="e">
        <f t="shared" si="523"/>
        <v>#VALUE!</v>
      </c>
      <c r="CR721" s="54" t="e">
        <f t="shared" si="523"/>
        <v>#VALUE!</v>
      </c>
      <c r="CS721" s="54" t="e">
        <f t="shared" si="523"/>
        <v>#VALUE!</v>
      </c>
      <c r="CT721" s="54" t="e">
        <f t="shared" si="523"/>
        <v>#VALUE!</v>
      </c>
      <c r="CU721" s="54" t="e">
        <f t="shared" si="523"/>
        <v>#VALUE!</v>
      </c>
      <c r="CV721" s="54" t="e">
        <f t="shared" si="523"/>
        <v>#VALUE!</v>
      </c>
      <c r="CX721" s="54" t="s">
        <v>551</v>
      </c>
      <c r="CY721" s="54">
        <f>100-$CG$83</f>
        <v>94.33</v>
      </c>
      <c r="CZ721" s="54">
        <f t="shared" ref="CZ721:DN721" si="526">100-$CG$83</f>
        <v>94.33</v>
      </c>
      <c r="DA721" s="54">
        <f t="shared" si="526"/>
        <v>94.33</v>
      </c>
      <c r="DB721" s="54">
        <f t="shared" si="526"/>
        <v>94.33</v>
      </c>
      <c r="DC721" s="54">
        <f t="shared" si="526"/>
        <v>94.33</v>
      </c>
      <c r="DD721" s="54">
        <f t="shared" si="526"/>
        <v>94.33</v>
      </c>
      <c r="DE721" s="54">
        <f t="shared" si="526"/>
        <v>94.33</v>
      </c>
      <c r="DF721" s="54">
        <f t="shared" si="526"/>
        <v>94.33</v>
      </c>
      <c r="DG721" s="54">
        <f t="shared" si="526"/>
        <v>94.33</v>
      </c>
      <c r="DH721" s="54">
        <f t="shared" si="526"/>
        <v>94.33</v>
      </c>
      <c r="DI721" s="54">
        <f t="shared" si="526"/>
        <v>94.33</v>
      </c>
      <c r="DJ721" s="54">
        <f t="shared" si="526"/>
        <v>94.33</v>
      </c>
      <c r="DK721" s="54">
        <f t="shared" si="526"/>
        <v>94.33</v>
      </c>
      <c r="DL721" s="54">
        <f t="shared" si="526"/>
        <v>94.33</v>
      </c>
      <c r="DM721" s="54">
        <f t="shared" si="526"/>
        <v>94.33</v>
      </c>
      <c r="DN721" s="54">
        <f t="shared" si="526"/>
        <v>94.33</v>
      </c>
    </row>
    <row r="722" spans="1:118" ht="16.5" customHeight="1" thickBot="1" x14ac:dyDescent="0.2">
      <c r="A722" s="54"/>
      <c r="B722" s="54"/>
      <c r="C722" s="54"/>
      <c r="D722" s="54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  <c r="AA722" s="54"/>
      <c r="AB722" s="54"/>
      <c r="AC722" s="54"/>
      <c r="AD722" s="54"/>
      <c r="AE722" s="54"/>
      <c r="AF722" s="54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B722" s="359"/>
      <c r="CC722" s="360"/>
      <c r="CF722" s="54" t="s">
        <v>552</v>
      </c>
      <c r="CG722" s="347">
        <f>LN(2)/CG$78</f>
        <v>0.13862943611198905</v>
      </c>
      <c r="CH722" s="347">
        <f t="shared" ref="CH722:CV722" si="527">LN(2)/CH$78</f>
        <v>8.6643397569993161E-2</v>
      </c>
      <c r="CI722" s="347">
        <f t="shared" si="527"/>
        <v>5.5451774444795626E-2</v>
      </c>
      <c r="CJ722" s="347">
        <f t="shared" si="527"/>
        <v>3.7467415165402446E-2</v>
      </c>
      <c r="CK722" s="347">
        <f t="shared" si="527"/>
        <v>2.5672117798516494E-2</v>
      </c>
      <c r="CL722" s="347">
        <f t="shared" si="527"/>
        <v>1.8097837612531208E-2</v>
      </c>
      <c r="CM722" s="347">
        <f t="shared" si="527"/>
        <v>1.2765141446776157E-2</v>
      </c>
      <c r="CN722" s="347">
        <f t="shared" si="527"/>
        <v>9.001911435843446E-3</v>
      </c>
      <c r="CO722" s="347">
        <f t="shared" si="527"/>
        <v>6.3591484455040852E-3</v>
      </c>
      <c r="CP722" s="347">
        <f t="shared" si="527"/>
        <v>4.7475834284927756E-3</v>
      </c>
      <c r="CQ722" s="347">
        <f t="shared" si="527"/>
        <v>3.7066694147590657E-3</v>
      </c>
      <c r="CR722" s="347">
        <f t="shared" si="527"/>
        <v>2.9001974082006081E-3</v>
      </c>
      <c r="CS722" s="347">
        <f t="shared" si="527"/>
        <v>2.272613706753919E-3</v>
      </c>
      <c r="CT722" s="347">
        <f t="shared" si="527"/>
        <v>1.7773004629742187E-3</v>
      </c>
      <c r="CU722" s="347">
        <f t="shared" si="527"/>
        <v>1.3918618083533039E-3</v>
      </c>
      <c r="CV722" s="347">
        <f t="shared" si="527"/>
        <v>1.0915703630865281E-3</v>
      </c>
      <c r="CX722" s="54" t="s">
        <v>553</v>
      </c>
      <c r="CY722" s="361">
        <f>CE720</f>
        <v>0</v>
      </c>
      <c r="CZ722" s="54">
        <f>$CY722</f>
        <v>0</v>
      </c>
      <c r="DA722" s="54">
        <f t="shared" ref="DA722:DN722" si="528">$CY722</f>
        <v>0</v>
      </c>
      <c r="DB722" s="54">
        <f t="shared" si="528"/>
        <v>0</v>
      </c>
      <c r="DC722" s="54">
        <f t="shared" si="528"/>
        <v>0</v>
      </c>
      <c r="DD722" s="54">
        <f t="shared" si="528"/>
        <v>0</v>
      </c>
      <c r="DE722" s="54">
        <f t="shared" si="528"/>
        <v>0</v>
      </c>
      <c r="DF722" s="54">
        <f t="shared" si="528"/>
        <v>0</v>
      </c>
      <c r="DG722" s="54">
        <f t="shared" si="528"/>
        <v>0</v>
      </c>
      <c r="DH722" s="54">
        <f t="shared" si="528"/>
        <v>0</v>
      </c>
      <c r="DI722" s="54">
        <f t="shared" si="528"/>
        <v>0</v>
      </c>
      <c r="DJ722" s="54">
        <f t="shared" si="528"/>
        <v>0</v>
      </c>
      <c r="DK722" s="54">
        <f t="shared" si="528"/>
        <v>0</v>
      </c>
      <c r="DL722" s="54">
        <f t="shared" si="528"/>
        <v>0</v>
      </c>
      <c r="DM722" s="54">
        <f t="shared" si="528"/>
        <v>0</v>
      </c>
      <c r="DN722" s="54">
        <f t="shared" si="528"/>
        <v>0</v>
      </c>
    </row>
    <row r="723" spans="1:118" ht="16.5" customHeight="1" x14ac:dyDescent="0.15">
      <c r="A723" s="54"/>
      <c r="B723" s="54"/>
      <c r="C723" s="54"/>
      <c r="D723" s="54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  <c r="AA723" s="54"/>
      <c r="AB723" s="54"/>
      <c r="AC723" s="54"/>
      <c r="AD723" s="54"/>
      <c r="AE723" s="54"/>
      <c r="AF723" s="54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G723" s="347"/>
      <c r="CH723" s="347"/>
      <c r="CI723" s="347"/>
      <c r="CJ723" s="347"/>
      <c r="CK723" s="347"/>
      <c r="CL723" s="347"/>
      <c r="CM723" s="347"/>
      <c r="CN723" s="347"/>
      <c r="CO723" s="347"/>
      <c r="CP723" s="347"/>
      <c r="CQ723" s="347"/>
      <c r="CR723" s="347"/>
      <c r="CS723" s="347"/>
      <c r="CT723" s="347"/>
      <c r="CU723" s="347"/>
      <c r="CV723" s="347"/>
      <c r="CY723" s="137"/>
    </row>
    <row r="724" spans="1:118" ht="16.5" customHeight="1" x14ac:dyDescent="0.15">
      <c r="A724" s="54"/>
      <c r="B724" s="54"/>
      <c r="C724" s="54"/>
      <c r="D724" s="54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  <c r="AA724" s="54"/>
      <c r="AB724" s="54"/>
      <c r="AC724" s="54"/>
      <c r="AD724" s="54"/>
      <c r="AE724" s="54"/>
      <c r="AF724" s="54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G724" s="348">
        <f>(CG717+CG718)*CG719</f>
        <v>79</v>
      </c>
      <c r="CH724" s="348">
        <f t="shared" ref="CH724:CV724" si="529">(CH717+CH718)*CH719</f>
        <v>79</v>
      </c>
      <c r="CI724" s="348">
        <f t="shared" si="529"/>
        <v>79</v>
      </c>
      <c r="CJ724" s="348">
        <f t="shared" si="529"/>
        <v>79</v>
      </c>
      <c r="CK724" s="348">
        <f t="shared" si="529"/>
        <v>79</v>
      </c>
      <c r="CL724" s="348">
        <f t="shared" si="529"/>
        <v>79</v>
      </c>
      <c r="CM724" s="348">
        <f t="shared" si="529"/>
        <v>79</v>
      </c>
      <c r="CN724" s="348">
        <f t="shared" si="529"/>
        <v>79</v>
      </c>
      <c r="CO724" s="348">
        <f t="shared" si="529"/>
        <v>79</v>
      </c>
      <c r="CP724" s="348">
        <f t="shared" si="529"/>
        <v>79</v>
      </c>
      <c r="CQ724" s="348">
        <f t="shared" si="529"/>
        <v>79</v>
      </c>
      <c r="CR724" s="348">
        <f t="shared" si="529"/>
        <v>79</v>
      </c>
      <c r="CS724" s="348">
        <f t="shared" si="529"/>
        <v>79</v>
      </c>
      <c r="CT724" s="348">
        <f t="shared" si="529"/>
        <v>79</v>
      </c>
      <c r="CU724" s="348">
        <f t="shared" si="529"/>
        <v>79</v>
      </c>
      <c r="CV724" s="348">
        <f t="shared" si="529"/>
        <v>79</v>
      </c>
      <c r="CY724" s="137"/>
    </row>
    <row r="725" spans="1:118" ht="16.5" customHeight="1" x14ac:dyDescent="0.15">
      <c r="A725" s="54"/>
      <c r="B725" s="54"/>
      <c r="C725" s="54"/>
      <c r="D725" s="54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  <c r="AA725" s="54"/>
      <c r="AB725" s="54"/>
      <c r="AC725" s="54"/>
      <c r="AD725" s="54"/>
      <c r="AE725" s="54"/>
      <c r="AF725" s="54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G725" s="348" t="e">
        <f>CG720*CG719*(CG721-1/CG722)</f>
        <v>#VALUE!</v>
      </c>
      <c r="CH725" s="348" t="e">
        <f t="shared" ref="CH725:CV725" si="530">CH720*CH719*(CH721-1/CH722)</f>
        <v>#VALUE!</v>
      </c>
      <c r="CI725" s="348" t="e">
        <f t="shared" si="530"/>
        <v>#VALUE!</v>
      </c>
      <c r="CJ725" s="348" t="e">
        <f t="shared" si="530"/>
        <v>#VALUE!</v>
      </c>
      <c r="CK725" s="348" t="e">
        <f t="shared" si="530"/>
        <v>#VALUE!</v>
      </c>
      <c r="CL725" s="348" t="e">
        <f t="shared" si="530"/>
        <v>#VALUE!</v>
      </c>
      <c r="CM725" s="348" t="e">
        <f t="shared" si="530"/>
        <v>#VALUE!</v>
      </c>
      <c r="CN725" s="348" t="e">
        <f t="shared" si="530"/>
        <v>#VALUE!</v>
      </c>
      <c r="CO725" s="348" t="e">
        <f t="shared" si="530"/>
        <v>#VALUE!</v>
      </c>
      <c r="CP725" s="348" t="e">
        <f t="shared" si="530"/>
        <v>#VALUE!</v>
      </c>
      <c r="CQ725" s="348" t="e">
        <f t="shared" si="530"/>
        <v>#VALUE!</v>
      </c>
      <c r="CR725" s="348" t="e">
        <f t="shared" si="530"/>
        <v>#VALUE!</v>
      </c>
      <c r="CS725" s="348" t="e">
        <f t="shared" si="530"/>
        <v>#VALUE!</v>
      </c>
      <c r="CT725" s="348" t="e">
        <f t="shared" si="530"/>
        <v>#VALUE!</v>
      </c>
      <c r="CU725" s="348" t="e">
        <f t="shared" si="530"/>
        <v>#VALUE!</v>
      </c>
      <c r="CV725" s="348" t="e">
        <f t="shared" si="530"/>
        <v>#VALUE!</v>
      </c>
      <c r="CY725" s="137"/>
    </row>
    <row r="726" spans="1:118" ht="16.5" customHeight="1" x14ac:dyDescent="0.15">
      <c r="A726" s="54"/>
      <c r="B726" s="54"/>
      <c r="C726" s="54"/>
      <c r="D726" s="54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  <c r="AA726" s="54"/>
      <c r="AB726" s="54"/>
      <c r="AC726" s="54"/>
      <c r="AD726" s="54"/>
      <c r="AE726" s="54"/>
      <c r="AF726" s="54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G726" s="348" t="e">
        <f>((CG717+CG718)*CG719-CG716-CG720*CG719/CG722)*EXP(-CG722*CG721)</f>
        <v>#VALUE!</v>
      </c>
      <c r="CH726" s="348" t="e">
        <f t="shared" ref="CH726:CV726" si="531">((CH717+CH718)*CH719-CH716-CH720*CH719/CH722)*EXP(-CH722*CH721)</f>
        <v>#VALUE!</v>
      </c>
      <c r="CI726" s="348" t="e">
        <f t="shared" si="531"/>
        <v>#VALUE!</v>
      </c>
      <c r="CJ726" s="348" t="e">
        <f t="shared" si="531"/>
        <v>#VALUE!</v>
      </c>
      <c r="CK726" s="348" t="e">
        <f t="shared" si="531"/>
        <v>#VALUE!</v>
      </c>
      <c r="CL726" s="348" t="e">
        <f t="shared" si="531"/>
        <v>#VALUE!</v>
      </c>
      <c r="CM726" s="348" t="e">
        <f t="shared" si="531"/>
        <v>#VALUE!</v>
      </c>
      <c r="CN726" s="348" t="e">
        <f t="shared" si="531"/>
        <v>#VALUE!</v>
      </c>
      <c r="CO726" s="348" t="e">
        <f t="shared" si="531"/>
        <v>#VALUE!</v>
      </c>
      <c r="CP726" s="348" t="e">
        <f t="shared" si="531"/>
        <v>#VALUE!</v>
      </c>
      <c r="CQ726" s="348" t="e">
        <f t="shared" si="531"/>
        <v>#VALUE!</v>
      </c>
      <c r="CR726" s="348" t="e">
        <f t="shared" si="531"/>
        <v>#VALUE!</v>
      </c>
      <c r="CS726" s="348" t="e">
        <f t="shared" si="531"/>
        <v>#VALUE!</v>
      </c>
      <c r="CT726" s="348" t="e">
        <f t="shared" si="531"/>
        <v>#VALUE!</v>
      </c>
      <c r="CU726" s="348" t="e">
        <f t="shared" si="531"/>
        <v>#VALUE!</v>
      </c>
      <c r="CV726" s="348" t="e">
        <f t="shared" si="531"/>
        <v>#VALUE!</v>
      </c>
      <c r="CY726" s="137"/>
    </row>
    <row r="727" spans="1:118" ht="16.5" customHeight="1" x14ac:dyDescent="0.15">
      <c r="A727" s="54"/>
      <c r="B727" s="54"/>
      <c r="C727" s="54"/>
      <c r="D727" s="54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  <c r="AA727" s="54"/>
      <c r="AB727" s="54"/>
      <c r="AC727" s="54"/>
      <c r="AD727" s="54"/>
      <c r="AE727" s="54"/>
      <c r="AF727" s="54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G727" s="349" t="e">
        <f>CG724+CG725-CG726</f>
        <v>#VALUE!</v>
      </c>
      <c r="CH727" s="349" t="e">
        <f t="shared" ref="CH727:CV727" si="532">CH724+CH725-CH726</f>
        <v>#VALUE!</v>
      </c>
      <c r="CI727" s="349" t="e">
        <f t="shared" si="532"/>
        <v>#VALUE!</v>
      </c>
      <c r="CJ727" s="349" t="e">
        <f t="shared" si="532"/>
        <v>#VALUE!</v>
      </c>
      <c r="CK727" s="349" t="e">
        <f t="shared" si="532"/>
        <v>#VALUE!</v>
      </c>
      <c r="CL727" s="349" t="e">
        <f t="shared" si="532"/>
        <v>#VALUE!</v>
      </c>
      <c r="CM727" s="349" t="e">
        <f t="shared" si="532"/>
        <v>#VALUE!</v>
      </c>
      <c r="CN727" s="349" t="e">
        <f t="shared" si="532"/>
        <v>#VALUE!</v>
      </c>
      <c r="CO727" s="349" t="e">
        <f t="shared" si="532"/>
        <v>#VALUE!</v>
      </c>
      <c r="CP727" s="349" t="e">
        <f t="shared" si="532"/>
        <v>#VALUE!</v>
      </c>
      <c r="CQ727" s="349" t="e">
        <f t="shared" si="532"/>
        <v>#VALUE!</v>
      </c>
      <c r="CR727" s="349" t="e">
        <f t="shared" si="532"/>
        <v>#VALUE!</v>
      </c>
      <c r="CS727" s="349" t="e">
        <f t="shared" si="532"/>
        <v>#VALUE!</v>
      </c>
      <c r="CT727" s="349" t="e">
        <f t="shared" si="532"/>
        <v>#VALUE!</v>
      </c>
      <c r="CU727" s="349" t="e">
        <f t="shared" si="532"/>
        <v>#VALUE!</v>
      </c>
      <c r="CV727" s="349" t="e">
        <f t="shared" si="532"/>
        <v>#VALUE!</v>
      </c>
      <c r="CY727" s="137"/>
    </row>
    <row r="728" spans="1:118" ht="13.5" x14ac:dyDescent="0.15">
      <c r="A728" s="54"/>
      <c r="B728" s="54"/>
      <c r="C728" s="54"/>
      <c r="D728" s="54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  <c r="AA728" s="54"/>
      <c r="AB728" s="54"/>
      <c r="AC728" s="54"/>
      <c r="AD728" s="54"/>
      <c r="AE728" s="54"/>
      <c r="AF728" s="54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G728" s="350" t="s">
        <v>390</v>
      </c>
      <c r="CH728" s="351" t="s">
        <v>333</v>
      </c>
      <c r="CI728" s="351" t="s">
        <v>334</v>
      </c>
      <c r="CJ728" s="351" t="s">
        <v>335</v>
      </c>
      <c r="CK728" s="351" t="s">
        <v>336</v>
      </c>
      <c r="CL728" s="351" t="s">
        <v>337</v>
      </c>
      <c r="CM728" s="351" t="s">
        <v>338</v>
      </c>
      <c r="CN728" s="351" t="s">
        <v>339</v>
      </c>
      <c r="CO728" s="351" t="s">
        <v>340</v>
      </c>
      <c r="CP728" s="351" t="s">
        <v>341</v>
      </c>
      <c r="CQ728" s="351" t="s">
        <v>342</v>
      </c>
      <c r="CR728" s="351" t="s">
        <v>343</v>
      </c>
      <c r="CS728" s="351" t="s">
        <v>344</v>
      </c>
      <c r="CT728" s="351" t="s">
        <v>345</v>
      </c>
      <c r="CU728" s="351" t="s">
        <v>346</v>
      </c>
      <c r="CV728" s="351" t="s">
        <v>347</v>
      </c>
      <c r="CY728" s="54" t="s">
        <v>390</v>
      </c>
      <c r="CZ728" s="54" t="s">
        <v>333</v>
      </c>
      <c r="DA728" s="54" t="s">
        <v>334</v>
      </c>
      <c r="DB728" s="54" t="s">
        <v>335</v>
      </c>
      <c r="DC728" s="54" t="s">
        <v>336</v>
      </c>
      <c r="DD728" s="54" t="s">
        <v>337</v>
      </c>
      <c r="DE728" s="54" t="s">
        <v>338</v>
      </c>
      <c r="DF728" s="54" t="s">
        <v>339</v>
      </c>
      <c r="DG728" s="54" t="s">
        <v>340</v>
      </c>
      <c r="DH728" s="54" t="s">
        <v>341</v>
      </c>
      <c r="DI728" s="54" t="s">
        <v>342</v>
      </c>
      <c r="DJ728" s="54" t="s">
        <v>343</v>
      </c>
      <c r="DK728" s="54" t="s">
        <v>344</v>
      </c>
      <c r="DL728" s="54" t="s">
        <v>345</v>
      </c>
      <c r="DM728" s="54" t="s">
        <v>346</v>
      </c>
      <c r="DN728" s="54" t="s">
        <v>347</v>
      </c>
    </row>
    <row r="729" spans="1:118" ht="13.5" x14ac:dyDescent="0.15">
      <c r="A729" s="54"/>
      <c r="B729" s="54"/>
      <c r="C729" s="54"/>
      <c r="D729" s="54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  <c r="AA729" s="54"/>
      <c r="AB729" s="54"/>
      <c r="AC729" s="54"/>
      <c r="AD729" s="54"/>
      <c r="AE729" s="54"/>
      <c r="AF729" s="54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F729" s="54" t="s">
        <v>391</v>
      </c>
      <c r="CG729" s="352" t="e">
        <f>ROUND((CG717+CG718)*CG719+CG720*CG719*(CG721-1/CG722)-((CG717+CG718)*CG719-CG716-CG720*CG719/CG722)*EXP(-CG722*CG721),5)</f>
        <v>#VALUE!</v>
      </c>
      <c r="CH729" s="352" t="e">
        <f t="shared" ref="CH729:CV729" si="533">ROUND((CH717+CH718)*CH719+CH720*CH719*(CH721-1/CH722)-((CH717+CH718)*CH719-CH716-CH720*CH719/CH722)*EXP(-CH722*CH721),5)</f>
        <v>#VALUE!</v>
      </c>
      <c r="CI729" s="352" t="e">
        <f t="shared" si="533"/>
        <v>#VALUE!</v>
      </c>
      <c r="CJ729" s="352" t="e">
        <f t="shared" si="533"/>
        <v>#VALUE!</v>
      </c>
      <c r="CK729" s="352" t="e">
        <f t="shared" si="533"/>
        <v>#VALUE!</v>
      </c>
      <c r="CL729" s="352" t="e">
        <f t="shared" si="533"/>
        <v>#VALUE!</v>
      </c>
      <c r="CM729" s="352" t="e">
        <f t="shared" si="533"/>
        <v>#VALUE!</v>
      </c>
      <c r="CN729" s="352" t="e">
        <f t="shared" si="533"/>
        <v>#VALUE!</v>
      </c>
      <c r="CO729" s="352" t="e">
        <f t="shared" si="533"/>
        <v>#VALUE!</v>
      </c>
      <c r="CP729" s="352" t="e">
        <f t="shared" si="533"/>
        <v>#VALUE!</v>
      </c>
      <c r="CQ729" s="352" t="e">
        <f t="shared" si="533"/>
        <v>#VALUE!</v>
      </c>
      <c r="CR729" s="352" t="e">
        <f t="shared" si="533"/>
        <v>#VALUE!</v>
      </c>
      <c r="CS729" s="352" t="e">
        <f t="shared" si="533"/>
        <v>#VALUE!</v>
      </c>
      <c r="CT729" s="352" t="e">
        <f t="shared" si="533"/>
        <v>#VALUE!</v>
      </c>
      <c r="CU729" s="352" t="e">
        <f t="shared" si="533"/>
        <v>#VALUE!</v>
      </c>
      <c r="CV729" s="352" t="e">
        <f t="shared" si="533"/>
        <v>#VALUE!</v>
      </c>
      <c r="CX729" s="54" t="s">
        <v>412</v>
      </c>
      <c r="CY729" s="362">
        <f>(CY721+CY722)/CY720+CY719</f>
        <v>295.99579239870923</v>
      </c>
      <c r="CZ729" s="362">
        <f t="shared" ref="CZ729:DN729" si="534">(CZ721+CZ722)/CZ720+CZ719</f>
        <v>253.99617592876882</v>
      </c>
      <c r="DA729" s="362">
        <f t="shared" si="534"/>
        <v>224.99578814732763</v>
      </c>
      <c r="DB729" s="362">
        <f t="shared" si="534"/>
        <v>202.99552076677315</v>
      </c>
      <c r="DC729" s="362">
        <f t="shared" si="534"/>
        <v>190.00217425547623</v>
      </c>
      <c r="DD729" s="362">
        <f t="shared" si="534"/>
        <v>174.99791344557741</v>
      </c>
      <c r="DE729" s="362">
        <f t="shared" si="534"/>
        <v>164.99559634188427</v>
      </c>
      <c r="DF729" s="362">
        <f t="shared" si="534"/>
        <v>157.00280920314253</v>
      </c>
      <c r="DG729" s="362">
        <f t="shared" si="534"/>
        <v>151.99654993400793</v>
      </c>
      <c r="DH729" s="362">
        <f t="shared" si="534"/>
        <v>145.99700693992628</v>
      </c>
      <c r="DI729" s="362">
        <f t="shared" si="534"/>
        <v>141.99730722180493</v>
      </c>
      <c r="DJ729" s="362">
        <f t="shared" si="534"/>
        <v>138.99904711262363</v>
      </c>
      <c r="DK729" s="362">
        <f t="shared" si="534"/>
        <v>133.99871805423658</v>
      </c>
      <c r="DL729" s="362">
        <f t="shared" si="534"/>
        <v>131.99796563285832</v>
      </c>
      <c r="DM729" s="362">
        <f t="shared" si="534"/>
        <v>129.00495001041449</v>
      </c>
      <c r="DN729" s="362">
        <f t="shared" si="534"/>
        <v>127.00491577747849</v>
      </c>
    </row>
    <row r="730" spans="1:118" ht="13.5" x14ac:dyDescent="0.15">
      <c r="A730" s="54"/>
      <c r="B730" s="54"/>
      <c r="C730" s="54"/>
      <c r="D730" s="54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  <c r="AA730" s="54"/>
      <c r="AB730" s="54"/>
      <c r="AC730" s="54"/>
      <c r="AD730" s="54"/>
      <c r="AE730" s="54"/>
      <c r="AF730" s="54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319" t="str">
        <f>IF(CB730="","",CC730)</f>
        <v/>
      </c>
      <c r="CB730" s="363" t="str">
        <f>IF(COUNTIF(CY730:DN730,"×")=0,"","浮上できません")</f>
        <v/>
      </c>
      <c r="CC730" s="316">
        <v>15</v>
      </c>
      <c r="CY730" s="364" t="e">
        <f t="shared" ref="CY730:DN730" si="535">IF(CY729-CG729&gt;0,"","×")</f>
        <v>#VALUE!</v>
      </c>
      <c r="CZ730" s="364" t="e">
        <f t="shared" si="535"/>
        <v>#VALUE!</v>
      </c>
      <c r="DA730" s="364" t="e">
        <f t="shared" si="535"/>
        <v>#VALUE!</v>
      </c>
      <c r="DB730" s="364" t="e">
        <f t="shared" si="535"/>
        <v>#VALUE!</v>
      </c>
      <c r="DC730" s="364" t="e">
        <f t="shared" si="535"/>
        <v>#VALUE!</v>
      </c>
      <c r="DD730" s="364" t="e">
        <f t="shared" si="535"/>
        <v>#VALUE!</v>
      </c>
      <c r="DE730" s="364" t="e">
        <f t="shared" si="535"/>
        <v>#VALUE!</v>
      </c>
      <c r="DF730" s="364" t="e">
        <f t="shared" si="535"/>
        <v>#VALUE!</v>
      </c>
      <c r="DG730" s="364" t="e">
        <f t="shared" si="535"/>
        <v>#VALUE!</v>
      </c>
      <c r="DH730" s="364" t="e">
        <f t="shared" si="535"/>
        <v>#VALUE!</v>
      </c>
      <c r="DI730" s="364" t="e">
        <f t="shared" si="535"/>
        <v>#VALUE!</v>
      </c>
      <c r="DJ730" s="364" t="e">
        <f t="shared" si="535"/>
        <v>#VALUE!</v>
      </c>
      <c r="DK730" s="364" t="e">
        <f t="shared" si="535"/>
        <v>#VALUE!</v>
      </c>
      <c r="DL730" s="364" t="e">
        <f t="shared" si="535"/>
        <v>#VALUE!</v>
      </c>
      <c r="DM730" s="364" t="e">
        <f t="shared" si="535"/>
        <v>#VALUE!</v>
      </c>
      <c r="DN730" s="364" t="e">
        <f t="shared" si="535"/>
        <v>#VALUE!</v>
      </c>
    </row>
    <row r="731" spans="1:118" ht="13.5" x14ac:dyDescent="0.15">
      <c r="A731" s="54"/>
      <c r="B731" s="54"/>
      <c r="C731" s="54"/>
      <c r="D731" s="54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  <c r="AA731" s="54"/>
      <c r="AB731" s="54"/>
      <c r="AC731" s="54"/>
      <c r="AD731" s="54"/>
      <c r="AE731" s="54"/>
      <c r="AF731" s="54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F731" s="339" t="s">
        <v>554</v>
      </c>
      <c r="CG731" s="339" t="s">
        <v>555</v>
      </c>
      <c r="CH731" s="339"/>
      <c r="CI731" s="339"/>
      <c r="CJ731" s="339"/>
      <c r="CK731" s="339"/>
      <c r="CL731" s="339"/>
      <c r="CM731" s="339"/>
      <c r="CN731" s="339"/>
      <c r="CO731" s="339"/>
      <c r="CP731" s="339"/>
      <c r="CQ731" s="338"/>
      <c r="CR731" s="338"/>
      <c r="CS731" s="338"/>
      <c r="CT731" s="338"/>
      <c r="CU731" s="338"/>
      <c r="CV731" s="338"/>
      <c r="CW731" s="338"/>
    </row>
    <row r="733" spans="1:118" ht="13.5" x14ac:dyDescent="0.15">
      <c r="A733" s="54"/>
      <c r="B733" s="54"/>
      <c r="C733" s="54"/>
      <c r="D733" s="54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  <c r="AA733" s="54"/>
      <c r="AB733" s="54"/>
      <c r="AC733" s="54"/>
      <c r="AD733" s="54"/>
      <c r="AE733" s="54"/>
      <c r="AF733" s="54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F733" s="340" t="s">
        <v>401</v>
      </c>
      <c r="CG733" s="353" t="e">
        <f t="shared" ref="CG733:CV733" si="536">CG729</f>
        <v>#VALUE!</v>
      </c>
      <c r="CH733" s="353" t="e">
        <f t="shared" si="536"/>
        <v>#VALUE!</v>
      </c>
      <c r="CI733" s="353" t="e">
        <f t="shared" si="536"/>
        <v>#VALUE!</v>
      </c>
      <c r="CJ733" s="353" t="e">
        <f t="shared" si="536"/>
        <v>#VALUE!</v>
      </c>
      <c r="CK733" s="353" t="e">
        <f t="shared" si="536"/>
        <v>#VALUE!</v>
      </c>
      <c r="CL733" s="353" t="e">
        <f t="shared" si="536"/>
        <v>#VALUE!</v>
      </c>
      <c r="CM733" s="353" t="e">
        <f t="shared" si="536"/>
        <v>#VALUE!</v>
      </c>
      <c r="CN733" s="353" t="e">
        <f t="shared" si="536"/>
        <v>#VALUE!</v>
      </c>
      <c r="CO733" s="353" t="e">
        <f t="shared" si="536"/>
        <v>#VALUE!</v>
      </c>
      <c r="CP733" s="353" t="e">
        <f t="shared" si="536"/>
        <v>#VALUE!</v>
      </c>
      <c r="CQ733" s="353" t="e">
        <f t="shared" si="536"/>
        <v>#VALUE!</v>
      </c>
      <c r="CR733" s="353" t="e">
        <f t="shared" si="536"/>
        <v>#VALUE!</v>
      </c>
      <c r="CS733" s="353" t="e">
        <f t="shared" si="536"/>
        <v>#VALUE!</v>
      </c>
      <c r="CT733" s="353" t="e">
        <f t="shared" si="536"/>
        <v>#VALUE!</v>
      </c>
      <c r="CU733" s="353" t="e">
        <f t="shared" si="536"/>
        <v>#VALUE!</v>
      </c>
      <c r="CV733" s="353" t="e">
        <f t="shared" si="536"/>
        <v>#VALUE!</v>
      </c>
    </row>
    <row r="734" spans="1:118" ht="13.5" x14ac:dyDescent="0.15">
      <c r="A734" s="54"/>
      <c r="B734" s="54"/>
      <c r="C734" s="54"/>
      <c r="D734" s="54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  <c r="AA734" s="54"/>
      <c r="AB734" s="54"/>
      <c r="AC734" s="54"/>
      <c r="AD734" s="54"/>
      <c r="AE734" s="54"/>
      <c r="AF734" s="54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F734" s="54" t="s">
        <v>556</v>
      </c>
      <c r="CG734" s="54">
        <v>100</v>
      </c>
      <c r="CH734" s="54">
        <f>$CG734</f>
        <v>100</v>
      </c>
      <c r="CI734" s="54">
        <f t="shared" ref="CI734:CV738" si="537">$CG734</f>
        <v>100</v>
      </c>
      <c r="CJ734" s="54">
        <f t="shared" si="537"/>
        <v>100</v>
      </c>
      <c r="CK734" s="54">
        <f t="shared" si="537"/>
        <v>100</v>
      </c>
      <c r="CL734" s="54">
        <f t="shared" si="537"/>
        <v>100</v>
      </c>
      <c r="CM734" s="54">
        <f t="shared" si="537"/>
        <v>100</v>
      </c>
      <c r="CN734" s="54">
        <f t="shared" si="537"/>
        <v>100</v>
      </c>
      <c r="CO734" s="54">
        <f t="shared" si="537"/>
        <v>100</v>
      </c>
      <c r="CP734" s="54">
        <f t="shared" si="537"/>
        <v>100</v>
      </c>
      <c r="CQ734" s="54">
        <f t="shared" si="537"/>
        <v>100</v>
      </c>
      <c r="CR734" s="54">
        <f t="shared" si="537"/>
        <v>100</v>
      </c>
      <c r="CS734" s="54">
        <f t="shared" si="537"/>
        <v>100</v>
      </c>
      <c r="CT734" s="54">
        <f t="shared" si="537"/>
        <v>100</v>
      </c>
      <c r="CU734" s="54">
        <f t="shared" si="537"/>
        <v>100</v>
      </c>
      <c r="CV734" s="54">
        <f t="shared" si="537"/>
        <v>100</v>
      </c>
      <c r="CX734" s="339" t="s">
        <v>549</v>
      </c>
      <c r="CY734" s="339"/>
      <c r="CZ734" s="339"/>
      <c r="DA734" s="339"/>
      <c r="DB734" s="339"/>
      <c r="DC734" s="339"/>
      <c r="DD734" s="339"/>
      <c r="DE734" s="339"/>
      <c r="DF734" s="339"/>
      <c r="DG734" s="339"/>
      <c r="DH734" s="339"/>
      <c r="DI734" s="339"/>
      <c r="DJ734" s="339"/>
      <c r="DK734" s="339"/>
      <c r="DL734" s="339"/>
      <c r="DM734" s="339"/>
      <c r="DN734" s="339"/>
    </row>
    <row r="735" spans="1:118" ht="13.5" x14ac:dyDescent="0.15">
      <c r="A735" s="54"/>
      <c r="B735" s="54"/>
      <c r="C735" s="54"/>
      <c r="D735" s="54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  <c r="AA735" s="54"/>
      <c r="AB735" s="54"/>
      <c r="AC735" s="54"/>
      <c r="AD735" s="54"/>
      <c r="AE735" s="54"/>
      <c r="AF735" s="54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B735" s="64" t="s">
        <v>372</v>
      </c>
      <c r="CC735" s="345">
        <v>-10</v>
      </c>
      <c r="CD735" s="66" t="s">
        <v>373</v>
      </c>
      <c r="CE735" s="66">
        <f>ROUND(CC735*$CG$82*9.80665/1000,0)</f>
        <v>-101</v>
      </c>
      <c r="CF735" s="54" t="s">
        <v>374</v>
      </c>
      <c r="CG735" s="341">
        <f>CE736</f>
        <v>0</v>
      </c>
      <c r="CH735" s="54">
        <f>$CG735</f>
        <v>0</v>
      </c>
      <c r="CI735" s="54">
        <f t="shared" si="537"/>
        <v>0</v>
      </c>
      <c r="CJ735" s="54">
        <f t="shared" si="537"/>
        <v>0</v>
      </c>
      <c r="CK735" s="54">
        <f t="shared" si="537"/>
        <v>0</v>
      </c>
      <c r="CL735" s="54">
        <f t="shared" si="537"/>
        <v>0</v>
      </c>
      <c r="CM735" s="54">
        <f t="shared" si="537"/>
        <v>0</v>
      </c>
      <c r="CN735" s="54">
        <f t="shared" si="537"/>
        <v>0</v>
      </c>
      <c r="CO735" s="54">
        <f t="shared" si="537"/>
        <v>0</v>
      </c>
      <c r="CP735" s="54">
        <f t="shared" si="537"/>
        <v>0</v>
      </c>
      <c r="CQ735" s="54">
        <f t="shared" si="537"/>
        <v>0</v>
      </c>
      <c r="CR735" s="54">
        <f t="shared" si="537"/>
        <v>0</v>
      </c>
      <c r="CS735" s="54">
        <f t="shared" si="537"/>
        <v>0</v>
      </c>
      <c r="CT735" s="54">
        <f t="shared" si="537"/>
        <v>0</v>
      </c>
      <c r="CU735" s="54">
        <f t="shared" si="537"/>
        <v>0</v>
      </c>
      <c r="CV735" s="54">
        <f t="shared" si="537"/>
        <v>0</v>
      </c>
    </row>
    <row r="736" spans="1:118" ht="13.5" x14ac:dyDescent="0.15">
      <c r="A736" s="54"/>
      <c r="B736" s="54"/>
      <c r="C736" s="54"/>
      <c r="D736" s="54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  <c r="AA736" s="54"/>
      <c r="AB736" s="54"/>
      <c r="AC736" s="54"/>
      <c r="AD736" s="54"/>
      <c r="AE736" s="54"/>
      <c r="AF736" s="54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B736" s="354" t="s">
        <v>376</v>
      </c>
      <c r="CC736" s="355">
        <f>CC720</f>
        <v>0</v>
      </c>
      <c r="CD736" s="346" t="s">
        <v>377</v>
      </c>
      <c r="CE736" s="66">
        <f>CC736*$CG$82*9.80665/1000</f>
        <v>0</v>
      </c>
      <c r="CF736" s="54" t="s">
        <v>396</v>
      </c>
      <c r="CG736" s="54">
        <v>0.79</v>
      </c>
      <c r="CH736" s="54">
        <f>$CG736</f>
        <v>0.79</v>
      </c>
      <c r="CI736" s="54">
        <f t="shared" si="537"/>
        <v>0.79</v>
      </c>
      <c r="CJ736" s="54">
        <f t="shared" si="537"/>
        <v>0.79</v>
      </c>
      <c r="CK736" s="54">
        <f t="shared" si="537"/>
        <v>0.79</v>
      </c>
      <c r="CL736" s="54">
        <f t="shared" si="537"/>
        <v>0.79</v>
      </c>
      <c r="CM736" s="54">
        <f t="shared" si="537"/>
        <v>0.79</v>
      </c>
      <c r="CN736" s="54">
        <f t="shared" si="537"/>
        <v>0.79</v>
      </c>
      <c r="CO736" s="54">
        <f t="shared" si="537"/>
        <v>0.79</v>
      </c>
      <c r="CP736" s="54">
        <f t="shared" si="537"/>
        <v>0.79</v>
      </c>
      <c r="CQ736" s="54">
        <f t="shared" si="537"/>
        <v>0.79</v>
      </c>
      <c r="CR736" s="54">
        <f t="shared" si="537"/>
        <v>0.79</v>
      </c>
      <c r="CS736" s="54">
        <f t="shared" si="537"/>
        <v>0.79</v>
      </c>
      <c r="CT736" s="54">
        <f t="shared" si="537"/>
        <v>0.79</v>
      </c>
      <c r="CU736" s="54">
        <f t="shared" si="537"/>
        <v>0.79</v>
      </c>
      <c r="CV736" s="54">
        <f t="shared" si="537"/>
        <v>0.79</v>
      </c>
      <c r="CX736" s="358" t="s">
        <v>404</v>
      </c>
      <c r="CY736" s="54">
        <f t="shared" ref="CY736:DN736" si="538">CG$79</f>
        <v>126.88500000000001</v>
      </c>
      <c r="CZ736" s="54">
        <f t="shared" si="538"/>
        <v>109.185</v>
      </c>
      <c r="DA736" s="54">
        <f t="shared" si="538"/>
        <v>94.381</v>
      </c>
      <c r="DB736" s="54">
        <f t="shared" si="538"/>
        <v>82.445999999999998</v>
      </c>
      <c r="DC736" s="54">
        <f t="shared" si="538"/>
        <v>73.918000000000006</v>
      </c>
      <c r="DD736" s="54">
        <f t="shared" si="538"/>
        <v>63.152999999999999</v>
      </c>
      <c r="DE736" s="54">
        <f t="shared" si="538"/>
        <v>56.482999999999997</v>
      </c>
      <c r="DF736" s="54">
        <f t="shared" si="538"/>
        <v>51.133000000000003</v>
      </c>
      <c r="DG736" s="54">
        <f t="shared" si="538"/>
        <v>48.246000000000002</v>
      </c>
      <c r="DH736" s="54">
        <f t="shared" si="538"/>
        <v>43.709000000000003</v>
      </c>
      <c r="DI736" s="54">
        <f t="shared" si="538"/>
        <v>40.774000000000001</v>
      </c>
      <c r="DJ736" s="54">
        <f t="shared" si="538"/>
        <v>38.68</v>
      </c>
      <c r="DK736" s="54">
        <f t="shared" si="538"/>
        <v>34.463000000000001</v>
      </c>
      <c r="DL736" s="54">
        <f t="shared" si="538"/>
        <v>33.161000000000001</v>
      </c>
      <c r="DM736" s="54">
        <f t="shared" si="538"/>
        <v>30.765000000000001</v>
      </c>
      <c r="DN736" s="54">
        <f t="shared" si="538"/>
        <v>29.283999999999999</v>
      </c>
    </row>
    <row r="737" spans="1:119" ht="13.5" x14ac:dyDescent="0.15">
      <c r="A737" s="54"/>
      <c r="B737" s="54"/>
      <c r="C737" s="54"/>
      <c r="D737" s="54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  <c r="AA737" s="54"/>
      <c r="AB737" s="54"/>
      <c r="AC737" s="54"/>
      <c r="AD737" s="54"/>
      <c r="AE737" s="54"/>
      <c r="AF737" s="54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B737" s="64" t="s">
        <v>380</v>
      </c>
      <c r="CC737" s="345">
        <f>-BN122</f>
        <v>0</v>
      </c>
      <c r="CD737" s="346" t="s">
        <v>505</v>
      </c>
      <c r="CE737" s="66">
        <f>CC737*$CG$82*9.80665/1000</f>
        <v>0</v>
      </c>
      <c r="CF737" s="54" t="s">
        <v>382</v>
      </c>
      <c r="CG737" s="341">
        <f>CE735</f>
        <v>-101</v>
      </c>
      <c r="CH737" s="54">
        <f>$CG737</f>
        <v>-101</v>
      </c>
      <c r="CI737" s="54">
        <f t="shared" si="537"/>
        <v>-101</v>
      </c>
      <c r="CJ737" s="54">
        <f t="shared" si="537"/>
        <v>-101</v>
      </c>
      <c r="CK737" s="54">
        <f t="shared" si="537"/>
        <v>-101</v>
      </c>
      <c r="CL737" s="54">
        <f t="shared" si="537"/>
        <v>-101</v>
      </c>
      <c r="CM737" s="54">
        <f t="shared" si="537"/>
        <v>-101</v>
      </c>
      <c r="CN737" s="54">
        <f t="shared" si="537"/>
        <v>-101</v>
      </c>
      <c r="CO737" s="54">
        <f t="shared" si="537"/>
        <v>-101</v>
      </c>
      <c r="CP737" s="54">
        <f t="shared" si="537"/>
        <v>-101</v>
      </c>
      <c r="CQ737" s="54">
        <f t="shared" si="537"/>
        <v>-101</v>
      </c>
      <c r="CR737" s="54">
        <f t="shared" si="537"/>
        <v>-101</v>
      </c>
      <c r="CS737" s="54">
        <f t="shared" si="537"/>
        <v>-101</v>
      </c>
      <c r="CT737" s="54">
        <f t="shared" si="537"/>
        <v>-101</v>
      </c>
      <c r="CU737" s="54">
        <f t="shared" si="537"/>
        <v>-101</v>
      </c>
      <c r="CV737" s="54">
        <f t="shared" si="537"/>
        <v>-101</v>
      </c>
      <c r="CX737" s="54" t="s">
        <v>418</v>
      </c>
      <c r="CY737" s="54">
        <f t="shared" ref="CY737:DN737" si="539">CG$80</f>
        <v>0.55779999999999996</v>
      </c>
      <c r="CZ737" s="54">
        <f t="shared" si="539"/>
        <v>0.65139999999999998</v>
      </c>
      <c r="DA737" s="54">
        <f t="shared" si="539"/>
        <v>0.72219999999999995</v>
      </c>
      <c r="DB737" s="54">
        <f t="shared" si="539"/>
        <v>0.78249999999999997</v>
      </c>
      <c r="DC737" s="54">
        <f t="shared" si="539"/>
        <v>0.81259999999999999</v>
      </c>
      <c r="DD737" s="54">
        <f t="shared" si="539"/>
        <v>0.84340000000000004</v>
      </c>
      <c r="DE737" s="54">
        <f t="shared" si="539"/>
        <v>0.86929999999999996</v>
      </c>
      <c r="DF737" s="54">
        <f t="shared" si="539"/>
        <v>0.89100000000000001</v>
      </c>
      <c r="DG737" s="54">
        <f t="shared" si="539"/>
        <v>0.90920000000000001</v>
      </c>
      <c r="DH737" s="54">
        <f t="shared" si="539"/>
        <v>0.92220000000000002</v>
      </c>
      <c r="DI737" s="54">
        <f t="shared" si="539"/>
        <v>0.93189999999999995</v>
      </c>
      <c r="DJ737" s="54">
        <f t="shared" si="539"/>
        <v>0.94030000000000002</v>
      </c>
      <c r="DK737" s="54">
        <f t="shared" si="539"/>
        <v>0.94769999999999999</v>
      </c>
      <c r="DL737" s="54">
        <f t="shared" si="539"/>
        <v>0.95440000000000003</v>
      </c>
      <c r="DM737" s="54">
        <f t="shared" si="539"/>
        <v>0.96020000000000005</v>
      </c>
      <c r="DN737" s="54">
        <f t="shared" si="539"/>
        <v>0.96530000000000005</v>
      </c>
    </row>
    <row r="738" spans="1:119" ht="14.25" thickBot="1" x14ac:dyDescent="0.2">
      <c r="A738" s="54"/>
      <c r="B738" s="54"/>
      <c r="C738" s="54"/>
      <c r="D738" s="54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  <c r="AA738" s="54"/>
      <c r="AB738" s="54"/>
      <c r="AC738" s="54"/>
      <c r="AD738" s="54"/>
      <c r="AE738" s="54"/>
      <c r="AF738" s="54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B738" s="64" t="s">
        <v>384</v>
      </c>
      <c r="CC738" s="345">
        <f>(BM614-BM613)/0.000694444444444444</f>
        <v>0</v>
      </c>
      <c r="CD738" s="66" t="s">
        <v>65</v>
      </c>
      <c r="CE738" s="66">
        <f>IF(CC735=0,IF(CC718&gt;0,CC738+CE721,CC738),(CC738-((CC737-CC736)/CC735)))</f>
        <v>0</v>
      </c>
      <c r="CF738" s="54" t="s">
        <v>385</v>
      </c>
      <c r="CG738" s="341">
        <f>ABS(CE738)</f>
        <v>0</v>
      </c>
      <c r="CH738" s="344">
        <f>$CG738</f>
        <v>0</v>
      </c>
      <c r="CI738" s="344">
        <f t="shared" si="537"/>
        <v>0</v>
      </c>
      <c r="CJ738" s="344">
        <f t="shared" si="537"/>
        <v>0</v>
      </c>
      <c r="CK738" s="344">
        <f t="shared" si="537"/>
        <v>0</v>
      </c>
      <c r="CL738" s="344">
        <f t="shared" si="537"/>
        <v>0</v>
      </c>
      <c r="CM738" s="344">
        <f t="shared" si="537"/>
        <v>0</v>
      </c>
      <c r="CN738" s="344">
        <f t="shared" si="537"/>
        <v>0</v>
      </c>
      <c r="CO738" s="344">
        <f t="shared" si="537"/>
        <v>0</v>
      </c>
      <c r="CP738" s="344">
        <f t="shared" si="537"/>
        <v>0</v>
      </c>
      <c r="CQ738" s="344">
        <f t="shared" si="537"/>
        <v>0</v>
      </c>
      <c r="CR738" s="344">
        <f t="shared" si="537"/>
        <v>0</v>
      </c>
      <c r="CS738" s="344">
        <f t="shared" si="537"/>
        <v>0</v>
      </c>
      <c r="CT738" s="344">
        <f t="shared" si="537"/>
        <v>0</v>
      </c>
      <c r="CU738" s="344">
        <f t="shared" si="537"/>
        <v>0</v>
      </c>
      <c r="CV738" s="344">
        <f t="shared" si="537"/>
        <v>0</v>
      </c>
      <c r="CX738" s="54" t="s">
        <v>407</v>
      </c>
      <c r="CY738" s="54">
        <f>100-$CG$83</f>
        <v>94.33</v>
      </c>
      <c r="CZ738" s="54">
        <f t="shared" ref="CZ738:DN738" si="540">100-$CG$83</f>
        <v>94.33</v>
      </c>
      <c r="DA738" s="54">
        <f t="shared" si="540"/>
        <v>94.33</v>
      </c>
      <c r="DB738" s="54">
        <f t="shared" si="540"/>
        <v>94.33</v>
      </c>
      <c r="DC738" s="54">
        <f t="shared" si="540"/>
        <v>94.33</v>
      </c>
      <c r="DD738" s="54">
        <f t="shared" si="540"/>
        <v>94.33</v>
      </c>
      <c r="DE738" s="54">
        <f t="shared" si="540"/>
        <v>94.33</v>
      </c>
      <c r="DF738" s="54">
        <f t="shared" si="540"/>
        <v>94.33</v>
      </c>
      <c r="DG738" s="54">
        <f t="shared" si="540"/>
        <v>94.33</v>
      </c>
      <c r="DH738" s="54">
        <f t="shared" si="540"/>
        <v>94.33</v>
      </c>
      <c r="DI738" s="54">
        <f t="shared" si="540"/>
        <v>94.33</v>
      </c>
      <c r="DJ738" s="54">
        <f t="shared" si="540"/>
        <v>94.33</v>
      </c>
      <c r="DK738" s="54">
        <f t="shared" si="540"/>
        <v>94.33</v>
      </c>
      <c r="DL738" s="54">
        <f t="shared" si="540"/>
        <v>94.33</v>
      </c>
      <c r="DM738" s="54">
        <f t="shared" si="540"/>
        <v>94.33</v>
      </c>
      <c r="DN738" s="54">
        <f t="shared" si="540"/>
        <v>94.33</v>
      </c>
    </row>
    <row r="739" spans="1:119" ht="14.25" thickBot="1" x14ac:dyDescent="0.2">
      <c r="A739" s="54"/>
      <c r="B739" s="54"/>
      <c r="C739" s="54"/>
      <c r="D739" s="54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  <c r="AA739" s="54"/>
      <c r="AB739" s="54"/>
      <c r="AC739" s="54"/>
      <c r="AD739" s="54"/>
      <c r="AE739" s="54"/>
      <c r="AF739" s="54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B739" s="359"/>
      <c r="CC739" s="360"/>
      <c r="CF739" s="54" t="s">
        <v>552</v>
      </c>
      <c r="CG739" s="347">
        <f>LN(2)/CG$78</f>
        <v>0.13862943611198905</v>
      </c>
      <c r="CH739" s="347">
        <f t="shared" ref="CH739:CV739" si="541">LN(2)/CH$78</f>
        <v>8.6643397569993161E-2</v>
      </c>
      <c r="CI739" s="347">
        <f t="shared" si="541"/>
        <v>5.5451774444795626E-2</v>
      </c>
      <c r="CJ739" s="347">
        <f t="shared" si="541"/>
        <v>3.7467415165402446E-2</v>
      </c>
      <c r="CK739" s="347">
        <f t="shared" si="541"/>
        <v>2.5672117798516494E-2</v>
      </c>
      <c r="CL739" s="347">
        <f t="shared" si="541"/>
        <v>1.8097837612531208E-2</v>
      </c>
      <c r="CM739" s="347">
        <f t="shared" si="541"/>
        <v>1.2765141446776157E-2</v>
      </c>
      <c r="CN739" s="347">
        <f t="shared" si="541"/>
        <v>9.001911435843446E-3</v>
      </c>
      <c r="CO739" s="347">
        <f t="shared" si="541"/>
        <v>6.3591484455040852E-3</v>
      </c>
      <c r="CP739" s="347">
        <f t="shared" si="541"/>
        <v>4.7475834284927756E-3</v>
      </c>
      <c r="CQ739" s="347">
        <f t="shared" si="541"/>
        <v>3.7066694147590657E-3</v>
      </c>
      <c r="CR739" s="347">
        <f t="shared" si="541"/>
        <v>2.9001974082006081E-3</v>
      </c>
      <c r="CS739" s="347">
        <f t="shared" si="541"/>
        <v>2.272613706753919E-3</v>
      </c>
      <c r="CT739" s="347">
        <f t="shared" si="541"/>
        <v>1.7773004629742187E-3</v>
      </c>
      <c r="CU739" s="347">
        <f t="shared" si="541"/>
        <v>1.3918618083533039E-3</v>
      </c>
      <c r="CV739" s="347">
        <f t="shared" si="541"/>
        <v>1.0915703630865281E-3</v>
      </c>
      <c r="CX739" s="54" t="s">
        <v>409</v>
      </c>
      <c r="CY739" s="361">
        <f>CE737</f>
        <v>0</v>
      </c>
      <c r="CZ739" s="54">
        <f>$CY739</f>
        <v>0</v>
      </c>
      <c r="DA739" s="54">
        <f t="shared" ref="DA739:DN739" si="542">$CY739</f>
        <v>0</v>
      </c>
      <c r="DB739" s="54">
        <f t="shared" si="542"/>
        <v>0</v>
      </c>
      <c r="DC739" s="54">
        <f t="shared" si="542"/>
        <v>0</v>
      </c>
      <c r="DD739" s="54">
        <f t="shared" si="542"/>
        <v>0</v>
      </c>
      <c r="DE739" s="54">
        <f t="shared" si="542"/>
        <v>0</v>
      </c>
      <c r="DF739" s="54">
        <f t="shared" si="542"/>
        <v>0</v>
      </c>
      <c r="DG739" s="54">
        <f t="shared" si="542"/>
        <v>0</v>
      </c>
      <c r="DH739" s="54">
        <f t="shared" si="542"/>
        <v>0</v>
      </c>
      <c r="DI739" s="54">
        <f t="shared" si="542"/>
        <v>0</v>
      </c>
      <c r="DJ739" s="54">
        <f t="shared" si="542"/>
        <v>0</v>
      </c>
      <c r="DK739" s="54">
        <f t="shared" si="542"/>
        <v>0</v>
      </c>
      <c r="DL739" s="54">
        <f t="shared" si="542"/>
        <v>0</v>
      </c>
      <c r="DM739" s="54">
        <f t="shared" si="542"/>
        <v>0</v>
      </c>
      <c r="DN739" s="54">
        <f t="shared" si="542"/>
        <v>0</v>
      </c>
    </row>
    <row r="741" spans="1:119" ht="13.5" x14ac:dyDescent="0.15">
      <c r="A741" s="54"/>
      <c r="B741" s="54"/>
      <c r="C741" s="54"/>
      <c r="D741" s="54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  <c r="AA741" s="54"/>
      <c r="AB741" s="54"/>
      <c r="AC741" s="54"/>
      <c r="AD741" s="54"/>
      <c r="AE741" s="54"/>
      <c r="AF741" s="54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G741" s="348">
        <f>(CG734+CG735)*CG736</f>
        <v>79</v>
      </c>
      <c r="CH741" s="348">
        <f t="shared" ref="CH741:CV741" si="543">(CH734+CH735)*CH736</f>
        <v>79</v>
      </c>
      <c r="CI741" s="348">
        <f t="shared" si="543"/>
        <v>79</v>
      </c>
      <c r="CJ741" s="348">
        <f t="shared" si="543"/>
        <v>79</v>
      </c>
      <c r="CK741" s="348">
        <f t="shared" si="543"/>
        <v>79</v>
      </c>
      <c r="CL741" s="348">
        <f t="shared" si="543"/>
        <v>79</v>
      </c>
      <c r="CM741" s="348">
        <f t="shared" si="543"/>
        <v>79</v>
      </c>
      <c r="CN741" s="348">
        <f t="shared" si="543"/>
        <v>79</v>
      </c>
      <c r="CO741" s="348">
        <f t="shared" si="543"/>
        <v>79</v>
      </c>
      <c r="CP741" s="348">
        <f t="shared" si="543"/>
        <v>79</v>
      </c>
      <c r="CQ741" s="348">
        <f t="shared" si="543"/>
        <v>79</v>
      </c>
      <c r="CR741" s="348">
        <f t="shared" si="543"/>
        <v>79</v>
      </c>
      <c r="CS741" s="348">
        <f t="shared" si="543"/>
        <v>79</v>
      </c>
      <c r="CT741" s="348">
        <f t="shared" si="543"/>
        <v>79</v>
      </c>
      <c r="CU741" s="348">
        <f t="shared" si="543"/>
        <v>79</v>
      </c>
      <c r="CV741" s="348">
        <f t="shared" si="543"/>
        <v>79</v>
      </c>
    </row>
    <row r="742" spans="1:119" ht="13.5" x14ac:dyDescent="0.15">
      <c r="A742" s="54"/>
      <c r="B742" s="54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  <c r="AA742" s="54"/>
      <c r="AB742" s="54"/>
      <c r="AC742" s="54"/>
      <c r="AD742" s="54"/>
      <c r="AE742" s="54"/>
      <c r="AF742" s="54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G742" s="348">
        <f>CG737*CG736*(CG738-1/CG739)</f>
        <v>575.56318656265205</v>
      </c>
      <c r="CH742" s="348">
        <f t="shared" ref="CH742:CV742" si="544">CH737*CH736*(CH738-1/CH739)</f>
        <v>920.90109850024317</v>
      </c>
      <c r="CI742" s="348">
        <f t="shared" si="544"/>
        <v>1438.9079664066298</v>
      </c>
      <c r="CJ742" s="348">
        <f t="shared" si="544"/>
        <v>2129.5837902818125</v>
      </c>
      <c r="CK742" s="348">
        <f t="shared" si="544"/>
        <v>3108.0412074383207</v>
      </c>
      <c r="CL742" s="348">
        <f t="shared" si="544"/>
        <v>4408.8140090699144</v>
      </c>
      <c r="CM742" s="348">
        <f t="shared" si="544"/>
        <v>6250.6162060704</v>
      </c>
      <c r="CN742" s="348">
        <f t="shared" si="544"/>
        <v>8863.6730730648396</v>
      </c>
      <c r="CO742" s="348">
        <f t="shared" si="544"/>
        <v>12547.277467065815</v>
      </c>
      <c r="CP742" s="348">
        <f t="shared" si="544"/>
        <v>16806.445047629441</v>
      </c>
      <c r="CQ742" s="348">
        <f t="shared" si="544"/>
        <v>21526.063177443186</v>
      </c>
      <c r="CR742" s="348">
        <f t="shared" si="544"/>
        <v>27511.920317694763</v>
      </c>
      <c r="CS742" s="348">
        <f t="shared" si="544"/>
        <v>35109.354380321776</v>
      </c>
      <c r="CT742" s="348">
        <f t="shared" si="544"/>
        <v>44893.928551886856</v>
      </c>
      <c r="CU742" s="348">
        <f t="shared" si="544"/>
        <v>57326.093381640138</v>
      </c>
      <c r="CV742" s="348">
        <f t="shared" si="544"/>
        <v>73096.524693456799</v>
      </c>
    </row>
    <row r="743" spans="1:119" ht="13.5" x14ac:dyDescent="0.15">
      <c r="A743" s="54"/>
      <c r="B743" s="54"/>
      <c r="C743" s="54"/>
      <c r="D743" s="54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  <c r="AA743" s="54"/>
      <c r="AB743" s="54"/>
      <c r="AC743" s="54"/>
      <c r="AD743" s="54"/>
      <c r="AE743" s="54"/>
      <c r="AF743" s="54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G743" s="348" t="e">
        <f>((CG734+CG735)*CG736-CG733-CG737*CG736/CG739)*EXP(-CG739*CG738)</f>
        <v>#VALUE!</v>
      </c>
      <c r="CH743" s="348" t="e">
        <f t="shared" ref="CH743:CV743" si="545">((CH734+CH735)*CH736-CH733-CH737*CH736/CH739)*EXP(-CH739*CH738)</f>
        <v>#VALUE!</v>
      </c>
      <c r="CI743" s="348" t="e">
        <f t="shared" si="545"/>
        <v>#VALUE!</v>
      </c>
      <c r="CJ743" s="348" t="e">
        <f t="shared" si="545"/>
        <v>#VALUE!</v>
      </c>
      <c r="CK743" s="348" t="e">
        <f t="shared" si="545"/>
        <v>#VALUE!</v>
      </c>
      <c r="CL743" s="348" t="e">
        <f t="shared" si="545"/>
        <v>#VALUE!</v>
      </c>
      <c r="CM743" s="348" t="e">
        <f t="shared" si="545"/>
        <v>#VALUE!</v>
      </c>
      <c r="CN743" s="348" t="e">
        <f t="shared" si="545"/>
        <v>#VALUE!</v>
      </c>
      <c r="CO743" s="348" t="e">
        <f t="shared" si="545"/>
        <v>#VALUE!</v>
      </c>
      <c r="CP743" s="348" t="e">
        <f t="shared" si="545"/>
        <v>#VALUE!</v>
      </c>
      <c r="CQ743" s="348" t="e">
        <f t="shared" si="545"/>
        <v>#VALUE!</v>
      </c>
      <c r="CR743" s="348" t="e">
        <f t="shared" si="545"/>
        <v>#VALUE!</v>
      </c>
      <c r="CS743" s="348" t="e">
        <f t="shared" si="545"/>
        <v>#VALUE!</v>
      </c>
      <c r="CT743" s="348" t="e">
        <f t="shared" si="545"/>
        <v>#VALUE!</v>
      </c>
      <c r="CU743" s="348" t="e">
        <f t="shared" si="545"/>
        <v>#VALUE!</v>
      </c>
      <c r="CV743" s="348" t="e">
        <f t="shared" si="545"/>
        <v>#VALUE!</v>
      </c>
    </row>
    <row r="744" spans="1:119" ht="13.5" x14ac:dyDescent="0.15">
      <c r="A744" s="54"/>
      <c r="B744" s="54"/>
      <c r="C744" s="54"/>
      <c r="D744" s="54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  <c r="AA744" s="54"/>
      <c r="AB744" s="54"/>
      <c r="AC744" s="54"/>
      <c r="AD744" s="54"/>
      <c r="AE744" s="54"/>
      <c r="AF744" s="54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G744" s="349" t="e">
        <f>CG741+CG742-CG743</f>
        <v>#VALUE!</v>
      </c>
      <c r="CH744" s="349" t="e">
        <f t="shared" ref="CH744:CV744" si="546">CH741+CH742-CH743</f>
        <v>#VALUE!</v>
      </c>
      <c r="CI744" s="349" t="e">
        <f t="shared" si="546"/>
        <v>#VALUE!</v>
      </c>
      <c r="CJ744" s="349" t="e">
        <f t="shared" si="546"/>
        <v>#VALUE!</v>
      </c>
      <c r="CK744" s="349" t="e">
        <f t="shared" si="546"/>
        <v>#VALUE!</v>
      </c>
      <c r="CL744" s="349" t="e">
        <f t="shared" si="546"/>
        <v>#VALUE!</v>
      </c>
      <c r="CM744" s="349" t="e">
        <f t="shared" si="546"/>
        <v>#VALUE!</v>
      </c>
      <c r="CN744" s="349" t="e">
        <f t="shared" si="546"/>
        <v>#VALUE!</v>
      </c>
      <c r="CO744" s="349" t="e">
        <f t="shared" si="546"/>
        <v>#VALUE!</v>
      </c>
      <c r="CP744" s="349" t="e">
        <f t="shared" si="546"/>
        <v>#VALUE!</v>
      </c>
      <c r="CQ744" s="349" t="e">
        <f t="shared" si="546"/>
        <v>#VALUE!</v>
      </c>
      <c r="CR744" s="349" t="e">
        <f t="shared" si="546"/>
        <v>#VALUE!</v>
      </c>
      <c r="CS744" s="349" t="e">
        <f t="shared" si="546"/>
        <v>#VALUE!</v>
      </c>
      <c r="CT744" s="349" t="e">
        <f t="shared" si="546"/>
        <v>#VALUE!</v>
      </c>
      <c r="CU744" s="349" t="e">
        <f t="shared" si="546"/>
        <v>#VALUE!</v>
      </c>
      <c r="CV744" s="349" t="e">
        <f t="shared" si="546"/>
        <v>#VALUE!</v>
      </c>
    </row>
    <row r="745" spans="1:119" ht="13.5" x14ac:dyDescent="0.15">
      <c r="A745" s="54"/>
      <c r="B745" s="54"/>
      <c r="C745" s="54"/>
      <c r="D745" s="54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  <c r="AA745" s="54"/>
      <c r="AB745" s="54"/>
      <c r="AC745" s="54"/>
      <c r="AD745" s="54"/>
      <c r="AE745" s="54"/>
      <c r="AF745" s="54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G745" s="350" t="s">
        <v>390</v>
      </c>
      <c r="CH745" s="351" t="s">
        <v>333</v>
      </c>
      <c r="CI745" s="351" t="s">
        <v>334</v>
      </c>
      <c r="CJ745" s="351" t="s">
        <v>335</v>
      </c>
      <c r="CK745" s="351" t="s">
        <v>336</v>
      </c>
      <c r="CL745" s="351" t="s">
        <v>337</v>
      </c>
      <c r="CM745" s="351" t="s">
        <v>338</v>
      </c>
      <c r="CN745" s="351" t="s">
        <v>339</v>
      </c>
      <c r="CO745" s="351" t="s">
        <v>340</v>
      </c>
      <c r="CP745" s="351" t="s">
        <v>341</v>
      </c>
      <c r="CQ745" s="351" t="s">
        <v>342</v>
      </c>
      <c r="CR745" s="351" t="s">
        <v>343</v>
      </c>
      <c r="CS745" s="351" t="s">
        <v>344</v>
      </c>
      <c r="CT745" s="351" t="s">
        <v>345</v>
      </c>
      <c r="CU745" s="351" t="s">
        <v>346</v>
      </c>
      <c r="CV745" s="351" t="s">
        <v>347</v>
      </c>
      <c r="CY745" s="54" t="s">
        <v>390</v>
      </c>
      <c r="CZ745" s="54" t="s">
        <v>333</v>
      </c>
      <c r="DA745" s="54" t="s">
        <v>334</v>
      </c>
      <c r="DB745" s="54" t="s">
        <v>335</v>
      </c>
      <c r="DC745" s="54" t="s">
        <v>336</v>
      </c>
      <c r="DD745" s="54" t="s">
        <v>337</v>
      </c>
      <c r="DE745" s="54" t="s">
        <v>338</v>
      </c>
      <c r="DF745" s="54" t="s">
        <v>339</v>
      </c>
      <c r="DG745" s="54" t="s">
        <v>340</v>
      </c>
      <c r="DH745" s="54" t="s">
        <v>341</v>
      </c>
      <c r="DI745" s="54" t="s">
        <v>342</v>
      </c>
      <c r="DJ745" s="54" t="s">
        <v>343</v>
      </c>
      <c r="DK745" s="54" t="s">
        <v>344</v>
      </c>
      <c r="DL745" s="54" t="s">
        <v>345</v>
      </c>
      <c r="DM745" s="54" t="s">
        <v>346</v>
      </c>
      <c r="DN745" s="54" t="s">
        <v>347</v>
      </c>
    </row>
    <row r="746" spans="1:119" ht="13.5" x14ac:dyDescent="0.15">
      <c r="A746" s="54"/>
      <c r="B746" s="54"/>
      <c r="C746" s="54"/>
      <c r="D746" s="54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  <c r="AA746" s="54"/>
      <c r="AB746" s="54"/>
      <c r="AC746" s="54"/>
      <c r="AD746" s="54"/>
      <c r="AE746" s="54"/>
      <c r="AF746" s="54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F746" s="54" t="s">
        <v>391</v>
      </c>
      <c r="CG746" s="352" t="e">
        <f>ROUND((CG734+CG735)*CG736+CG737*CG736*(CG738-1/CG739)-((CG734+CG735)*CG736-CG733-CG737*CG736/CG739)*EXP(-CG739*CG738),5)</f>
        <v>#VALUE!</v>
      </c>
      <c r="CH746" s="352" t="e">
        <f t="shared" ref="CH746:CV746" si="547">ROUND((CH734+CH735)*CH736+CH737*CH736*(CH738-1/CH739)-((CH734+CH735)*CH736-CH733-CH737*CH736/CH739)*EXP(-CH739*CH738),5)</f>
        <v>#VALUE!</v>
      </c>
      <c r="CI746" s="352" t="e">
        <f t="shared" si="547"/>
        <v>#VALUE!</v>
      </c>
      <c r="CJ746" s="352" t="e">
        <f t="shared" si="547"/>
        <v>#VALUE!</v>
      </c>
      <c r="CK746" s="352" t="e">
        <f t="shared" si="547"/>
        <v>#VALUE!</v>
      </c>
      <c r="CL746" s="352" t="e">
        <f t="shared" si="547"/>
        <v>#VALUE!</v>
      </c>
      <c r="CM746" s="352" t="e">
        <f t="shared" si="547"/>
        <v>#VALUE!</v>
      </c>
      <c r="CN746" s="352" t="e">
        <f t="shared" si="547"/>
        <v>#VALUE!</v>
      </c>
      <c r="CO746" s="352" t="e">
        <f t="shared" si="547"/>
        <v>#VALUE!</v>
      </c>
      <c r="CP746" s="352" t="e">
        <f t="shared" si="547"/>
        <v>#VALUE!</v>
      </c>
      <c r="CQ746" s="352" t="e">
        <f t="shared" si="547"/>
        <v>#VALUE!</v>
      </c>
      <c r="CR746" s="352" t="e">
        <f t="shared" si="547"/>
        <v>#VALUE!</v>
      </c>
      <c r="CS746" s="352" t="e">
        <f t="shared" si="547"/>
        <v>#VALUE!</v>
      </c>
      <c r="CT746" s="352" t="e">
        <f t="shared" si="547"/>
        <v>#VALUE!</v>
      </c>
      <c r="CU746" s="352" t="e">
        <f t="shared" si="547"/>
        <v>#VALUE!</v>
      </c>
      <c r="CV746" s="352" t="e">
        <f t="shared" si="547"/>
        <v>#VALUE!</v>
      </c>
      <c r="CX746" s="54" t="s">
        <v>412</v>
      </c>
      <c r="CY746" s="362">
        <f>(CY738+CY739)/CY737+CY736</f>
        <v>295.99579239870923</v>
      </c>
      <c r="CZ746" s="362">
        <f t="shared" ref="CZ746:DN746" si="548">(CZ738+CZ739)/CZ737+CZ736</f>
        <v>253.99617592876882</v>
      </c>
      <c r="DA746" s="362">
        <f t="shared" si="548"/>
        <v>224.99578814732763</v>
      </c>
      <c r="DB746" s="362">
        <f t="shared" si="548"/>
        <v>202.99552076677315</v>
      </c>
      <c r="DC746" s="362">
        <f t="shared" si="548"/>
        <v>190.00217425547623</v>
      </c>
      <c r="DD746" s="362">
        <f t="shared" si="548"/>
        <v>174.99791344557741</v>
      </c>
      <c r="DE746" s="362">
        <f t="shared" si="548"/>
        <v>164.99559634188427</v>
      </c>
      <c r="DF746" s="362">
        <f t="shared" si="548"/>
        <v>157.00280920314253</v>
      </c>
      <c r="DG746" s="362">
        <f t="shared" si="548"/>
        <v>151.99654993400793</v>
      </c>
      <c r="DH746" s="362">
        <f t="shared" si="548"/>
        <v>145.99700693992628</v>
      </c>
      <c r="DI746" s="362">
        <f t="shared" si="548"/>
        <v>141.99730722180493</v>
      </c>
      <c r="DJ746" s="362">
        <f t="shared" si="548"/>
        <v>138.99904711262363</v>
      </c>
      <c r="DK746" s="362">
        <f t="shared" si="548"/>
        <v>133.99871805423658</v>
      </c>
      <c r="DL746" s="362">
        <f t="shared" si="548"/>
        <v>131.99796563285832</v>
      </c>
      <c r="DM746" s="362">
        <f t="shared" si="548"/>
        <v>129.00495001041449</v>
      </c>
      <c r="DN746" s="362">
        <f t="shared" si="548"/>
        <v>127.00491577747849</v>
      </c>
    </row>
    <row r="747" spans="1:119" ht="13.5" x14ac:dyDescent="0.15">
      <c r="A747" s="54"/>
      <c r="B747" s="54"/>
      <c r="C747" s="54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  <c r="AA747" s="54"/>
      <c r="AB747" s="54"/>
      <c r="AC747" s="54"/>
      <c r="AD747" s="54"/>
      <c r="AE747" s="54"/>
      <c r="AF747" s="54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319" t="str">
        <f>IF(CB747="","",CC747)</f>
        <v/>
      </c>
      <c r="CB747" s="363" t="str">
        <f>IF(COUNTIF(CY747:DN747,"×")=0,"","浮上できません")</f>
        <v/>
      </c>
      <c r="CC747" s="316">
        <v>15</v>
      </c>
      <c r="CY747" s="364" t="e">
        <f t="shared" ref="CY747:DN747" si="549">IF(CY746-CG746&gt;0,"","×")</f>
        <v>#VALUE!</v>
      </c>
      <c r="CZ747" s="364" t="e">
        <f t="shared" si="549"/>
        <v>#VALUE!</v>
      </c>
      <c r="DA747" s="364" t="e">
        <f t="shared" si="549"/>
        <v>#VALUE!</v>
      </c>
      <c r="DB747" s="364" t="e">
        <f t="shared" si="549"/>
        <v>#VALUE!</v>
      </c>
      <c r="DC747" s="364" t="e">
        <f t="shared" si="549"/>
        <v>#VALUE!</v>
      </c>
      <c r="DD747" s="364" t="e">
        <f t="shared" si="549"/>
        <v>#VALUE!</v>
      </c>
      <c r="DE747" s="364" t="e">
        <f t="shared" si="549"/>
        <v>#VALUE!</v>
      </c>
      <c r="DF747" s="364" t="e">
        <f t="shared" si="549"/>
        <v>#VALUE!</v>
      </c>
      <c r="DG747" s="364" t="e">
        <f t="shared" si="549"/>
        <v>#VALUE!</v>
      </c>
      <c r="DH747" s="364" t="e">
        <f t="shared" si="549"/>
        <v>#VALUE!</v>
      </c>
      <c r="DI747" s="364" t="e">
        <f t="shared" si="549"/>
        <v>#VALUE!</v>
      </c>
      <c r="DJ747" s="364" t="e">
        <f t="shared" si="549"/>
        <v>#VALUE!</v>
      </c>
      <c r="DK747" s="364" t="e">
        <f t="shared" si="549"/>
        <v>#VALUE!</v>
      </c>
      <c r="DL747" s="364" t="e">
        <f t="shared" si="549"/>
        <v>#VALUE!</v>
      </c>
      <c r="DM747" s="364" t="e">
        <f t="shared" si="549"/>
        <v>#VALUE!</v>
      </c>
      <c r="DN747" s="364" t="e">
        <f t="shared" si="549"/>
        <v>#VALUE!</v>
      </c>
    </row>
    <row r="748" spans="1:119" ht="13.5" x14ac:dyDescent="0.15">
      <c r="A748" s="54"/>
      <c r="B748" s="54"/>
      <c r="C748" s="54"/>
      <c r="D748" s="54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  <c r="AA748" s="54"/>
      <c r="AB748" s="54"/>
      <c r="AC748" s="54"/>
      <c r="AD748" s="54"/>
      <c r="AE748" s="54"/>
      <c r="AF748" s="54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F748" s="338" t="s">
        <v>557</v>
      </c>
      <c r="CG748" s="338" t="s">
        <v>558</v>
      </c>
      <c r="CH748" s="338"/>
      <c r="CI748" s="338"/>
      <c r="CJ748" s="338"/>
      <c r="CK748" s="338"/>
      <c r="CL748" s="338"/>
      <c r="CM748" s="338"/>
      <c r="CN748" s="338"/>
      <c r="CO748" s="338"/>
      <c r="CP748" s="338"/>
      <c r="CQ748" s="338"/>
      <c r="CR748" s="338"/>
      <c r="CS748" s="338"/>
      <c r="CT748" s="338"/>
      <c r="CU748" s="338"/>
      <c r="CV748" s="338"/>
      <c r="CW748" s="338"/>
    </row>
    <row r="750" spans="1:119" ht="13.5" x14ac:dyDescent="0.15">
      <c r="A750" s="54"/>
      <c r="B750" s="54"/>
      <c r="C750" s="54"/>
      <c r="D750" s="54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  <c r="AA750" s="54"/>
      <c r="AB750" s="54"/>
      <c r="AC750" s="54"/>
      <c r="AD750" s="54"/>
      <c r="AE750" s="54"/>
      <c r="AF750" s="54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F750" s="340" t="s">
        <v>401</v>
      </c>
      <c r="CG750" s="353" t="e">
        <f>CG746</f>
        <v>#VALUE!</v>
      </c>
      <c r="CH750" s="353" t="e">
        <f t="shared" ref="CH750:CV750" si="550">CH746</f>
        <v>#VALUE!</v>
      </c>
      <c r="CI750" s="353" t="e">
        <f t="shared" si="550"/>
        <v>#VALUE!</v>
      </c>
      <c r="CJ750" s="353" t="e">
        <f t="shared" si="550"/>
        <v>#VALUE!</v>
      </c>
      <c r="CK750" s="353" t="e">
        <f t="shared" si="550"/>
        <v>#VALUE!</v>
      </c>
      <c r="CL750" s="353" t="e">
        <f t="shared" si="550"/>
        <v>#VALUE!</v>
      </c>
      <c r="CM750" s="353" t="e">
        <f t="shared" si="550"/>
        <v>#VALUE!</v>
      </c>
      <c r="CN750" s="353" t="e">
        <f t="shared" si="550"/>
        <v>#VALUE!</v>
      </c>
      <c r="CO750" s="353" t="e">
        <f t="shared" si="550"/>
        <v>#VALUE!</v>
      </c>
      <c r="CP750" s="353" t="e">
        <f t="shared" si="550"/>
        <v>#VALUE!</v>
      </c>
      <c r="CQ750" s="353" t="e">
        <f t="shared" si="550"/>
        <v>#VALUE!</v>
      </c>
      <c r="CR750" s="353" t="e">
        <f t="shared" si="550"/>
        <v>#VALUE!</v>
      </c>
      <c r="CS750" s="353" t="e">
        <f t="shared" si="550"/>
        <v>#VALUE!</v>
      </c>
      <c r="CT750" s="353" t="e">
        <f t="shared" si="550"/>
        <v>#VALUE!</v>
      </c>
      <c r="CU750" s="353" t="e">
        <f t="shared" si="550"/>
        <v>#VALUE!</v>
      </c>
      <c r="CV750" s="353" t="e">
        <f t="shared" si="550"/>
        <v>#VALUE!</v>
      </c>
    </row>
    <row r="751" spans="1:119" ht="13.5" x14ac:dyDescent="0.15">
      <c r="A751" s="54"/>
      <c r="B751" s="54"/>
      <c r="C751" s="54"/>
      <c r="D751" s="54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  <c r="AA751" s="54"/>
      <c r="AB751" s="54"/>
      <c r="AC751" s="54"/>
      <c r="AD751" s="54"/>
      <c r="AE751" s="54"/>
      <c r="AF751" s="54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F751" s="54" t="s">
        <v>395</v>
      </c>
      <c r="CG751" s="54">
        <v>100</v>
      </c>
      <c r="CH751" s="54">
        <f>$CG751</f>
        <v>100</v>
      </c>
      <c r="CI751" s="54">
        <f t="shared" ref="CI751:CV755" si="551">$CG751</f>
        <v>100</v>
      </c>
      <c r="CJ751" s="54">
        <f t="shared" si="551"/>
        <v>100</v>
      </c>
      <c r="CK751" s="54">
        <f t="shared" si="551"/>
        <v>100</v>
      </c>
      <c r="CL751" s="54">
        <f t="shared" si="551"/>
        <v>100</v>
      </c>
      <c r="CM751" s="54">
        <f t="shared" si="551"/>
        <v>100</v>
      </c>
      <c r="CN751" s="54">
        <f t="shared" si="551"/>
        <v>100</v>
      </c>
      <c r="CO751" s="54">
        <f t="shared" si="551"/>
        <v>100</v>
      </c>
      <c r="CP751" s="54">
        <f t="shared" si="551"/>
        <v>100</v>
      </c>
      <c r="CQ751" s="54">
        <f t="shared" si="551"/>
        <v>100</v>
      </c>
      <c r="CR751" s="54">
        <f t="shared" si="551"/>
        <v>100</v>
      </c>
      <c r="CS751" s="54">
        <f t="shared" si="551"/>
        <v>100</v>
      </c>
      <c r="CT751" s="54">
        <f t="shared" si="551"/>
        <v>100</v>
      </c>
      <c r="CU751" s="54">
        <f t="shared" si="551"/>
        <v>100</v>
      </c>
      <c r="CV751" s="54">
        <f t="shared" si="551"/>
        <v>100</v>
      </c>
      <c r="CX751" s="339" t="s">
        <v>402</v>
      </c>
      <c r="CY751" s="339"/>
      <c r="CZ751" s="339"/>
      <c r="DA751" s="339"/>
      <c r="DB751" s="339"/>
      <c r="DC751" s="339"/>
      <c r="DD751" s="339"/>
      <c r="DE751" s="339"/>
      <c r="DF751" s="339"/>
      <c r="DG751" s="339"/>
      <c r="DH751" s="339"/>
      <c r="DI751" s="339"/>
      <c r="DJ751" s="339"/>
      <c r="DK751" s="339"/>
      <c r="DL751" s="339"/>
      <c r="DM751" s="339"/>
      <c r="DN751" s="339"/>
      <c r="DO751" s="339"/>
    </row>
    <row r="752" spans="1:119" ht="13.5" x14ac:dyDescent="0.15">
      <c r="A752" s="54"/>
      <c r="B752" s="54"/>
      <c r="C752" s="54"/>
      <c r="D752" s="54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  <c r="AA752" s="54"/>
      <c r="AB752" s="54"/>
      <c r="AC752" s="54"/>
      <c r="AD752" s="54"/>
      <c r="AE752" s="54"/>
      <c r="AF752" s="54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B752" s="64" t="s">
        <v>372</v>
      </c>
      <c r="CC752" s="345">
        <v>0</v>
      </c>
      <c r="CD752" s="66" t="s">
        <v>373</v>
      </c>
      <c r="CE752" s="66">
        <f>ROUND(CC752*$CG$82*9.80665/1000,0)</f>
        <v>0</v>
      </c>
      <c r="CF752" s="54" t="s">
        <v>374</v>
      </c>
      <c r="CG752" s="341">
        <f>CE753</f>
        <v>0</v>
      </c>
      <c r="CH752" s="54">
        <f>$CG752</f>
        <v>0</v>
      </c>
      <c r="CI752" s="54">
        <f t="shared" si="551"/>
        <v>0</v>
      </c>
      <c r="CJ752" s="54">
        <f t="shared" si="551"/>
        <v>0</v>
      </c>
      <c r="CK752" s="54">
        <f t="shared" si="551"/>
        <v>0</v>
      </c>
      <c r="CL752" s="54">
        <f t="shared" si="551"/>
        <v>0</v>
      </c>
      <c r="CM752" s="54">
        <f t="shared" si="551"/>
        <v>0</v>
      </c>
      <c r="CN752" s="54">
        <f t="shared" si="551"/>
        <v>0</v>
      </c>
      <c r="CO752" s="54">
        <f t="shared" si="551"/>
        <v>0</v>
      </c>
      <c r="CP752" s="54">
        <f t="shared" si="551"/>
        <v>0</v>
      </c>
      <c r="CQ752" s="54">
        <f t="shared" si="551"/>
        <v>0</v>
      </c>
      <c r="CR752" s="54">
        <f t="shared" si="551"/>
        <v>0</v>
      </c>
      <c r="CS752" s="54">
        <f t="shared" si="551"/>
        <v>0</v>
      </c>
      <c r="CT752" s="54">
        <f t="shared" si="551"/>
        <v>0</v>
      </c>
      <c r="CU752" s="54">
        <f t="shared" si="551"/>
        <v>0</v>
      </c>
      <c r="CV752" s="54">
        <f t="shared" si="551"/>
        <v>0</v>
      </c>
    </row>
    <row r="753" spans="1:118" ht="16.5" customHeight="1" x14ac:dyDescent="0.15">
      <c r="A753" s="54"/>
      <c r="B753" s="54"/>
      <c r="C753" s="54"/>
      <c r="D753" s="54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  <c r="AA753" s="54"/>
      <c r="AB753" s="54"/>
      <c r="AC753" s="54"/>
      <c r="AD753" s="54"/>
      <c r="AE753" s="54"/>
      <c r="AF753" s="54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B753" s="354" t="s">
        <v>376</v>
      </c>
      <c r="CC753" s="355">
        <f>CC737</f>
        <v>0</v>
      </c>
      <c r="CD753" s="346" t="s">
        <v>381</v>
      </c>
      <c r="CE753" s="66">
        <f>CC753*$CG$82*9.80665/1000</f>
        <v>0</v>
      </c>
      <c r="CF753" s="54" t="s">
        <v>378</v>
      </c>
      <c r="CG753" s="54">
        <v>0.79</v>
      </c>
      <c r="CH753" s="54">
        <f>$CG753</f>
        <v>0.79</v>
      </c>
      <c r="CI753" s="54">
        <f t="shared" si="551"/>
        <v>0.79</v>
      </c>
      <c r="CJ753" s="54">
        <f t="shared" si="551"/>
        <v>0.79</v>
      </c>
      <c r="CK753" s="54">
        <f t="shared" si="551"/>
        <v>0.79</v>
      </c>
      <c r="CL753" s="54">
        <f t="shared" si="551"/>
        <v>0.79</v>
      </c>
      <c r="CM753" s="54">
        <f t="shared" si="551"/>
        <v>0.79</v>
      </c>
      <c r="CN753" s="54">
        <f t="shared" si="551"/>
        <v>0.79</v>
      </c>
      <c r="CO753" s="54">
        <f t="shared" si="551"/>
        <v>0.79</v>
      </c>
      <c r="CP753" s="54">
        <f t="shared" si="551"/>
        <v>0.79</v>
      </c>
      <c r="CQ753" s="54">
        <f t="shared" si="551"/>
        <v>0.79</v>
      </c>
      <c r="CR753" s="54">
        <f t="shared" si="551"/>
        <v>0.79</v>
      </c>
      <c r="CS753" s="54">
        <f t="shared" si="551"/>
        <v>0.79</v>
      </c>
      <c r="CT753" s="54">
        <f t="shared" si="551"/>
        <v>0.79</v>
      </c>
      <c r="CU753" s="54">
        <f t="shared" si="551"/>
        <v>0.79</v>
      </c>
      <c r="CV753" s="54">
        <f t="shared" si="551"/>
        <v>0.79</v>
      </c>
      <c r="CX753" s="358" t="s">
        <v>404</v>
      </c>
      <c r="CY753" s="54">
        <f t="shared" ref="CY753:DN753" si="552">CG$79</f>
        <v>126.88500000000001</v>
      </c>
      <c r="CZ753" s="54">
        <f t="shared" si="552"/>
        <v>109.185</v>
      </c>
      <c r="DA753" s="54">
        <f t="shared" si="552"/>
        <v>94.381</v>
      </c>
      <c r="DB753" s="54">
        <f t="shared" si="552"/>
        <v>82.445999999999998</v>
      </c>
      <c r="DC753" s="54">
        <f t="shared" si="552"/>
        <v>73.918000000000006</v>
      </c>
      <c r="DD753" s="54">
        <f t="shared" si="552"/>
        <v>63.152999999999999</v>
      </c>
      <c r="DE753" s="54">
        <f t="shared" si="552"/>
        <v>56.482999999999997</v>
      </c>
      <c r="DF753" s="54">
        <f t="shared" si="552"/>
        <v>51.133000000000003</v>
      </c>
      <c r="DG753" s="54">
        <f t="shared" si="552"/>
        <v>48.246000000000002</v>
      </c>
      <c r="DH753" s="54">
        <f t="shared" si="552"/>
        <v>43.709000000000003</v>
      </c>
      <c r="DI753" s="54">
        <f t="shared" si="552"/>
        <v>40.774000000000001</v>
      </c>
      <c r="DJ753" s="54">
        <f t="shared" si="552"/>
        <v>38.68</v>
      </c>
      <c r="DK753" s="54">
        <f t="shared" si="552"/>
        <v>34.463000000000001</v>
      </c>
      <c r="DL753" s="54">
        <f t="shared" si="552"/>
        <v>33.161000000000001</v>
      </c>
      <c r="DM753" s="54">
        <f t="shared" si="552"/>
        <v>30.765000000000001</v>
      </c>
      <c r="DN753" s="54">
        <f t="shared" si="552"/>
        <v>29.283999999999999</v>
      </c>
    </row>
    <row r="754" spans="1:118" ht="13.5" x14ac:dyDescent="0.15">
      <c r="A754" s="54"/>
      <c r="B754" s="54"/>
      <c r="C754" s="54"/>
      <c r="D754" s="54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  <c r="AA754" s="54"/>
      <c r="AB754" s="54"/>
      <c r="AC754" s="54"/>
      <c r="AD754" s="54"/>
      <c r="AE754" s="54"/>
      <c r="AF754" s="54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B754" s="64" t="s">
        <v>380</v>
      </c>
      <c r="CC754" s="345">
        <f>-BN123</f>
        <v>0</v>
      </c>
      <c r="CD754" s="346" t="s">
        <v>559</v>
      </c>
      <c r="CE754" s="66">
        <f>CC754*$CG$82*9.80665/1000</f>
        <v>0</v>
      </c>
      <c r="CF754" s="54" t="s">
        <v>560</v>
      </c>
      <c r="CG754" s="341">
        <f>CE752</f>
        <v>0</v>
      </c>
      <c r="CH754" s="54">
        <f>$CG754</f>
        <v>0</v>
      </c>
      <c r="CI754" s="54">
        <f t="shared" si="551"/>
        <v>0</v>
      </c>
      <c r="CJ754" s="54">
        <f t="shared" si="551"/>
        <v>0</v>
      </c>
      <c r="CK754" s="54">
        <f t="shared" si="551"/>
        <v>0</v>
      </c>
      <c r="CL754" s="54">
        <f t="shared" si="551"/>
        <v>0</v>
      </c>
      <c r="CM754" s="54">
        <f t="shared" si="551"/>
        <v>0</v>
      </c>
      <c r="CN754" s="54">
        <f t="shared" si="551"/>
        <v>0</v>
      </c>
      <c r="CO754" s="54">
        <f t="shared" si="551"/>
        <v>0</v>
      </c>
      <c r="CP754" s="54">
        <f t="shared" si="551"/>
        <v>0</v>
      </c>
      <c r="CQ754" s="54">
        <f t="shared" si="551"/>
        <v>0</v>
      </c>
      <c r="CR754" s="54">
        <f t="shared" si="551"/>
        <v>0</v>
      </c>
      <c r="CS754" s="54">
        <f t="shared" si="551"/>
        <v>0</v>
      </c>
      <c r="CT754" s="54">
        <f t="shared" si="551"/>
        <v>0</v>
      </c>
      <c r="CU754" s="54">
        <f t="shared" si="551"/>
        <v>0</v>
      </c>
      <c r="CV754" s="54">
        <f t="shared" si="551"/>
        <v>0</v>
      </c>
      <c r="CX754" s="54" t="s">
        <v>418</v>
      </c>
      <c r="CY754" s="54">
        <f t="shared" ref="CY754:DN754" si="553">CG$80</f>
        <v>0.55779999999999996</v>
      </c>
      <c r="CZ754" s="54">
        <f t="shared" si="553"/>
        <v>0.65139999999999998</v>
      </c>
      <c r="DA754" s="54">
        <f t="shared" si="553"/>
        <v>0.72219999999999995</v>
      </c>
      <c r="DB754" s="54">
        <f t="shared" si="553"/>
        <v>0.78249999999999997</v>
      </c>
      <c r="DC754" s="54">
        <f t="shared" si="553"/>
        <v>0.81259999999999999</v>
      </c>
      <c r="DD754" s="54">
        <f t="shared" si="553"/>
        <v>0.84340000000000004</v>
      </c>
      <c r="DE754" s="54">
        <f t="shared" si="553"/>
        <v>0.86929999999999996</v>
      </c>
      <c r="DF754" s="54">
        <f t="shared" si="553"/>
        <v>0.89100000000000001</v>
      </c>
      <c r="DG754" s="54">
        <f t="shared" si="553"/>
        <v>0.90920000000000001</v>
      </c>
      <c r="DH754" s="54">
        <f t="shared" si="553"/>
        <v>0.92220000000000002</v>
      </c>
      <c r="DI754" s="54">
        <f t="shared" si="553"/>
        <v>0.93189999999999995</v>
      </c>
      <c r="DJ754" s="54">
        <f t="shared" si="553"/>
        <v>0.94030000000000002</v>
      </c>
      <c r="DK754" s="54">
        <f t="shared" si="553"/>
        <v>0.94769999999999999</v>
      </c>
      <c r="DL754" s="54">
        <f t="shared" si="553"/>
        <v>0.95440000000000003</v>
      </c>
      <c r="DM754" s="54">
        <f t="shared" si="553"/>
        <v>0.96020000000000005</v>
      </c>
      <c r="DN754" s="54">
        <f t="shared" si="553"/>
        <v>0.96530000000000005</v>
      </c>
    </row>
    <row r="755" spans="1:118" ht="14.25" thickBot="1" x14ac:dyDescent="0.2">
      <c r="A755" s="54"/>
      <c r="B755" s="54"/>
      <c r="C755" s="54"/>
      <c r="D755" s="54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  <c r="AA755" s="54"/>
      <c r="AB755" s="54"/>
      <c r="AC755" s="54"/>
      <c r="AD755" s="54"/>
      <c r="AE755" s="54"/>
      <c r="AF755" s="54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B755" s="64" t="s">
        <v>384</v>
      </c>
      <c r="CC755" s="345" t="e">
        <f>(BM123-BM122)/0.000694444444444444</f>
        <v>#VALUE!</v>
      </c>
      <c r="CD755" s="66" t="s">
        <v>65</v>
      </c>
      <c r="CE755" s="66" t="e">
        <f>IF(CC752=0,IF(CC735&gt;0,CC755+CE738,CC755),(CC755-((CC754-CC753)/CC752)))</f>
        <v>#VALUE!</v>
      </c>
      <c r="CF755" s="54" t="s">
        <v>406</v>
      </c>
      <c r="CG755" s="341" t="e">
        <f>ABS(CE755)</f>
        <v>#VALUE!</v>
      </c>
      <c r="CH755" s="54" t="e">
        <f>$CG755</f>
        <v>#VALUE!</v>
      </c>
      <c r="CI755" s="54" t="e">
        <f t="shared" si="551"/>
        <v>#VALUE!</v>
      </c>
      <c r="CJ755" s="54" t="e">
        <f t="shared" si="551"/>
        <v>#VALUE!</v>
      </c>
      <c r="CK755" s="54" t="e">
        <f t="shared" si="551"/>
        <v>#VALUE!</v>
      </c>
      <c r="CL755" s="54" t="e">
        <f t="shared" si="551"/>
        <v>#VALUE!</v>
      </c>
      <c r="CM755" s="54" t="e">
        <f t="shared" si="551"/>
        <v>#VALUE!</v>
      </c>
      <c r="CN755" s="54" t="e">
        <f t="shared" si="551"/>
        <v>#VALUE!</v>
      </c>
      <c r="CO755" s="54" t="e">
        <f t="shared" si="551"/>
        <v>#VALUE!</v>
      </c>
      <c r="CP755" s="54" t="e">
        <f t="shared" si="551"/>
        <v>#VALUE!</v>
      </c>
      <c r="CQ755" s="54" t="e">
        <f t="shared" si="551"/>
        <v>#VALUE!</v>
      </c>
      <c r="CR755" s="54" t="e">
        <f t="shared" si="551"/>
        <v>#VALUE!</v>
      </c>
      <c r="CS755" s="54" t="e">
        <f t="shared" si="551"/>
        <v>#VALUE!</v>
      </c>
      <c r="CT755" s="54" t="e">
        <f t="shared" si="551"/>
        <v>#VALUE!</v>
      </c>
      <c r="CU755" s="54" t="e">
        <f t="shared" si="551"/>
        <v>#VALUE!</v>
      </c>
      <c r="CV755" s="54" t="e">
        <f t="shared" si="551"/>
        <v>#VALUE!</v>
      </c>
      <c r="CX755" s="54" t="s">
        <v>561</v>
      </c>
      <c r="CY755" s="54">
        <f>100-$CG$83</f>
        <v>94.33</v>
      </c>
      <c r="CZ755" s="54">
        <f t="shared" ref="CZ755:DN755" si="554">100-$CG$83</f>
        <v>94.33</v>
      </c>
      <c r="DA755" s="54">
        <f t="shared" si="554"/>
        <v>94.33</v>
      </c>
      <c r="DB755" s="54">
        <f t="shared" si="554"/>
        <v>94.33</v>
      </c>
      <c r="DC755" s="54">
        <f t="shared" si="554"/>
        <v>94.33</v>
      </c>
      <c r="DD755" s="54">
        <f t="shared" si="554"/>
        <v>94.33</v>
      </c>
      <c r="DE755" s="54">
        <f t="shared" si="554"/>
        <v>94.33</v>
      </c>
      <c r="DF755" s="54">
        <f t="shared" si="554"/>
        <v>94.33</v>
      </c>
      <c r="DG755" s="54">
        <f t="shared" si="554"/>
        <v>94.33</v>
      </c>
      <c r="DH755" s="54">
        <f t="shared" si="554"/>
        <v>94.33</v>
      </c>
      <c r="DI755" s="54">
        <f t="shared" si="554"/>
        <v>94.33</v>
      </c>
      <c r="DJ755" s="54">
        <f t="shared" si="554"/>
        <v>94.33</v>
      </c>
      <c r="DK755" s="54">
        <f t="shared" si="554"/>
        <v>94.33</v>
      </c>
      <c r="DL755" s="54">
        <f t="shared" si="554"/>
        <v>94.33</v>
      </c>
      <c r="DM755" s="54">
        <f t="shared" si="554"/>
        <v>94.33</v>
      </c>
      <c r="DN755" s="54">
        <f t="shared" si="554"/>
        <v>94.33</v>
      </c>
    </row>
    <row r="756" spans="1:118" ht="14.25" thickBot="1" x14ac:dyDescent="0.2">
      <c r="A756" s="54"/>
      <c r="B756" s="54"/>
      <c r="C756" s="54"/>
      <c r="D756" s="54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  <c r="AA756" s="54"/>
      <c r="AB756" s="54"/>
      <c r="AC756" s="54"/>
      <c r="AD756" s="54"/>
      <c r="AE756" s="54"/>
      <c r="AF756" s="54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B756" s="359"/>
      <c r="CC756" s="360"/>
      <c r="CF756" s="54" t="s">
        <v>397</v>
      </c>
      <c r="CG756" s="347">
        <f>LN(2)/CG$78</f>
        <v>0.13862943611198905</v>
      </c>
      <c r="CH756" s="347">
        <f t="shared" ref="CH756:CV756" si="555">LN(2)/CH$78</f>
        <v>8.6643397569993161E-2</v>
      </c>
      <c r="CI756" s="347">
        <f t="shared" si="555"/>
        <v>5.5451774444795626E-2</v>
      </c>
      <c r="CJ756" s="347">
        <f t="shared" si="555"/>
        <v>3.7467415165402446E-2</v>
      </c>
      <c r="CK756" s="347">
        <f t="shared" si="555"/>
        <v>2.5672117798516494E-2</v>
      </c>
      <c r="CL756" s="347">
        <f t="shared" si="555"/>
        <v>1.8097837612531208E-2</v>
      </c>
      <c r="CM756" s="347">
        <f t="shared" si="555"/>
        <v>1.2765141446776157E-2</v>
      </c>
      <c r="CN756" s="347">
        <f t="shared" si="555"/>
        <v>9.001911435843446E-3</v>
      </c>
      <c r="CO756" s="347">
        <f t="shared" si="555"/>
        <v>6.3591484455040852E-3</v>
      </c>
      <c r="CP756" s="347">
        <f t="shared" si="555"/>
        <v>4.7475834284927756E-3</v>
      </c>
      <c r="CQ756" s="347">
        <f t="shared" si="555"/>
        <v>3.7066694147590657E-3</v>
      </c>
      <c r="CR756" s="347">
        <f t="shared" si="555"/>
        <v>2.9001974082006081E-3</v>
      </c>
      <c r="CS756" s="347">
        <f t="shared" si="555"/>
        <v>2.272613706753919E-3</v>
      </c>
      <c r="CT756" s="347">
        <f t="shared" si="555"/>
        <v>1.7773004629742187E-3</v>
      </c>
      <c r="CU756" s="347">
        <f t="shared" si="555"/>
        <v>1.3918618083533039E-3</v>
      </c>
      <c r="CV756" s="347">
        <f t="shared" si="555"/>
        <v>1.0915703630865281E-3</v>
      </c>
      <c r="CX756" s="54" t="s">
        <v>409</v>
      </c>
      <c r="CY756" s="361">
        <f>CE754</f>
        <v>0</v>
      </c>
      <c r="CZ756" s="54">
        <f>$CY756</f>
        <v>0</v>
      </c>
      <c r="DA756" s="54">
        <f t="shared" ref="DA756:DN756" si="556">$CY756</f>
        <v>0</v>
      </c>
      <c r="DB756" s="54">
        <f t="shared" si="556"/>
        <v>0</v>
      </c>
      <c r="DC756" s="54">
        <f t="shared" si="556"/>
        <v>0</v>
      </c>
      <c r="DD756" s="54">
        <f t="shared" si="556"/>
        <v>0</v>
      </c>
      <c r="DE756" s="54">
        <f t="shared" si="556"/>
        <v>0</v>
      </c>
      <c r="DF756" s="54">
        <f t="shared" si="556"/>
        <v>0</v>
      </c>
      <c r="DG756" s="54">
        <f t="shared" si="556"/>
        <v>0</v>
      </c>
      <c r="DH756" s="54">
        <f t="shared" si="556"/>
        <v>0</v>
      </c>
      <c r="DI756" s="54">
        <f t="shared" si="556"/>
        <v>0</v>
      </c>
      <c r="DJ756" s="54">
        <f t="shared" si="556"/>
        <v>0</v>
      </c>
      <c r="DK756" s="54">
        <f t="shared" si="556"/>
        <v>0</v>
      </c>
      <c r="DL756" s="54">
        <f t="shared" si="556"/>
        <v>0</v>
      </c>
      <c r="DM756" s="54">
        <f t="shared" si="556"/>
        <v>0</v>
      </c>
      <c r="DN756" s="54">
        <f t="shared" si="556"/>
        <v>0</v>
      </c>
    </row>
    <row r="758" spans="1:118" ht="13.5" x14ac:dyDescent="0.15">
      <c r="A758" s="54"/>
      <c r="B758" s="54"/>
      <c r="C758" s="54"/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  <c r="AA758" s="54"/>
      <c r="AB758" s="54"/>
      <c r="AC758" s="54"/>
      <c r="AD758" s="54"/>
      <c r="AE758" s="54"/>
      <c r="AF758" s="54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G758" s="348">
        <f>(CG751+CG752)*CG753</f>
        <v>79</v>
      </c>
      <c r="CH758" s="348">
        <f t="shared" ref="CH758:CV758" si="557">(CH751+CH752)*CH753</f>
        <v>79</v>
      </c>
      <c r="CI758" s="348">
        <f t="shared" si="557"/>
        <v>79</v>
      </c>
      <c r="CJ758" s="348">
        <f t="shared" si="557"/>
        <v>79</v>
      </c>
      <c r="CK758" s="348">
        <f t="shared" si="557"/>
        <v>79</v>
      </c>
      <c r="CL758" s="348">
        <f t="shared" si="557"/>
        <v>79</v>
      </c>
      <c r="CM758" s="348">
        <f t="shared" si="557"/>
        <v>79</v>
      </c>
      <c r="CN758" s="348">
        <f t="shared" si="557"/>
        <v>79</v>
      </c>
      <c r="CO758" s="348">
        <f t="shared" si="557"/>
        <v>79</v>
      </c>
      <c r="CP758" s="348">
        <f t="shared" si="557"/>
        <v>79</v>
      </c>
      <c r="CQ758" s="348">
        <f t="shared" si="557"/>
        <v>79</v>
      </c>
      <c r="CR758" s="348">
        <f t="shared" si="557"/>
        <v>79</v>
      </c>
      <c r="CS758" s="348">
        <f t="shared" si="557"/>
        <v>79</v>
      </c>
      <c r="CT758" s="348">
        <f t="shared" si="557"/>
        <v>79</v>
      </c>
      <c r="CU758" s="348">
        <f t="shared" si="557"/>
        <v>79</v>
      </c>
      <c r="CV758" s="348">
        <f t="shared" si="557"/>
        <v>79</v>
      </c>
    </row>
    <row r="759" spans="1:118" ht="13.5" x14ac:dyDescent="0.15">
      <c r="A759" s="54"/>
      <c r="B759" s="54"/>
      <c r="C759" s="54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  <c r="AA759" s="54"/>
      <c r="AB759" s="54"/>
      <c r="AC759" s="54"/>
      <c r="AD759" s="54"/>
      <c r="AE759" s="54"/>
      <c r="AF759" s="54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G759" s="348" t="e">
        <f>CG754*CG753*(CG755-1/CG756)</f>
        <v>#VALUE!</v>
      </c>
      <c r="CH759" s="348" t="e">
        <f t="shared" ref="CH759:CV759" si="558">CH754*CH753*(CH755-1/CH756)</f>
        <v>#VALUE!</v>
      </c>
      <c r="CI759" s="348" t="e">
        <f t="shared" si="558"/>
        <v>#VALUE!</v>
      </c>
      <c r="CJ759" s="348" t="e">
        <f t="shared" si="558"/>
        <v>#VALUE!</v>
      </c>
      <c r="CK759" s="348" t="e">
        <f t="shared" si="558"/>
        <v>#VALUE!</v>
      </c>
      <c r="CL759" s="348" t="e">
        <f t="shared" si="558"/>
        <v>#VALUE!</v>
      </c>
      <c r="CM759" s="348" t="e">
        <f t="shared" si="558"/>
        <v>#VALUE!</v>
      </c>
      <c r="CN759" s="348" t="e">
        <f t="shared" si="558"/>
        <v>#VALUE!</v>
      </c>
      <c r="CO759" s="348" t="e">
        <f t="shared" si="558"/>
        <v>#VALUE!</v>
      </c>
      <c r="CP759" s="348" t="e">
        <f t="shared" si="558"/>
        <v>#VALUE!</v>
      </c>
      <c r="CQ759" s="348" t="e">
        <f t="shared" si="558"/>
        <v>#VALUE!</v>
      </c>
      <c r="CR759" s="348" t="e">
        <f t="shared" si="558"/>
        <v>#VALUE!</v>
      </c>
      <c r="CS759" s="348" t="e">
        <f t="shared" si="558"/>
        <v>#VALUE!</v>
      </c>
      <c r="CT759" s="348" t="e">
        <f t="shared" si="558"/>
        <v>#VALUE!</v>
      </c>
      <c r="CU759" s="348" t="e">
        <f t="shared" si="558"/>
        <v>#VALUE!</v>
      </c>
      <c r="CV759" s="348" t="e">
        <f t="shared" si="558"/>
        <v>#VALUE!</v>
      </c>
    </row>
    <row r="760" spans="1:118" ht="13.5" x14ac:dyDescent="0.15">
      <c r="A760" s="54"/>
      <c r="B760" s="54"/>
      <c r="C760" s="54"/>
      <c r="D760" s="54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  <c r="AA760" s="54"/>
      <c r="AB760" s="54"/>
      <c r="AC760" s="54"/>
      <c r="AD760" s="54"/>
      <c r="AE760" s="54"/>
      <c r="AF760" s="54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G760" s="348" t="e">
        <f>((CG751+CG752)*CG753-CG750-CG754*CG753/CG756)*EXP(-CG756*CG755)</f>
        <v>#VALUE!</v>
      </c>
      <c r="CH760" s="348" t="e">
        <f t="shared" ref="CH760:CV760" si="559">((CH751+CH752)*CH753-CH750-CH754*CH753/CH756)*EXP(-CH756*CH755)</f>
        <v>#VALUE!</v>
      </c>
      <c r="CI760" s="348" t="e">
        <f t="shared" si="559"/>
        <v>#VALUE!</v>
      </c>
      <c r="CJ760" s="348" t="e">
        <f t="shared" si="559"/>
        <v>#VALUE!</v>
      </c>
      <c r="CK760" s="348" t="e">
        <f t="shared" si="559"/>
        <v>#VALUE!</v>
      </c>
      <c r="CL760" s="348" t="e">
        <f t="shared" si="559"/>
        <v>#VALUE!</v>
      </c>
      <c r="CM760" s="348" t="e">
        <f t="shared" si="559"/>
        <v>#VALUE!</v>
      </c>
      <c r="CN760" s="348" t="e">
        <f t="shared" si="559"/>
        <v>#VALUE!</v>
      </c>
      <c r="CO760" s="348" t="e">
        <f t="shared" si="559"/>
        <v>#VALUE!</v>
      </c>
      <c r="CP760" s="348" t="e">
        <f t="shared" si="559"/>
        <v>#VALUE!</v>
      </c>
      <c r="CQ760" s="348" t="e">
        <f t="shared" si="559"/>
        <v>#VALUE!</v>
      </c>
      <c r="CR760" s="348" t="e">
        <f t="shared" si="559"/>
        <v>#VALUE!</v>
      </c>
      <c r="CS760" s="348" t="e">
        <f t="shared" si="559"/>
        <v>#VALUE!</v>
      </c>
      <c r="CT760" s="348" t="e">
        <f t="shared" si="559"/>
        <v>#VALUE!</v>
      </c>
      <c r="CU760" s="348" t="e">
        <f t="shared" si="559"/>
        <v>#VALUE!</v>
      </c>
      <c r="CV760" s="348" t="e">
        <f t="shared" si="559"/>
        <v>#VALUE!</v>
      </c>
    </row>
    <row r="761" spans="1:118" ht="13.5" x14ac:dyDescent="0.15">
      <c r="A761" s="54"/>
      <c r="B761" s="54"/>
      <c r="C761" s="54"/>
      <c r="D761" s="54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  <c r="AA761" s="54"/>
      <c r="AB761" s="54"/>
      <c r="AC761" s="54"/>
      <c r="AD761" s="54"/>
      <c r="AE761" s="54"/>
      <c r="AF761" s="54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G761" s="349" t="e">
        <f>CG758+CG759-CG760</f>
        <v>#VALUE!</v>
      </c>
      <c r="CH761" s="349" t="e">
        <f t="shared" ref="CH761:CV761" si="560">CH758+CH759-CH760</f>
        <v>#VALUE!</v>
      </c>
      <c r="CI761" s="349" t="e">
        <f t="shared" si="560"/>
        <v>#VALUE!</v>
      </c>
      <c r="CJ761" s="349" t="e">
        <f t="shared" si="560"/>
        <v>#VALUE!</v>
      </c>
      <c r="CK761" s="349" t="e">
        <f t="shared" si="560"/>
        <v>#VALUE!</v>
      </c>
      <c r="CL761" s="349" t="e">
        <f t="shared" si="560"/>
        <v>#VALUE!</v>
      </c>
      <c r="CM761" s="349" t="e">
        <f t="shared" si="560"/>
        <v>#VALUE!</v>
      </c>
      <c r="CN761" s="349" t="e">
        <f t="shared" si="560"/>
        <v>#VALUE!</v>
      </c>
      <c r="CO761" s="349" t="e">
        <f t="shared" si="560"/>
        <v>#VALUE!</v>
      </c>
      <c r="CP761" s="349" t="e">
        <f t="shared" si="560"/>
        <v>#VALUE!</v>
      </c>
      <c r="CQ761" s="349" t="e">
        <f t="shared" si="560"/>
        <v>#VALUE!</v>
      </c>
      <c r="CR761" s="349" t="e">
        <f t="shared" si="560"/>
        <v>#VALUE!</v>
      </c>
      <c r="CS761" s="349" t="e">
        <f t="shared" si="560"/>
        <v>#VALUE!</v>
      </c>
      <c r="CT761" s="349" t="e">
        <f t="shared" si="560"/>
        <v>#VALUE!</v>
      </c>
      <c r="CU761" s="349" t="e">
        <f t="shared" si="560"/>
        <v>#VALUE!</v>
      </c>
      <c r="CV761" s="349" t="e">
        <f t="shared" si="560"/>
        <v>#VALUE!</v>
      </c>
    </row>
    <row r="762" spans="1:118" ht="13.5" x14ac:dyDescent="0.15">
      <c r="A762" s="54"/>
      <c r="B762" s="54"/>
      <c r="C762" s="54"/>
      <c r="D762" s="54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  <c r="AA762" s="54"/>
      <c r="AB762" s="54"/>
      <c r="AC762" s="54"/>
      <c r="AD762" s="54"/>
      <c r="AE762" s="54"/>
      <c r="AF762" s="54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G762" s="350" t="s">
        <v>390</v>
      </c>
      <c r="CH762" s="351" t="s">
        <v>333</v>
      </c>
      <c r="CI762" s="351" t="s">
        <v>334</v>
      </c>
      <c r="CJ762" s="351" t="s">
        <v>335</v>
      </c>
      <c r="CK762" s="351" t="s">
        <v>336</v>
      </c>
      <c r="CL762" s="351" t="s">
        <v>337</v>
      </c>
      <c r="CM762" s="351" t="s">
        <v>338</v>
      </c>
      <c r="CN762" s="351" t="s">
        <v>339</v>
      </c>
      <c r="CO762" s="351" t="s">
        <v>340</v>
      </c>
      <c r="CP762" s="351" t="s">
        <v>341</v>
      </c>
      <c r="CQ762" s="351" t="s">
        <v>342</v>
      </c>
      <c r="CR762" s="351" t="s">
        <v>343</v>
      </c>
      <c r="CS762" s="351" t="s">
        <v>344</v>
      </c>
      <c r="CT762" s="351" t="s">
        <v>345</v>
      </c>
      <c r="CU762" s="351" t="s">
        <v>346</v>
      </c>
      <c r="CV762" s="351" t="s">
        <v>347</v>
      </c>
      <c r="CY762" s="54" t="s">
        <v>390</v>
      </c>
      <c r="CZ762" s="54" t="s">
        <v>333</v>
      </c>
      <c r="DA762" s="54" t="s">
        <v>334</v>
      </c>
      <c r="DB762" s="54" t="s">
        <v>335</v>
      </c>
      <c r="DC762" s="54" t="s">
        <v>336</v>
      </c>
      <c r="DD762" s="54" t="s">
        <v>337</v>
      </c>
      <c r="DE762" s="54" t="s">
        <v>338</v>
      </c>
      <c r="DF762" s="54" t="s">
        <v>339</v>
      </c>
      <c r="DG762" s="54" t="s">
        <v>340</v>
      </c>
      <c r="DH762" s="54" t="s">
        <v>341</v>
      </c>
      <c r="DI762" s="54" t="s">
        <v>342</v>
      </c>
      <c r="DJ762" s="54" t="s">
        <v>343</v>
      </c>
      <c r="DK762" s="54" t="s">
        <v>344</v>
      </c>
      <c r="DL762" s="54" t="s">
        <v>345</v>
      </c>
      <c r="DM762" s="54" t="s">
        <v>346</v>
      </c>
      <c r="DN762" s="54" t="s">
        <v>347</v>
      </c>
    </row>
    <row r="763" spans="1:118" ht="13.5" x14ac:dyDescent="0.15">
      <c r="A763" s="54"/>
      <c r="B763" s="54"/>
      <c r="C763" s="54"/>
      <c r="D763" s="54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  <c r="AA763" s="54"/>
      <c r="AB763" s="54"/>
      <c r="AC763" s="54"/>
      <c r="AD763" s="54"/>
      <c r="AE763" s="54"/>
      <c r="AF763" s="54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F763" s="54" t="s">
        <v>391</v>
      </c>
      <c r="CG763" s="352" t="e">
        <f>ROUND((CG751+CG752)*CG753+CG754*CG753*(CG755-1/CG756)-((CG751+CG752)*CG753-CG750-CG754*CG753/CG756)*EXP(-CG756*CG755),5)</f>
        <v>#VALUE!</v>
      </c>
      <c r="CH763" s="352" t="e">
        <f t="shared" ref="CH763:CV763" si="561">ROUND((CH751+CH752)*CH753+CH754*CH753*(CH755-1/CH756)-((CH751+CH752)*CH753-CH750-CH754*CH753/CH756)*EXP(-CH756*CH755),5)</f>
        <v>#VALUE!</v>
      </c>
      <c r="CI763" s="352" t="e">
        <f t="shared" si="561"/>
        <v>#VALUE!</v>
      </c>
      <c r="CJ763" s="352" t="e">
        <f t="shared" si="561"/>
        <v>#VALUE!</v>
      </c>
      <c r="CK763" s="352" t="e">
        <f t="shared" si="561"/>
        <v>#VALUE!</v>
      </c>
      <c r="CL763" s="352" t="e">
        <f t="shared" si="561"/>
        <v>#VALUE!</v>
      </c>
      <c r="CM763" s="352" t="e">
        <f t="shared" si="561"/>
        <v>#VALUE!</v>
      </c>
      <c r="CN763" s="352" t="e">
        <f t="shared" si="561"/>
        <v>#VALUE!</v>
      </c>
      <c r="CO763" s="352" t="e">
        <f t="shared" si="561"/>
        <v>#VALUE!</v>
      </c>
      <c r="CP763" s="352" t="e">
        <f t="shared" si="561"/>
        <v>#VALUE!</v>
      </c>
      <c r="CQ763" s="352" t="e">
        <f t="shared" si="561"/>
        <v>#VALUE!</v>
      </c>
      <c r="CR763" s="352" t="e">
        <f t="shared" si="561"/>
        <v>#VALUE!</v>
      </c>
      <c r="CS763" s="352" t="e">
        <f t="shared" si="561"/>
        <v>#VALUE!</v>
      </c>
      <c r="CT763" s="352" t="e">
        <f t="shared" si="561"/>
        <v>#VALUE!</v>
      </c>
      <c r="CU763" s="352" t="e">
        <f t="shared" si="561"/>
        <v>#VALUE!</v>
      </c>
      <c r="CV763" s="352" t="e">
        <f t="shared" si="561"/>
        <v>#VALUE!</v>
      </c>
      <c r="CX763" s="54" t="s">
        <v>412</v>
      </c>
      <c r="CY763" s="362">
        <f>(CY755+CY756)/CY754+CY753</f>
        <v>295.99579239870923</v>
      </c>
      <c r="CZ763" s="362">
        <f t="shared" ref="CZ763:DN763" si="562">(CZ755+CZ756)/CZ754+CZ753</f>
        <v>253.99617592876882</v>
      </c>
      <c r="DA763" s="362">
        <f t="shared" si="562"/>
        <v>224.99578814732763</v>
      </c>
      <c r="DB763" s="362">
        <f t="shared" si="562"/>
        <v>202.99552076677315</v>
      </c>
      <c r="DC763" s="362">
        <f t="shared" si="562"/>
        <v>190.00217425547623</v>
      </c>
      <c r="DD763" s="362">
        <f t="shared" si="562"/>
        <v>174.99791344557741</v>
      </c>
      <c r="DE763" s="362">
        <f t="shared" si="562"/>
        <v>164.99559634188427</v>
      </c>
      <c r="DF763" s="362">
        <f t="shared" si="562"/>
        <v>157.00280920314253</v>
      </c>
      <c r="DG763" s="362">
        <f t="shared" si="562"/>
        <v>151.99654993400793</v>
      </c>
      <c r="DH763" s="362">
        <f t="shared" si="562"/>
        <v>145.99700693992628</v>
      </c>
      <c r="DI763" s="362">
        <f t="shared" si="562"/>
        <v>141.99730722180493</v>
      </c>
      <c r="DJ763" s="362">
        <f t="shared" si="562"/>
        <v>138.99904711262363</v>
      </c>
      <c r="DK763" s="362">
        <f t="shared" si="562"/>
        <v>133.99871805423658</v>
      </c>
      <c r="DL763" s="362">
        <f t="shared" si="562"/>
        <v>131.99796563285832</v>
      </c>
      <c r="DM763" s="362">
        <f t="shared" si="562"/>
        <v>129.00495001041449</v>
      </c>
      <c r="DN763" s="362">
        <f t="shared" si="562"/>
        <v>127.00491577747849</v>
      </c>
    </row>
    <row r="764" spans="1:118" ht="13.5" x14ac:dyDescent="0.15">
      <c r="A764" s="54"/>
      <c r="B764" s="54"/>
      <c r="C764" s="54"/>
      <c r="D764" s="54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  <c r="AA764" s="54"/>
      <c r="AB764" s="54"/>
      <c r="AC764" s="54"/>
      <c r="AD764" s="54"/>
      <c r="AE764" s="54"/>
      <c r="AF764" s="54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319" t="str">
        <f>IF(CB764="","",CC764)</f>
        <v/>
      </c>
      <c r="CB764" s="363" t="str">
        <f>IF(COUNTIF(CY764:DN764,"×")=0,"","浮上できません")</f>
        <v/>
      </c>
      <c r="CC764" s="316">
        <v>12</v>
      </c>
      <c r="CG764" s="369"/>
      <c r="CH764" s="369"/>
      <c r="CI764" s="369"/>
      <c r="CJ764" s="369"/>
      <c r="CK764" s="369"/>
      <c r="CL764" s="369"/>
      <c r="CM764" s="369"/>
      <c r="CN764" s="369"/>
      <c r="CO764" s="369"/>
      <c r="CP764" s="369"/>
      <c r="CQ764" s="369"/>
      <c r="CR764" s="369"/>
      <c r="CS764" s="369"/>
      <c r="CT764" s="369"/>
      <c r="CU764" s="369"/>
      <c r="CV764" s="369"/>
      <c r="CY764" s="364" t="e">
        <f t="shared" ref="CY764:DN764" si="563">IF(CY763-CG763&gt;0,"","×")</f>
        <v>#VALUE!</v>
      </c>
      <c r="CZ764" s="364" t="e">
        <f t="shared" si="563"/>
        <v>#VALUE!</v>
      </c>
      <c r="DA764" s="364" t="e">
        <f t="shared" si="563"/>
        <v>#VALUE!</v>
      </c>
      <c r="DB764" s="364" t="e">
        <f t="shared" si="563"/>
        <v>#VALUE!</v>
      </c>
      <c r="DC764" s="364" t="e">
        <f t="shared" si="563"/>
        <v>#VALUE!</v>
      </c>
      <c r="DD764" s="364" t="e">
        <f t="shared" si="563"/>
        <v>#VALUE!</v>
      </c>
      <c r="DE764" s="364" t="e">
        <f t="shared" si="563"/>
        <v>#VALUE!</v>
      </c>
      <c r="DF764" s="364" t="e">
        <f t="shared" si="563"/>
        <v>#VALUE!</v>
      </c>
      <c r="DG764" s="364" t="e">
        <f t="shared" si="563"/>
        <v>#VALUE!</v>
      </c>
      <c r="DH764" s="364" t="e">
        <f t="shared" si="563"/>
        <v>#VALUE!</v>
      </c>
      <c r="DI764" s="364" t="e">
        <f t="shared" si="563"/>
        <v>#VALUE!</v>
      </c>
      <c r="DJ764" s="364" t="e">
        <f t="shared" si="563"/>
        <v>#VALUE!</v>
      </c>
      <c r="DK764" s="364" t="e">
        <f t="shared" si="563"/>
        <v>#VALUE!</v>
      </c>
      <c r="DL764" s="364" t="e">
        <f t="shared" si="563"/>
        <v>#VALUE!</v>
      </c>
      <c r="DM764" s="364" t="e">
        <f t="shared" si="563"/>
        <v>#VALUE!</v>
      </c>
      <c r="DN764" s="364" t="e">
        <f t="shared" si="563"/>
        <v>#VALUE!</v>
      </c>
    </row>
    <row r="765" spans="1:118" ht="13.5" x14ac:dyDescent="0.15">
      <c r="A765" s="54"/>
      <c r="B765" s="54"/>
      <c r="C765" s="54"/>
      <c r="D765" s="54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  <c r="AA765" s="54"/>
      <c r="AB765" s="54"/>
      <c r="AC765" s="54"/>
      <c r="AD765" s="54"/>
      <c r="AE765" s="54"/>
      <c r="AF765" s="54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F765" s="339" t="s">
        <v>562</v>
      </c>
      <c r="CG765" s="339" t="s">
        <v>563</v>
      </c>
      <c r="CH765" s="339"/>
      <c r="CI765" s="339"/>
      <c r="CJ765" s="339"/>
      <c r="CK765" s="339"/>
      <c r="CL765" s="339"/>
      <c r="CM765" s="339"/>
      <c r="CN765" s="339"/>
      <c r="CO765" s="339"/>
      <c r="CP765" s="339"/>
      <c r="CQ765" s="338"/>
      <c r="CR765" s="338"/>
      <c r="CS765" s="338"/>
      <c r="CT765" s="338"/>
      <c r="CU765" s="338"/>
      <c r="CV765" s="338"/>
      <c r="CW765" s="338"/>
    </row>
    <row r="767" spans="1:118" ht="13.5" x14ac:dyDescent="0.15">
      <c r="A767" s="54"/>
      <c r="B767" s="54"/>
      <c r="C767" s="54"/>
      <c r="D767" s="54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  <c r="AA767" s="54"/>
      <c r="AB767" s="54"/>
      <c r="AC767" s="54"/>
      <c r="AD767" s="54"/>
      <c r="AE767" s="54"/>
      <c r="AF767" s="54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F767" s="340" t="s">
        <v>451</v>
      </c>
      <c r="CG767" s="353" t="e">
        <f t="shared" ref="CG767:CV767" si="564">CG763</f>
        <v>#VALUE!</v>
      </c>
      <c r="CH767" s="353" t="e">
        <f t="shared" si="564"/>
        <v>#VALUE!</v>
      </c>
      <c r="CI767" s="353" t="e">
        <f t="shared" si="564"/>
        <v>#VALUE!</v>
      </c>
      <c r="CJ767" s="353" t="e">
        <f t="shared" si="564"/>
        <v>#VALUE!</v>
      </c>
      <c r="CK767" s="353" t="e">
        <f t="shared" si="564"/>
        <v>#VALUE!</v>
      </c>
      <c r="CL767" s="353" t="e">
        <f t="shared" si="564"/>
        <v>#VALUE!</v>
      </c>
      <c r="CM767" s="353" t="e">
        <f t="shared" si="564"/>
        <v>#VALUE!</v>
      </c>
      <c r="CN767" s="353" t="e">
        <f t="shared" si="564"/>
        <v>#VALUE!</v>
      </c>
      <c r="CO767" s="353" t="e">
        <f t="shared" si="564"/>
        <v>#VALUE!</v>
      </c>
      <c r="CP767" s="353" t="e">
        <f t="shared" si="564"/>
        <v>#VALUE!</v>
      </c>
      <c r="CQ767" s="353" t="e">
        <f t="shared" si="564"/>
        <v>#VALUE!</v>
      </c>
      <c r="CR767" s="353" t="e">
        <f t="shared" si="564"/>
        <v>#VALUE!</v>
      </c>
      <c r="CS767" s="353" t="e">
        <f t="shared" si="564"/>
        <v>#VALUE!</v>
      </c>
      <c r="CT767" s="353" t="e">
        <f t="shared" si="564"/>
        <v>#VALUE!</v>
      </c>
      <c r="CU767" s="353" t="e">
        <f t="shared" si="564"/>
        <v>#VALUE!</v>
      </c>
      <c r="CV767" s="353" t="e">
        <f t="shared" si="564"/>
        <v>#VALUE!</v>
      </c>
    </row>
    <row r="768" spans="1:118" ht="13.5" x14ac:dyDescent="0.15">
      <c r="A768" s="54"/>
      <c r="B768" s="54"/>
      <c r="C768" s="54"/>
      <c r="D768" s="54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  <c r="AA768" s="54"/>
      <c r="AB768" s="54"/>
      <c r="AC768" s="54"/>
      <c r="AD768" s="54"/>
      <c r="AE768" s="54"/>
      <c r="AF768" s="54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F768" s="54" t="s">
        <v>395</v>
      </c>
      <c r="CG768" s="54">
        <v>100</v>
      </c>
      <c r="CH768" s="54">
        <f>$CG768</f>
        <v>100</v>
      </c>
      <c r="CI768" s="54">
        <f t="shared" ref="CI768:CV772" si="565">$CG768</f>
        <v>100</v>
      </c>
      <c r="CJ768" s="54">
        <f t="shared" si="565"/>
        <v>100</v>
      </c>
      <c r="CK768" s="54">
        <f t="shared" si="565"/>
        <v>100</v>
      </c>
      <c r="CL768" s="54">
        <f t="shared" si="565"/>
        <v>100</v>
      </c>
      <c r="CM768" s="54">
        <f t="shared" si="565"/>
        <v>100</v>
      </c>
      <c r="CN768" s="54">
        <f t="shared" si="565"/>
        <v>100</v>
      </c>
      <c r="CO768" s="54">
        <f t="shared" si="565"/>
        <v>100</v>
      </c>
      <c r="CP768" s="54">
        <f t="shared" si="565"/>
        <v>100</v>
      </c>
      <c r="CQ768" s="54">
        <f t="shared" si="565"/>
        <v>100</v>
      </c>
      <c r="CR768" s="54">
        <f t="shared" si="565"/>
        <v>100</v>
      </c>
      <c r="CS768" s="54">
        <f t="shared" si="565"/>
        <v>100</v>
      </c>
      <c r="CT768" s="54">
        <f t="shared" si="565"/>
        <v>100</v>
      </c>
      <c r="CU768" s="54">
        <f t="shared" si="565"/>
        <v>100</v>
      </c>
      <c r="CV768" s="54">
        <f t="shared" si="565"/>
        <v>100</v>
      </c>
      <c r="CX768" s="339" t="s">
        <v>513</v>
      </c>
      <c r="CY768" s="339"/>
      <c r="CZ768" s="339"/>
      <c r="DA768" s="339"/>
      <c r="DB768" s="339"/>
      <c r="DC768" s="339"/>
      <c r="DD768" s="339"/>
      <c r="DE768" s="339"/>
      <c r="DF768" s="339"/>
      <c r="DG768" s="339"/>
      <c r="DH768" s="339"/>
      <c r="DI768" s="339"/>
      <c r="DJ768" s="339"/>
      <c r="DK768" s="339"/>
      <c r="DL768" s="339"/>
      <c r="DM768" s="339"/>
      <c r="DN768" s="339"/>
    </row>
    <row r="769" spans="1:118" ht="13.5" x14ac:dyDescent="0.15">
      <c r="A769" s="54"/>
      <c r="B769" s="54"/>
      <c r="C769" s="54"/>
      <c r="D769" s="54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  <c r="AA769" s="54"/>
      <c r="AB769" s="54"/>
      <c r="AC769" s="54"/>
      <c r="AD769" s="54"/>
      <c r="AE769" s="54"/>
      <c r="AF769" s="54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B769" s="64" t="s">
        <v>372</v>
      </c>
      <c r="CC769" s="345">
        <v>-10</v>
      </c>
      <c r="CD769" s="66" t="s">
        <v>503</v>
      </c>
      <c r="CE769" s="66">
        <f>ROUND(CC769*$CG$82*9.80665/1000,0)</f>
        <v>-101</v>
      </c>
      <c r="CF769" s="54" t="s">
        <v>564</v>
      </c>
      <c r="CG769" s="341">
        <f>CE770</f>
        <v>0</v>
      </c>
      <c r="CH769" s="54">
        <f>$CG769</f>
        <v>0</v>
      </c>
      <c r="CI769" s="54">
        <f t="shared" si="565"/>
        <v>0</v>
      </c>
      <c r="CJ769" s="54">
        <f t="shared" si="565"/>
        <v>0</v>
      </c>
      <c r="CK769" s="54">
        <f t="shared" si="565"/>
        <v>0</v>
      </c>
      <c r="CL769" s="54">
        <f t="shared" si="565"/>
        <v>0</v>
      </c>
      <c r="CM769" s="54">
        <f t="shared" si="565"/>
        <v>0</v>
      </c>
      <c r="CN769" s="54">
        <f t="shared" si="565"/>
        <v>0</v>
      </c>
      <c r="CO769" s="54">
        <f t="shared" si="565"/>
        <v>0</v>
      </c>
      <c r="CP769" s="54">
        <f t="shared" si="565"/>
        <v>0</v>
      </c>
      <c r="CQ769" s="54">
        <f t="shared" si="565"/>
        <v>0</v>
      </c>
      <c r="CR769" s="54">
        <f t="shared" si="565"/>
        <v>0</v>
      </c>
      <c r="CS769" s="54">
        <f t="shared" si="565"/>
        <v>0</v>
      </c>
      <c r="CT769" s="54">
        <f t="shared" si="565"/>
        <v>0</v>
      </c>
      <c r="CU769" s="54">
        <f t="shared" si="565"/>
        <v>0</v>
      </c>
      <c r="CV769" s="54">
        <f t="shared" si="565"/>
        <v>0</v>
      </c>
    </row>
    <row r="770" spans="1:118" ht="13.5" x14ac:dyDescent="0.15">
      <c r="A770" s="54"/>
      <c r="B770" s="54"/>
      <c r="C770" s="54"/>
      <c r="D770" s="54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  <c r="AA770" s="54"/>
      <c r="AB770" s="54"/>
      <c r="AC770" s="54"/>
      <c r="AD770" s="54"/>
      <c r="AE770" s="54"/>
      <c r="AF770" s="54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B770" s="354" t="s">
        <v>376</v>
      </c>
      <c r="CC770" s="355">
        <f>CC754</f>
        <v>0</v>
      </c>
      <c r="CD770" s="346" t="s">
        <v>515</v>
      </c>
      <c r="CE770" s="66">
        <f>CC770*$CG$82*9.80665/1000</f>
        <v>0</v>
      </c>
      <c r="CF770" s="54" t="s">
        <v>565</v>
      </c>
      <c r="CG770" s="54">
        <v>0.79</v>
      </c>
      <c r="CH770" s="54">
        <f>$CG770</f>
        <v>0.79</v>
      </c>
      <c r="CI770" s="54">
        <f t="shared" si="565"/>
        <v>0.79</v>
      </c>
      <c r="CJ770" s="54">
        <f t="shared" si="565"/>
        <v>0.79</v>
      </c>
      <c r="CK770" s="54">
        <f t="shared" si="565"/>
        <v>0.79</v>
      </c>
      <c r="CL770" s="54">
        <f t="shared" si="565"/>
        <v>0.79</v>
      </c>
      <c r="CM770" s="54">
        <f t="shared" si="565"/>
        <v>0.79</v>
      </c>
      <c r="CN770" s="54">
        <f t="shared" si="565"/>
        <v>0.79</v>
      </c>
      <c r="CO770" s="54">
        <f t="shared" si="565"/>
        <v>0.79</v>
      </c>
      <c r="CP770" s="54">
        <f t="shared" si="565"/>
        <v>0.79</v>
      </c>
      <c r="CQ770" s="54">
        <f t="shared" si="565"/>
        <v>0.79</v>
      </c>
      <c r="CR770" s="54">
        <f t="shared" si="565"/>
        <v>0.79</v>
      </c>
      <c r="CS770" s="54">
        <f t="shared" si="565"/>
        <v>0.79</v>
      </c>
      <c r="CT770" s="54">
        <f t="shared" si="565"/>
        <v>0.79</v>
      </c>
      <c r="CU770" s="54">
        <f t="shared" si="565"/>
        <v>0.79</v>
      </c>
      <c r="CV770" s="54">
        <f t="shared" si="565"/>
        <v>0.79</v>
      </c>
      <c r="CX770" s="358" t="s">
        <v>521</v>
      </c>
      <c r="CY770" s="54">
        <f t="shared" ref="CY770:DN770" si="566">CG$79</f>
        <v>126.88500000000001</v>
      </c>
      <c r="CZ770" s="54">
        <f t="shared" si="566"/>
        <v>109.185</v>
      </c>
      <c r="DA770" s="54">
        <f t="shared" si="566"/>
        <v>94.381</v>
      </c>
      <c r="DB770" s="54">
        <f t="shared" si="566"/>
        <v>82.445999999999998</v>
      </c>
      <c r="DC770" s="54">
        <f t="shared" si="566"/>
        <v>73.918000000000006</v>
      </c>
      <c r="DD770" s="54">
        <f t="shared" si="566"/>
        <v>63.152999999999999</v>
      </c>
      <c r="DE770" s="54">
        <f t="shared" si="566"/>
        <v>56.482999999999997</v>
      </c>
      <c r="DF770" s="54">
        <f t="shared" si="566"/>
        <v>51.133000000000003</v>
      </c>
      <c r="DG770" s="54">
        <f t="shared" si="566"/>
        <v>48.246000000000002</v>
      </c>
      <c r="DH770" s="54">
        <f t="shared" si="566"/>
        <v>43.709000000000003</v>
      </c>
      <c r="DI770" s="54">
        <f t="shared" si="566"/>
        <v>40.774000000000001</v>
      </c>
      <c r="DJ770" s="54">
        <f t="shared" si="566"/>
        <v>38.68</v>
      </c>
      <c r="DK770" s="54">
        <f t="shared" si="566"/>
        <v>34.463000000000001</v>
      </c>
      <c r="DL770" s="54">
        <f t="shared" si="566"/>
        <v>33.161000000000001</v>
      </c>
      <c r="DM770" s="54">
        <f t="shared" si="566"/>
        <v>30.765000000000001</v>
      </c>
      <c r="DN770" s="54">
        <f t="shared" si="566"/>
        <v>29.283999999999999</v>
      </c>
    </row>
    <row r="771" spans="1:118" ht="13.5" x14ac:dyDescent="0.15">
      <c r="A771" s="54"/>
      <c r="B771" s="54"/>
      <c r="C771" s="54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  <c r="AA771" s="54"/>
      <c r="AB771" s="54"/>
      <c r="AC771" s="54"/>
      <c r="AD771" s="54"/>
      <c r="AE771" s="54"/>
      <c r="AF771" s="54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B771" s="64" t="s">
        <v>380</v>
      </c>
      <c r="CC771" s="356">
        <f>-BN124</f>
        <v>0</v>
      </c>
      <c r="CD771" s="346" t="s">
        <v>377</v>
      </c>
      <c r="CE771" s="66">
        <f>CC771*$CG$82*9.80665/1000</f>
        <v>0</v>
      </c>
      <c r="CF771" s="54" t="s">
        <v>566</v>
      </c>
      <c r="CG771" s="341">
        <f>CE769</f>
        <v>-101</v>
      </c>
      <c r="CH771" s="54">
        <f>$CG771</f>
        <v>-101</v>
      </c>
      <c r="CI771" s="54">
        <f t="shared" si="565"/>
        <v>-101</v>
      </c>
      <c r="CJ771" s="54">
        <f t="shared" si="565"/>
        <v>-101</v>
      </c>
      <c r="CK771" s="54">
        <f t="shared" si="565"/>
        <v>-101</v>
      </c>
      <c r="CL771" s="54">
        <f t="shared" si="565"/>
        <v>-101</v>
      </c>
      <c r="CM771" s="54">
        <f t="shared" si="565"/>
        <v>-101</v>
      </c>
      <c r="CN771" s="54">
        <f t="shared" si="565"/>
        <v>-101</v>
      </c>
      <c r="CO771" s="54">
        <f t="shared" si="565"/>
        <v>-101</v>
      </c>
      <c r="CP771" s="54">
        <f t="shared" si="565"/>
        <v>-101</v>
      </c>
      <c r="CQ771" s="54">
        <f t="shared" si="565"/>
        <v>-101</v>
      </c>
      <c r="CR771" s="54">
        <f t="shared" si="565"/>
        <v>-101</v>
      </c>
      <c r="CS771" s="54">
        <f t="shared" si="565"/>
        <v>-101</v>
      </c>
      <c r="CT771" s="54">
        <f t="shared" si="565"/>
        <v>-101</v>
      </c>
      <c r="CU771" s="54">
        <f t="shared" si="565"/>
        <v>-101</v>
      </c>
      <c r="CV771" s="54">
        <f t="shared" si="565"/>
        <v>-101</v>
      </c>
      <c r="CX771" s="54" t="s">
        <v>405</v>
      </c>
      <c r="CY771" s="54">
        <f t="shared" ref="CY771:DN771" si="567">CG$80</f>
        <v>0.55779999999999996</v>
      </c>
      <c r="CZ771" s="54">
        <f t="shared" si="567"/>
        <v>0.65139999999999998</v>
      </c>
      <c r="DA771" s="54">
        <f t="shared" si="567"/>
        <v>0.72219999999999995</v>
      </c>
      <c r="DB771" s="54">
        <f t="shared" si="567"/>
        <v>0.78249999999999997</v>
      </c>
      <c r="DC771" s="54">
        <f t="shared" si="567"/>
        <v>0.81259999999999999</v>
      </c>
      <c r="DD771" s="54">
        <f t="shared" si="567"/>
        <v>0.84340000000000004</v>
      </c>
      <c r="DE771" s="54">
        <f t="shared" si="567"/>
        <v>0.86929999999999996</v>
      </c>
      <c r="DF771" s="54">
        <f t="shared" si="567"/>
        <v>0.89100000000000001</v>
      </c>
      <c r="DG771" s="54">
        <f t="shared" si="567"/>
        <v>0.90920000000000001</v>
      </c>
      <c r="DH771" s="54">
        <f t="shared" si="567"/>
        <v>0.92220000000000002</v>
      </c>
      <c r="DI771" s="54">
        <f t="shared" si="567"/>
        <v>0.93189999999999995</v>
      </c>
      <c r="DJ771" s="54">
        <f t="shared" si="567"/>
        <v>0.94030000000000002</v>
      </c>
      <c r="DK771" s="54">
        <f t="shared" si="567"/>
        <v>0.94769999999999999</v>
      </c>
      <c r="DL771" s="54">
        <f t="shared" si="567"/>
        <v>0.95440000000000003</v>
      </c>
      <c r="DM771" s="54">
        <f t="shared" si="567"/>
        <v>0.96020000000000005</v>
      </c>
      <c r="DN771" s="54">
        <f t="shared" si="567"/>
        <v>0.96530000000000005</v>
      </c>
    </row>
    <row r="772" spans="1:118" ht="14.25" thickBot="1" x14ac:dyDescent="0.2">
      <c r="A772" s="54"/>
      <c r="B772" s="54"/>
      <c r="C772" s="54"/>
      <c r="D772" s="54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  <c r="AA772" s="54"/>
      <c r="AB772" s="54"/>
      <c r="AC772" s="54"/>
      <c r="AD772" s="54"/>
      <c r="AE772" s="54"/>
      <c r="AF772" s="54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B772" s="64" t="s">
        <v>384</v>
      </c>
      <c r="CC772" s="345">
        <f>(BM616-BM615)/0.000694444444444444</f>
        <v>0</v>
      </c>
      <c r="CD772" s="66" t="s">
        <v>65</v>
      </c>
      <c r="CE772" s="66">
        <f>IF(CC769=0,IF(CC752&gt;0,CC772+CE755,CC772),(CC772-((CC771-CC770)/CC769)))</f>
        <v>0</v>
      </c>
      <c r="CF772" s="54" t="s">
        <v>406</v>
      </c>
      <c r="CG772" s="341">
        <f>ABS(CE772)</f>
        <v>0</v>
      </c>
      <c r="CH772" s="54">
        <f>$CG772</f>
        <v>0</v>
      </c>
      <c r="CI772" s="54">
        <f t="shared" si="565"/>
        <v>0</v>
      </c>
      <c r="CJ772" s="54">
        <f t="shared" si="565"/>
        <v>0</v>
      </c>
      <c r="CK772" s="54">
        <f t="shared" si="565"/>
        <v>0</v>
      </c>
      <c r="CL772" s="54">
        <f t="shared" si="565"/>
        <v>0</v>
      </c>
      <c r="CM772" s="54">
        <f t="shared" si="565"/>
        <v>0</v>
      </c>
      <c r="CN772" s="54">
        <f t="shared" si="565"/>
        <v>0</v>
      </c>
      <c r="CO772" s="54">
        <f t="shared" si="565"/>
        <v>0</v>
      </c>
      <c r="CP772" s="54">
        <f t="shared" si="565"/>
        <v>0</v>
      </c>
      <c r="CQ772" s="54">
        <f t="shared" si="565"/>
        <v>0</v>
      </c>
      <c r="CR772" s="54">
        <f t="shared" si="565"/>
        <v>0</v>
      </c>
      <c r="CS772" s="54">
        <f t="shared" si="565"/>
        <v>0</v>
      </c>
      <c r="CT772" s="54">
        <f t="shared" si="565"/>
        <v>0</v>
      </c>
      <c r="CU772" s="54">
        <f t="shared" si="565"/>
        <v>0</v>
      </c>
      <c r="CV772" s="54">
        <f t="shared" si="565"/>
        <v>0</v>
      </c>
      <c r="CX772" s="54" t="s">
        <v>415</v>
      </c>
      <c r="CY772" s="54">
        <f>100-$CG$83</f>
        <v>94.33</v>
      </c>
      <c r="CZ772" s="54">
        <f t="shared" ref="CZ772:DN772" si="568">100-$CG$83</f>
        <v>94.33</v>
      </c>
      <c r="DA772" s="54">
        <f t="shared" si="568"/>
        <v>94.33</v>
      </c>
      <c r="DB772" s="54">
        <f t="shared" si="568"/>
        <v>94.33</v>
      </c>
      <c r="DC772" s="54">
        <f t="shared" si="568"/>
        <v>94.33</v>
      </c>
      <c r="DD772" s="54">
        <f t="shared" si="568"/>
        <v>94.33</v>
      </c>
      <c r="DE772" s="54">
        <f t="shared" si="568"/>
        <v>94.33</v>
      </c>
      <c r="DF772" s="54">
        <f t="shared" si="568"/>
        <v>94.33</v>
      </c>
      <c r="DG772" s="54">
        <f t="shared" si="568"/>
        <v>94.33</v>
      </c>
      <c r="DH772" s="54">
        <f t="shared" si="568"/>
        <v>94.33</v>
      </c>
      <c r="DI772" s="54">
        <f t="shared" si="568"/>
        <v>94.33</v>
      </c>
      <c r="DJ772" s="54">
        <f t="shared" si="568"/>
        <v>94.33</v>
      </c>
      <c r="DK772" s="54">
        <f t="shared" si="568"/>
        <v>94.33</v>
      </c>
      <c r="DL772" s="54">
        <f t="shared" si="568"/>
        <v>94.33</v>
      </c>
      <c r="DM772" s="54">
        <f t="shared" si="568"/>
        <v>94.33</v>
      </c>
      <c r="DN772" s="54">
        <f t="shared" si="568"/>
        <v>94.33</v>
      </c>
    </row>
    <row r="773" spans="1:118" ht="14.25" thickBot="1" x14ac:dyDescent="0.2">
      <c r="A773" s="54"/>
      <c r="B773" s="54"/>
      <c r="C773" s="54"/>
      <c r="D773" s="54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  <c r="AA773" s="54"/>
      <c r="AB773" s="54"/>
      <c r="AC773" s="54"/>
      <c r="AD773" s="54"/>
      <c r="AE773" s="54"/>
      <c r="AF773" s="54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B773" s="359"/>
      <c r="CC773" s="360"/>
      <c r="CF773" s="54" t="s">
        <v>465</v>
      </c>
      <c r="CG773" s="347">
        <f>LN(2)/CG$78</f>
        <v>0.13862943611198905</v>
      </c>
      <c r="CH773" s="347">
        <f t="shared" ref="CH773:CV773" si="569">LN(2)/CH$78</f>
        <v>8.6643397569993161E-2</v>
      </c>
      <c r="CI773" s="347">
        <f t="shared" si="569"/>
        <v>5.5451774444795626E-2</v>
      </c>
      <c r="CJ773" s="347">
        <f t="shared" si="569"/>
        <v>3.7467415165402446E-2</v>
      </c>
      <c r="CK773" s="347">
        <f t="shared" si="569"/>
        <v>2.5672117798516494E-2</v>
      </c>
      <c r="CL773" s="347">
        <f t="shared" si="569"/>
        <v>1.8097837612531208E-2</v>
      </c>
      <c r="CM773" s="347">
        <f t="shared" si="569"/>
        <v>1.2765141446776157E-2</v>
      </c>
      <c r="CN773" s="347">
        <f t="shared" si="569"/>
        <v>9.001911435843446E-3</v>
      </c>
      <c r="CO773" s="347">
        <f t="shared" si="569"/>
        <v>6.3591484455040852E-3</v>
      </c>
      <c r="CP773" s="347">
        <f t="shared" si="569"/>
        <v>4.7475834284927756E-3</v>
      </c>
      <c r="CQ773" s="347">
        <f t="shared" si="569"/>
        <v>3.7066694147590657E-3</v>
      </c>
      <c r="CR773" s="347">
        <f t="shared" si="569"/>
        <v>2.9001974082006081E-3</v>
      </c>
      <c r="CS773" s="347">
        <f t="shared" si="569"/>
        <v>2.272613706753919E-3</v>
      </c>
      <c r="CT773" s="347">
        <f t="shared" si="569"/>
        <v>1.7773004629742187E-3</v>
      </c>
      <c r="CU773" s="347">
        <f t="shared" si="569"/>
        <v>1.3918618083533039E-3</v>
      </c>
      <c r="CV773" s="347">
        <f t="shared" si="569"/>
        <v>1.0915703630865281E-3</v>
      </c>
      <c r="CX773" s="54" t="s">
        <v>409</v>
      </c>
      <c r="CY773" s="361">
        <f>CE771</f>
        <v>0</v>
      </c>
      <c r="CZ773" s="54">
        <f>$CY773</f>
        <v>0</v>
      </c>
      <c r="DA773" s="54">
        <f t="shared" ref="DA773:DN773" si="570">$CY773</f>
        <v>0</v>
      </c>
      <c r="DB773" s="54">
        <f t="shared" si="570"/>
        <v>0</v>
      </c>
      <c r="DC773" s="54">
        <f t="shared" si="570"/>
        <v>0</v>
      </c>
      <c r="DD773" s="54">
        <f t="shared" si="570"/>
        <v>0</v>
      </c>
      <c r="DE773" s="54">
        <f t="shared" si="570"/>
        <v>0</v>
      </c>
      <c r="DF773" s="54">
        <f t="shared" si="570"/>
        <v>0</v>
      </c>
      <c r="DG773" s="54">
        <f t="shared" si="570"/>
        <v>0</v>
      </c>
      <c r="DH773" s="54">
        <f t="shared" si="570"/>
        <v>0</v>
      </c>
      <c r="DI773" s="54">
        <f t="shared" si="570"/>
        <v>0</v>
      </c>
      <c r="DJ773" s="54">
        <f t="shared" si="570"/>
        <v>0</v>
      </c>
      <c r="DK773" s="54">
        <f t="shared" si="570"/>
        <v>0</v>
      </c>
      <c r="DL773" s="54">
        <f t="shared" si="570"/>
        <v>0</v>
      </c>
      <c r="DM773" s="54">
        <f t="shared" si="570"/>
        <v>0</v>
      </c>
      <c r="DN773" s="54">
        <f t="shared" si="570"/>
        <v>0</v>
      </c>
    </row>
    <row r="775" spans="1:118" ht="13.5" x14ac:dyDescent="0.15">
      <c r="A775" s="54"/>
      <c r="B775" s="54"/>
      <c r="C775" s="54"/>
      <c r="D775" s="54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  <c r="AA775" s="54"/>
      <c r="AB775" s="54"/>
      <c r="AC775" s="54"/>
      <c r="AD775" s="54"/>
      <c r="AE775" s="54"/>
      <c r="AF775" s="54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G775" s="348">
        <f>(CG768+CG769)*CG770</f>
        <v>79</v>
      </c>
      <c r="CH775" s="348">
        <f t="shared" ref="CH775:CV775" si="571">(CH768+CH769)*CH770</f>
        <v>79</v>
      </c>
      <c r="CI775" s="348">
        <f t="shared" si="571"/>
        <v>79</v>
      </c>
      <c r="CJ775" s="348">
        <f t="shared" si="571"/>
        <v>79</v>
      </c>
      <c r="CK775" s="348">
        <f t="shared" si="571"/>
        <v>79</v>
      </c>
      <c r="CL775" s="348">
        <f t="shared" si="571"/>
        <v>79</v>
      </c>
      <c r="CM775" s="348">
        <f t="shared" si="571"/>
        <v>79</v>
      </c>
      <c r="CN775" s="348">
        <f t="shared" si="571"/>
        <v>79</v>
      </c>
      <c r="CO775" s="348">
        <f t="shared" si="571"/>
        <v>79</v>
      </c>
      <c r="CP775" s="348">
        <f t="shared" si="571"/>
        <v>79</v>
      </c>
      <c r="CQ775" s="348">
        <f t="shared" si="571"/>
        <v>79</v>
      </c>
      <c r="CR775" s="348">
        <f t="shared" si="571"/>
        <v>79</v>
      </c>
      <c r="CS775" s="348">
        <f t="shared" si="571"/>
        <v>79</v>
      </c>
      <c r="CT775" s="348">
        <f t="shared" si="571"/>
        <v>79</v>
      </c>
      <c r="CU775" s="348">
        <f t="shared" si="571"/>
        <v>79</v>
      </c>
      <c r="CV775" s="348">
        <f t="shared" si="571"/>
        <v>79</v>
      </c>
    </row>
    <row r="776" spans="1:118" ht="13.5" x14ac:dyDescent="0.15">
      <c r="A776" s="54"/>
      <c r="B776" s="54"/>
      <c r="C776" s="54"/>
      <c r="D776" s="54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  <c r="AA776" s="54"/>
      <c r="AB776" s="54"/>
      <c r="AC776" s="54"/>
      <c r="AD776" s="54"/>
      <c r="AE776" s="54"/>
      <c r="AF776" s="54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G776" s="348">
        <f>CG771*CG770*(CG772-1/CG773)</f>
        <v>575.56318656265205</v>
      </c>
      <c r="CH776" s="348">
        <f t="shared" ref="CH776:CV776" si="572">CH771*CH770*(CH772-1/CH773)</f>
        <v>920.90109850024317</v>
      </c>
      <c r="CI776" s="348">
        <f t="shared" si="572"/>
        <v>1438.9079664066298</v>
      </c>
      <c r="CJ776" s="348">
        <f t="shared" si="572"/>
        <v>2129.5837902818125</v>
      </c>
      <c r="CK776" s="348">
        <f t="shared" si="572"/>
        <v>3108.0412074383207</v>
      </c>
      <c r="CL776" s="348">
        <f t="shared" si="572"/>
        <v>4408.8140090699144</v>
      </c>
      <c r="CM776" s="348">
        <f t="shared" si="572"/>
        <v>6250.6162060704</v>
      </c>
      <c r="CN776" s="348">
        <f t="shared" si="572"/>
        <v>8863.6730730648396</v>
      </c>
      <c r="CO776" s="348">
        <f t="shared" si="572"/>
        <v>12547.277467065815</v>
      </c>
      <c r="CP776" s="348">
        <f t="shared" si="572"/>
        <v>16806.445047629441</v>
      </c>
      <c r="CQ776" s="348">
        <f t="shared" si="572"/>
        <v>21526.063177443186</v>
      </c>
      <c r="CR776" s="348">
        <f t="shared" si="572"/>
        <v>27511.920317694763</v>
      </c>
      <c r="CS776" s="348">
        <f t="shared" si="572"/>
        <v>35109.354380321776</v>
      </c>
      <c r="CT776" s="348">
        <f t="shared" si="572"/>
        <v>44893.928551886856</v>
      </c>
      <c r="CU776" s="348">
        <f t="shared" si="572"/>
        <v>57326.093381640138</v>
      </c>
      <c r="CV776" s="348">
        <f t="shared" si="572"/>
        <v>73096.524693456799</v>
      </c>
    </row>
    <row r="777" spans="1:118" ht="13.5" x14ac:dyDescent="0.15">
      <c r="A777" s="54"/>
      <c r="B777" s="54"/>
      <c r="C777" s="54"/>
      <c r="D777" s="54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  <c r="AA777" s="54"/>
      <c r="AB777" s="54"/>
      <c r="AC777" s="54"/>
      <c r="AD777" s="54"/>
      <c r="AE777" s="54"/>
      <c r="AF777" s="54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G777" s="348" t="e">
        <f>((CG768+CG769)*CG770-CG767-CG771*CG770/CG773)*EXP(-CG773*CG772)</f>
        <v>#VALUE!</v>
      </c>
      <c r="CH777" s="348" t="e">
        <f t="shared" ref="CH777:CV777" si="573">((CH768+CH769)*CH770-CH767-CH771*CH770/CH773)*EXP(-CH773*CH772)</f>
        <v>#VALUE!</v>
      </c>
      <c r="CI777" s="348" t="e">
        <f t="shared" si="573"/>
        <v>#VALUE!</v>
      </c>
      <c r="CJ777" s="348" t="e">
        <f t="shared" si="573"/>
        <v>#VALUE!</v>
      </c>
      <c r="CK777" s="348" t="e">
        <f t="shared" si="573"/>
        <v>#VALUE!</v>
      </c>
      <c r="CL777" s="348" t="e">
        <f t="shared" si="573"/>
        <v>#VALUE!</v>
      </c>
      <c r="CM777" s="348" t="e">
        <f t="shared" si="573"/>
        <v>#VALUE!</v>
      </c>
      <c r="CN777" s="348" t="e">
        <f t="shared" si="573"/>
        <v>#VALUE!</v>
      </c>
      <c r="CO777" s="348" t="e">
        <f t="shared" si="573"/>
        <v>#VALUE!</v>
      </c>
      <c r="CP777" s="348" t="e">
        <f t="shared" si="573"/>
        <v>#VALUE!</v>
      </c>
      <c r="CQ777" s="348" t="e">
        <f t="shared" si="573"/>
        <v>#VALUE!</v>
      </c>
      <c r="CR777" s="348" t="e">
        <f t="shared" si="573"/>
        <v>#VALUE!</v>
      </c>
      <c r="CS777" s="348" t="e">
        <f t="shared" si="573"/>
        <v>#VALUE!</v>
      </c>
      <c r="CT777" s="348" t="e">
        <f t="shared" si="573"/>
        <v>#VALUE!</v>
      </c>
      <c r="CU777" s="348" t="e">
        <f t="shared" si="573"/>
        <v>#VALUE!</v>
      </c>
      <c r="CV777" s="348" t="e">
        <f t="shared" si="573"/>
        <v>#VALUE!</v>
      </c>
    </row>
    <row r="778" spans="1:118" ht="13.5" x14ac:dyDescent="0.15">
      <c r="A778" s="54"/>
      <c r="B778" s="54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  <c r="AA778" s="54"/>
      <c r="AB778" s="54"/>
      <c r="AC778" s="54"/>
      <c r="AD778" s="54"/>
      <c r="AE778" s="54"/>
      <c r="AF778" s="54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G778" s="349" t="e">
        <f>CG775+CG776-CG777</f>
        <v>#VALUE!</v>
      </c>
      <c r="CH778" s="349" t="e">
        <f t="shared" ref="CH778:CV778" si="574">CH775+CH776-CH777</f>
        <v>#VALUE!</v>
      </c>
      <c r="CI778" s="349" t="e">
        <f t="shared" si="574"/>
        <v>#VALUE!</v>
      </c>
      <c r="CJ778" s="349" t="e">
        <f t="shared" si="574"/>
        <v>#VALUE!</v>
      </c>
      <c r="CK778" s="349" t="e">
        <f t="shared" si="574"/>
        <v>#VALUE!</v>
      </c>
      <c r="CL778" s="349" t="e">
        <f t="shared" si="574"/>
        <v>#VALUE!</v>
      </c>
      <c r="CM778" s="349" t="e">
        <f t="shared" si="574"/>
        <v>#VALUE!</v>
      </c>
      <c r="CN778" s="349" t="e">
        <f t="shared" si="574"/>
        <v>#VALUE!</v>
      </c>
      <c r="CO778" s="349" t="e">
        <f t="shared" si="574"/>
        <v>#VALUE!</v>
      </c>
      <c r="CP778" s="349" t="e">
        <f t="shared" si="574"/>
        <v>#VALUE!</v>
      </c>
      <c r="CQ778" s="349" t="e">
        <f t="shared" si="574"/>
        <v>#VALUE!</v>
      </c>
      <c r="CR778" s="349" t="e">
        <f t="shared" si="574"/>
        <v>#VALUE!</v>
      </c>
      <c r="CS778" s="349" t="e">
        <f t="shared" si="574"/>
        <v>#VALUE!</v>
      </c>
      <c r="CT778" s="349" t="e">
        <f t="shared" si="574"/>
        <v>#VALUE!</v>
      </c>
      <c r="CU778" s="349" t="e">
        <f t="shared" si="574"/>
        <v>#VALUE!</v>
      </c>
      <c r="CV778" s="349" t="e">
        <f t="shared" si="574"/>
        <v>#VALUE!</v>
      </c>
    </row>
    <row r="779" spans="1:118" ht="13.5" x14ac:dyDescent="0.15">
      <c r="A779" s="54"/>
      <c r="B779" s="54"/>
      <c r="C779" s="54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  <c r="AA779" s="54"/>
      <c r="AB779" s="54"/>
      <c r="AC779" s="54"/>
      <c r="AD779" s="54"/>
      <c r="AE779" s="54"/>
      <c r="AF779" s="54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G779" s="350" t="s">
        <v>390</v>
      </c>
      <c r="CH779" s="351" t="s">
        <v>333</v>
      </c>
      <c r="CI779" s="351" t="s">
        <v>334</v>
      </c>
      <c r="CJ779" s="351" t="s">
        <v>335</v>
      </c>
      <c r="CK779" s="351" t="s">
        <v>336</v>
      </c>
      <c r="CL779" s="351" t="s">
        <v>337</v>
      </c>
      <c r="CM779" s="351" t="s">
        <v>338</v>
      </c>
      <c r="CN779" s="351" t="s">
        <v>339</v>
      </c>
      <c r="CO779" s="351" t="s">
        <v>340</v>
      </c>
      <c r="CP779" s="351" t="s">
        <v>341</v>
      </c>
      <c r="CQ779" s="351" t="s">
        <v>342</v>
      </c>
      <c r="CR779" s="351" t="s">
        <v>343</v>
      </c>
      <c r="CS779" s="351" t="s">
        <v>344</v>
      </c>
      <c r="CT779" s="351" t="s">
        <v>345</v>
      </c>
      <c r="CU779" s="351" t="s">
        <v>346</v>
      </c>
      <c r="CV779" s="351" t="s">
        <v>347</v>
      </c>
      <c r="CY779" s="54" t="s">
        <v>390</v>
      </c>
      <c r="CZ779" s="54" t="s">
        <v>333</v>
      </c>
      <c r="DA779" s="54" t="s">
        <v>334</v>
      </c>
      <c r="DB779" s="54" t="s">
        <v>335</v>
      </c>
      <c r="DC779" s="54" t="s">
        <v>336</v>
      </c>
      <c r="DD779" s="54" t="s">
        <v>337</v>
      </c>
      <c r="DE779" s="54" t="s">
        <v>338</v>
      </c>
      <c r="DF779" s="54" t="s">
        <v>339</v>
      </c>
      <c r="DG779" s="54" t="s">
        <v>340</v>
      </c>
      <c r="DH779" s="54" t="s">
        <v>341</v>
      </c>
      <c r="DI779" s="54" t="s">
        <v>342</v>
      </c>
      <c r="DJ779" s="54" t="s">
        <v>343</v>
      </c>
      <c r="DK779" s="54" t="s">
        <v>344</v>
      </c>
      <c r="DL779" s="54" t="s">
        <v>345</v>
      </c>
      <c r="DM779" s="54" t="s">
        <v>346</v>
      </c>
      <c r="DN779" s="54" t="s">
        <v>347</v>
      </c>
    </row>
    <row r="780" spans="1:118" ht="13.5" x14ac:dyDescent="0.15">
      <c r="A780" s="54"/>
      <c r="B780" s="54"/>
      <c r="C780" s="54"/>
      <c r="D780" s="54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  <c r="AA780" s="54"/>
      <c r="AB780" s="54"/>
      <c r="AC780" s="54"/>
      <c r="AD780" s="54"/>
      <c r="AE780" s="54"/>
      <c r="AF780" s="54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F780" s="54" t="s">
        <v>391</v>
      </c>
      <c r="CG780" s="352" t="e">
        <f>ROUND((CG768+CG769)*CG770+CG771*CG770*(CG772-1/CG773)-((CG768+CG769)*CG770-CG767-CG771*CG770/CG773)*EXP(-CG773*CG772),5)</f>
        <v>#VALUE!</v>
      </c>
      <c r="CH780" s="352" t="e">
        <f t="shared" ref="CH780:CV780" si="575">ROUND((CH768+CH769)*CH770+CH771*CH770*(CH772-1/CH773)-((CH768+CH769)*CH770-CH767-CH771*CH770/CH773)*EXP(-CH773*CH772),5)</f>
        <v>#VALUE!</v>
      </c>
      <c r="CI780" s="352" t="e">
        <f t="shared" si="575"/>
        <v>#VALUE!</v>
      </c>
      <c r="CJ780" s="352" t="e">
        <f t="shared" si="575"/>
        <v>#VALUE!</v>
      </c>
      <c r="CK780" s="352" t="e">
        <f t="shared" si="575"/>
        <v>#VALUE!</v>
      </c>
      <c r="CL780" s="352" t="e">
        <f t="shared" si="575"/>
        <v>#VALUE!</v>
      </c>
      <c r="CM780" s="352" t="e">
        <f t="shared" si="575"/>
        <v>#VALUE!</v>
      </c>
      <c r="CN780" s="352" t="e">
        <f t="shared" si="575"/>
        <v>#VALUE!</v>
      </c>
      <c r="CO780" s="352" t="e">
        <f t="shared" si="575"/>
        <v>#VALUE!</v>
      </c>
      <c r="CP780" s="352" t="e">
        <f t="shared" si="575"/>
        <v>#VALUE!</v>
      </c>
      <c r="CQ780" s="352" t="e">
        <f t="shared" si="575"/>
        <v>#VALUE!</v>
      </c>
      <c r="CR780" s="352" t="e">
        <f t="shared" si="575"/>
        <v>#VALUE!</v>
      </c>
      <c r="CS780" s="352" t="e">
        <f t="shared" si="575"/>
        <v>#VALUE!</v>
      </c>
      <c r="CT780" s="352" t="e">
        <f t="shared" si="575"/>
        <v>#VALUE!</v>
      </c>
      <c r="CU780" s="352" t="e">
        <f t="shared" si="575"/>
        <v>#VALUE!</v>
      </c>
      <c r="CV780" s="352" t="e">
        <f t="shared" si="575"/>
        <v>#VALUE!</v>
      </c>
      <c r="CX780" s="54" t="s">
        <v>412</v>
      </c>
      <c r="CY780" s="362">
        <f>(CY772+CY773)/CY771+CY770</f>
        <v>295.99579239870923</v>
      </c>
      <c r="CZ780" s="362">
        <f t="shared" ref="CZ780:DN780" si="576">(CZ772+CZ773)/CZ771+CZ770</f>
        <v>253.99617592876882</v>
      </c>
      <c r="DA780" s="362">
        <f t="shared" si="576"/>
        <v>224.99578814732763</v>
      </c>
      <c r="DB780" s="362">
        <f t="shared" si="576"/>
        <v>202.99552076677315</v>
      </c>
      <c r="DC780" s="362">
        <f t="shared" si="576"/>
        <v>190.00217425547623</v>
      </c>
      <c r="DD780" s="362">
        <f t="shared" si="576"/>
        <v>174.99791344557741</v>
      </c>
      <c r="DE780" s="362">
        <f t="shared" si="576"/>
        <v>164.99559634188427</v>
      </c>
      <c r="DF780" s="362">
        <f t="shared" si="576"/>
        <v>157.00280920314253</v>
      </c>
      <c r="DG780" s="362">
        <f t="shared" si="576"/>
        <v>151.99654993400793</v>
      </c>
      <c r="DH780" s="362">
        <f t="shared" si="576"/>
        <v>145.99700693992628</v>
      </c>
      <c r="DI780" s="362">
        <f t="shared" si="576"/>
        <v>141.99730722180493</v>
      </c>
      <c r="DJ780" s="362">
        <f t="shared" si="576"/>
        <v>138.99904711262363</v>
      </c>
      <c r="DK780" s="362">
        <f t="shared" si="576"/>
        <v>133.99871805423658</v>
      </c>
      <c r="DL780" s="362">
        <f t="shared" si="576"/>
        <v>131.99796563285832</v>
      </c>
      <c r="DM780" s="362">
        <f t="shared" si="576"/>
        <v>129.00495001041449</v>
      </c>
      <c r="DN780" s="362">
        <f t="shared" si="576"/>
        <v>127.00491577747849</v>
      </c>
    </row>
    <row r="781" spans="1:118" ht="13.5" x14ac:dyDescent="0.15">
      <c r="A781" s="54"/>
      <c r="B781" s="54"/>
      <c r="C781" s="54"/>
      <c r="D781" s="54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  <c r="AA781" s="54"/>
      <c r="AB781" s="54"/>
      <c r="AC781" s="54"/>
      <c r="AD781" s="54"/>
      <c r="AE781" s="54"/>
      <c r="AF781" s="54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319" t="str">
        <f>IF(CB781="","",CC781)</f>
        <v/>
      </c>
      <c r="CB781" s="363" t="str">
        <f>IF(COUNTIF(CY781:DN781,"×")=0,"","浮上できません")</f>
        <v/>
      </c>
      <c r="CC781" s="316">
        <v>12</v>
      </c>
      <c r="CG781" s="369"/>
      <c r="CH781" s="369"/>
      <c r="CI781" s="369"/>
      <c r="CJ781" s="369"/>
      <c r="CK781" s="369"/>
      <c r="CL781" s="369"/>
      <c r="CM781" s="369"/>
      <c r="CN781" s="369"/>
      <c r="CO781" s="369"/>
      <c r="CP781" s="369"/>
      <c r="CQ781" s="369"/>
      <c r="CR781" s="369"/>
      <c r="CS781" s="369"/>
      <c r="CT781" s="369"/>
      <c r="CU781" s="369"/>
      <c r="CV781" s="369"/>
      <c r="CY781" s="364" t="e">
        <f t="shared" ref="CY781:DN781" si="577">IF(CY780-CG780&gt;0,"","×")</f>
        <v>#VALUE!</v>
      </c>
      <c r="CZ781" s="364" t="e">
        <f t="shared" si="577"/>
        <v>#VALUE!</v>
      </c>
      <c r="DA781" s="364" t="e">
        <f t="shared" si="577"/>
        <v>#VALUE!</v>
      </c>
      <c r="DB781" s="364" t="e">
        <f t="shared" si="577"/>
        <v>#VALUE!</v>
      </c>
      <c r="DC781" s="364" t="e">
        <f t="shared" si="577"/>
        <v>#VALUE!</v>
      </c>
      <c r="DD781" s="364" t="e">
        <f t="shared" si="577"/>
        <v>#VALUE!</v>
      </c>
      <c r="DE781" s="364" t="e">
        <f t="shared" si="577"/>
        <v>#VALUE!</v>
      </c>
      <c r="DF781" s="364" t="e">
        <f t="shared" si="577"/>
        <v>#VALUE!</v>
      </c>
      <c r="DG781" s="364" t="e">
        <f t="shared" si="577"/>
        <v>#VALUE!</v>
      </c>
      <c r="DH781" s="364" t="e">
        <f t="shared" si="577"/>
        <v>#VALUE!</v>
      </c>
      <c r="DI781" s="364" t="e">
        <f t="shared" si="577"/>
        <v>#VALUE!</v>
      </c>
      <c r="DJ781" s="364" t="e">
        <f t="shared" si="577"/>
        <v>#VALUE!</v>
      </c>
      <c r="DK781" s="364" t="e">
        <f t="shared" si="577"/>
        <v>#VALUE!</v>
      </c>
      <c r="DL781" s="364" t="e">
        <f t="shared" si="577"/>
        <v>#VALUE!</v>
      </c>
      <c r="DM781" s="364" t="e">
        <f t="shared" si="577"/>
        <v>#VALUE!</v>
      </c>
      <c r="DN781" s="364" t="e">
        <f t="shared" si="577"/>
        <v>#VALUE!</v>
      </c>
    </row>
    <row r="782" spans="1:118" ht="13.5" x14ac:dyDescent="0.15">
      <c r="A782" s="54"/>
      <c r="B782" s="54"/>
      <c r="C782" s="54"/>
      <c r="D782" s="54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  <c r="AA782" s="54"/>
      <c r="AB782" s="54"/>
      <c r="AC782" s="54"/>
      <c r="AD782" s="54"/>
      <c r="AE782" s="54"/>
      <c r="AF782" s="54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F782" s="338" t="s">
        <v>567</v>
      </c>
      <c r="CG782" s="338" t="s">
        <v>568</v>
      </c>
      <c r="CH782" s="338"/>
      <c r="CI782" s="338"/>
      <c r="CJ782" s="338"/>
      <c r="CK782" s="338"/>
      <c r="CL782" s="338"/>
      <c r="CM782" s="338"/>
      <c r="CN782" s="338"/>
      <c r="CO782" s="338"/>
      <c r="CP782" s="338"/>
      <c r="CQ782" s="338"/>
      <c r="CR782" s="338"/>
      <c r="CS782" s="338"/>
      <c r="CT782" s="338"/>
      <c r="CU782" s="338"/>
      <c r="CV782" s="338"/>
      <c r="CW782" s="338"/>
    </row>
    <row r="784" spans="1:118" ht="16.5" customHeight="1" x14ac:dyDescent="0.15">
      <c r="A784" s="54"/>
      <c r="B784" s="54"/>
      <c r="C784" s="54"/>
      <c r="D784" s="54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  <c r="AA784" s="54"/>
      <c r="AB784" s="54"/>
      <c r="AC784" s="54"/>
      <c r="AD784" s="54"/>
      <c r="AE784" s="54"/>
      <c r="AF784" s="54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F784" s="340" t="s">
        <v>401</v>
      </c>
      <c r="CG784" s="353" t="e">
        <f>CG780</f>
        <v>#VALUE!</v>
      </c>
      <c r="CH784" s="353" t="e">
        <f t="shared" ref="CH784:CV784" si="578">CH780</f>
        <v>#VALUE!</v>
      </c>
      <c r="CI784" s="353" t="e">
        <f t="shared" si="578"/>
        <v>#VALUE!</v>
      </c>
      <c r="CJ784" s="353" t="e">
        <f t="shared" si="578"/>
        <v>#VALUE!</v>
      </c>
      <c r="CK784" s="353" t="e">
        <f t="shared" si="578"/>
        <v>#VALUE!</v>
      </c>
      <c r="CL784" s="353" t="e">
        <f t="shared" si="578"/>
        <v>#VALUE!</v>
      </c>
      <c r="CM784" s="353" t="e">
        <f t="shared" si="578"/>
        <v>#VALUE!</v>
      </c>
      <c r="CN784" s="353" t="e">
        <f t="shared" si="578"/>
        <v>#VALUE!</v>
      </c>
      <c r="CO784" s="353" t="e">
        <f t="shared" si="578"/>
        <v>#VALUE!</v>
      </c>
      <c r="CP784" s="353" t="e">
        <f t="shared" si="578"/>
        <v>#VALUE!</v>
      </c>
      <c r="CQ784" s="353" t="e">
        <f t="shared" si="578"/>
        <v>#VALUE!</v>
      </c>
      <c r="CR784" s="353" t="e">
        <f t="shared" si="578"/>
        <v>#VALUE!</v>
      </c>
      <c r="CS784" s="353" t="e">
        <f t="shared" si="578"/>
        <v>#VALUE!</v>
      </c>
      <c r="CT784" s="353" t="e">
        <f t="shared" si="578"/>
        <v>#VALUE!</v>
      </c>
      <c r="CU784" s="353" t="e">
        <f t="shared" si="578"/>
        <v>#VALUE!</v>
      </c>
      <c r="CV784" s="353" t="e">
        <f t="shared" si="578"/>
        <v>#VALUE!</v>
      </c>
    </row>
    <row r="785" spans="1:118" ht="13.5" x14ac:dyDescent="0.15">
      <c r="A785" s="54"/>
      <c r="B785" s="54"/>
      <c r="C785" s="54"/>
      <c r="D785" s="54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  <c r="AA785" s="54"/>
      <c r="AB785" s="54"/>
      <c r="AC785" s="54"/>
      <c r="AD785" s="54"/>
      <c r="AE785" s="54"/>
      <c r="AF785" s="54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F785" s="54" t="s">
        <v>395</v>
      </c>
      <c r="CG785" s="54">
        <v>100</v>
      </c>
      <c r="CH785" s="54">
        <f>$CG785</f>
        <v>100</v>
      </c>
      <c r="CI785" s="54">
        <f t="shared" ref="CI785:CV789" si="579">$CG785</f>
        <v>100</v>
      </c>
      <c r="CJ785" s="54">
        <f t="shared" si="579"/>
        <v>100</v>
      </c>
      <c r="CK785" s="54">
        <f t="shared" si="579"/>
        <v>100</v>
      </c>
      <c r="CL785" s="54">
        <f t="shared" si="579"/>
        <v>100</v>
      </c>
      <c r="CM785" s="54">
        <f t="shared" si="579"/>
        <v>100</v>
      </c>
      <c r="CN785" s="54">
        <f t="shared" si="579"/>
        <v>100</v>
      </c>
      <c r="CO785" s="54">
        <f t="shared" si="579"/>
        <v>100</v>
      </c>
      <c r="CP785" s="54">
        <f t="shared" si="579"/>
        <v>100</v>
      </c>
      <c r="CQ785" s="54">
        <f t="shared" si="579"/>
        <v>100</v>
      </c>
      <c r="CR785" s="54">
        <f t="shared" si="579"/>
        <v>100</v>
      </c>
      <c r="CS785" s="54">
        <f t="shared" si="579"/>
        <v>100</v>
      </c>
      <c r="CT785" s="54">
        <f t="shared" si="579"/>
        <v>100</v>
      </c>
      <c r="CU785" s="54">
        <f t="shared" si="579"/>
        <v>100</v>
      </c>
      <c r="CV785" s="54">
        <f t="shared" si="579"/>
        <v>100</v>
      </c>
      <c r="CX785" s="339" t="s">
        <v>569</v>
      </c>
      <c r="CY785" s="339"/>
      <c r="CZ785" s="339"/>
      <c r="DA785" s="339"/>
      <c r="DB785" s="339"/>
      <c r="DC785" s="339"/>
      <c r="DD785" s="339"/>
      <c r="DE785" s="339"/>
      <c r="DF785" s="339"/>
      <c r="DG785" s="339"/>
      <c r="DH785" s="339"/>
      <c r="DI785" s="339"/>
      <c r="DJ785" s="339"/>
      <c r="DK785" s="339"/>
      <c r="DL785" s="339"/>
      <c r="DM785" s="339"/>
      <c r="DN785" s="339"/>
    </row>
    <row r="786" spans="1:118" ht="13.5" x14ac:dyDescent="0.15">
      <c r="A786" s="54"/>
      <c r="B786" s="54"/>
      <c r="C786" s="54"/>
      <c r="D786" s="54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  <c r="AA786" s="54"/>
      <c r="AB786" s="54"/>
      <c r="AC786" s="54"/>
      <c r="AD786" s="54"/>
      <c r="AE786" s="54"/>
      <c r="AF786" s="54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B786" s="64" t="s">
        <v>372</v>
      </c>
      <c r="CC786" s="345">
        <v>0</v>
      </c>
      <c r="CD786" s="66" t="s">
        <v>503</v>
      </c>
      <c r="CE786" s="66">
        <f>ROUND(CC786*$CG$82*9.80665/1000,0)</f>
        <v>0</v>
      </c>
      <c r="CF786" s="54" t="s">
        <v>374</v>
      </c>
      <c r="CG786" s="341">
        <f>CE787</f>
        <v>0</v>
      </c>
      <c r="CH786" s="54">
        <f>$CG786</f>
        <v>0</v>
      </c>
      <c r="CI786" s="54">
        <f t="shared" si="579"/>
        <v>0</v>
      </c>
      <c r="CJ786" s="54">
        <f t="shared" si="579"/>
        <v>0</v>
      </c>
      <c r="CK786" s="54">
        <f t="shared" si="579"/>
        <v>0</v>
      </c>
      <c r="CL786" s="54">
        <f t="shared" si="579"/>
        <v>0</v>
      </c>
      <c r="CM786" s="54">
        <f t="shared" si="579"/>
        <v>0</v>
      </c>
      <c r="CN786" s="54">
        <f t="shared" si="579"/>
        <v>0</v>
      </c>
      <c r="CO786" s="54">
        <f t="shared" si="579"/>
        <v>0</v>
      </c>
      <c r="CP786" s="54">
        <f t="shared" si="579"/>
        <v>0</v>
      </c>
      <c r="CQ786" s="54">
        <f t="shared" si="579"/>
        <v>0</v>
      </c>
      <c r="CR786" s="54">
        <f t="shared" si="579"/>
        <v>0</v>
      </c>
      <c r="CS786" s="54">
        <f t="shared" si="579"/>
        <v>0</v>
      </c>
      <c r="CT786" s="54">
        <f t="shared" si="579"/>
        <v>0</v>
      </c>
      <c r="CU786" s="54">
        <f t="shared" si="579"/>
        <v>0</v>
      </c>
      <c r="CV786" s="54">
        <f t="shared" si="579"/>
        <v>0</v>
      </c>
    </row>
    <row r="787" spans="1:118" ht="13.5" x14ac:dyDescent="0.15">
      <c r="A787" s="54"/>
      <c r="B787" s="54"/>
      <c r="C787" s="54"/>
      <c r="D787" s="54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  <c r="AA787" s="54"/>
      <c r="AB787" s="54"/>
      <c r="AC787" s="54"/>
      <c r="AD787" s="54"/>
      <c r="AE787" s="54"/>
      <c r="AF787" s="54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B787" s="354" t="s">
        <v>376</v>
      </c>
      <c r="CC787" s="355">
        <f>CC771</f>
        <v>0</v>
      </c>
      <c r="CD787" s="346" t="s">
        <v>377</v>
      </c>
      <c r="CE787" s="66">
        <f>CC787*$CG$82*9.80665/1000</f>
        <v>0</v>
      </c>
      <c r="CF787" s="54" t="s">
        <v>378</v>
      </c>
      <c r="CG787" s="54">
        <v>0.79</v>
      </c>
      <c r="CH787" s="54">
        <f>$CG787</f>
        <v>0.79</v>
      </c>
      <c r="CI787" s="54">
        <f t="shared" si="579"/>
        <v>0.79</v>
      </c>
      <c r="CJ787" s="54">
        <f t="shared" si="579"/>
        <v>0.79</v>
      </c>
      <c r="CK787" s="54">
        <f t="shared" si="579"/>
        <v>0.79</v>
      </c>
      <c r="CL787" s="54">
        <f t="shared" si="579"/>
        <v>0.79</v>
      </c>
      <c r="CM787" s="54">
        <f t="shared" si="579"/>
        <v>0.79</v>
      </c>
      <c r="CN787" s="54">
        <f t="shared" si="579"/>
        <v>0.79</v>
      </c>
      <c r="CO787" s="54">
        <f t="shared" si="579"/>
        <v>0.79</v>
      </c>
      <c r="CP787" s="54">
        <f t="shared" si="579"/>
        <v>0.79</v>
      </c>
      <c r="CQ787" s="54">
        <f t="shared" si="579"/>
        <v>0.79</v>
      </c>
      <c r="CR787" s="54">
        <f t="shared" si="579"/>
        <v>0.79</v>
      </c>
      <c r="CS787" s="54">
        <f t="shared" si="579"/>
        <v>0.79</v>
      </c>
      <c r="CT787" s="54">
        <f t="shared" si="579"/>
        <v>0.79</v>
      </c>
      <c r="CU787" s="54">
        <f t="shared" si="579"/>
        <v>0.79</v>
      </c>
      <c r="CV787" s="54">
        <f t="shared" si="579"/>
        <v>0.79</v>
      </c>
      <c r="CX787" s="358" t="s">
        <v>404</v>
      </c>
      <c r="CY787" s="54">
        <f t="shared" ref="CY787:DN787" si="580">CG$79</f>
        <v>126.88500000000001</v>
      </c>
      <c r="CZ787" s="54">
        <f t="shared" si="580"/>
        <v>109.185</v>
      </c>
      <c r="DA787" s="54">
        <f t="shared" si="580"/>
        <v>94.381</v>
      </c>
      <c r="DB787" s="54">
        <f t="shared" si="580"/>
        <v>82.445999999999998</v>
      </c>
      <c r="DC787" s="54">
        <f t="shared" si="580"/>
        <v>73.918000000000006</v>
      </c>
      <c r="DD787" s="54">
        <f t="shared" si="580"/>
        <v>63.152999999999999</v>
      </c>
      <c r="DE787" s="54">
        <f t="shared" si="580"/>
        <v>56.482999999999997</v>
      </c>
      <c r="DF787" s="54">
        <f t="shared" si="580"/>
        <v>51.133000000000003</v>
      </c>
      <c r="DG787" s="54">
        <f t="shared" si="580"/>
        <v>48.246000000000002</v>
      </c>
      <c r="DH787" s="54">
        <f t="shared" si="580"/>
        <v>43.709000000000003</v>
      </c>
      <c r="DI787" s="54">
        <f t="shared" si="580"/>
        <v>40.774000000000001</v>
      </c>
      <c r="DJ787" s="54">
        <f t="shared" si="580"/>
        <v>38.68</v>
      </c>
      <c r="DK787" s="54">
        <f t="shared" si="580"/>
        <v>34.463000000000001</v>
      </c>
      <c r="DL787" s="54">
        <f t="shared" si="580"/>
        <v>33.161000000000001</v>
      </c>
      <c r="DM787" s="54">
        <f t="shared" si="580"/>
        <v>30.765000000000001</v>
      </c>
      <c r="DN787" s="54">
        <f t="shared" si="580"/>
        <v>29.283999999999999</v>
      </c>
    </row>
    <row r="788" spans="1:118" ht="13.5" x14ac:dyDescent="0.15">
      <c r="A788" s="54"/>
      <c r="B788" s="54"/>
      <c r="C788" s="54"/>
      <c r="D788" s="54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  <c r="AA788" s="54"/>
      <c r="AB788" s="54"/>
      <c r="AC788" s="54"/>
      <c r="AD788" s="54"/>
      <c r="AE788" s="54"/>
      <c r="AF788" s="54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B788" s="64" t="s">
        <v>380</v>
      </c>
      <c r="CC788" s="345">
        <f>-BN125</f>
        <v>0</v>
      </c>
      <c r="CD788" s="346" t="s">
        <v>381</v>
      </c>
      <c r="CE788" s="66">
        <f>CC788*$CG$82*9.80665/1000</f>
        <v>0</v>
      </c>
      <c r="CF788" s="54" t="s">
        <v>566</v>
      </c>
      <c r="CG788" s="341">
        <f>CE786</f>
        <v>0</v>
      </c>
      <c r="CH788" s="54">
        <f>$CG788</f>
        <v>0</v>
      </c>
      <c r="CI788" s="54">
        <f t="shared" si="579"/>
        <v>0</v>
      </c>
      <c r="CJ788" s="54">
        <f t="shared" si="579"/>
        <v>0</v>
      </c>
      <c r="CK788" s="54">
        <f t="shared" si="579"/>
        <v>0</v>
      </c>
      <c r="CL788" s="54">
        <f t="shared" si="579"/>
        <v>0</v>
      </c>
      <c r="CM788" s="54">
        <f t="shared" si="579"/>
        <v>0</v>
      </c>
      <c r="CN788" s="54">
        <f t="shared" si="579"/>
        <v>0</v>
      </c>
      <c r="CO788" s="54">
        <f t="shared" si="579"/>
        <v>0</v>
      </c>
      <c r="CP788" s="54">
        <f t="shared" si="579"/>
        <v>0</v>
      </c>
      <c r="CQ788" s="54">
        <f t="shared" si="579"/>
        <v>0</v>
      </c>
      <c r="CR788" s="54">
        <f t="shared" si="579"/>
        <v>0</v>
      </c>
      <c r="CS788" s="54">
        <f t="shared" si="579"/>
        <v>0</v>
      </c>
      <c r="CT788" s="54">
        <f t="shared" si="579"/>
        <v>0</v>
      </c>
      <c r="CU788" s="54">
        <f t="shared" si="579"/>
        <v>0</v>
      </c>
      <c r="CV788" s="54">
        <f t="shared" si="579"/>
        <v>0</v>
      </c>
      <c r="CX788" s="54" t="s">
        <v>550</v>
      </c>
      <c r="CY788" s="54">
        <f t="shared" ref="CY788:DN788" si="581">CG$80</f>
        <v>0.55779999999999996</v>
      </c>
      <c r="CZ788" s="54">
        <f t="shared" si="581"/>
        <v>0.65139999999999998</v>
      </c>
      <c r="DA788" s="54">
        <f t="shared" si="581"/>
        <v>0.72219999999999995</v>
      </c>
      <c r="DB788" s="54">
        <f t="shared" si="581"/>
        <v>0.78249999999999997</v>
      </c>
      <c r="DC788" s="54">
        <f t="shared" si="581"/>
        <v>0.81259999999999999</v>
      </c>
      <c r="DD788" s="54">
        <f t="shared" si="581"/>
        <v>0.84340000000000004</v>
      </c>
      <c r="DE788" s="54">
        <f t="shared" si="581"/>
        <v>0.86929999999999996</v>
      </c>
      <c r="DF788" s="54">
        <f t="shared" si="581"/>
        <v>0.89100000000000001</v>
      </c>
      <c r="DG788" s="54">
        <f t="shared" si="581"/>
        <v>0.90920000000000001</v>
      </c>
      <c r="DH788" s="54">
        <f t="shared" si="581"/>
        <v>0.92220000000000002</v>
      </c>
      <c r="DI788" s="54">
        <f t="shared" si="581"/>
        <v>0.93189999999999995</v>
      </c>
      <c r="DJ788" s="54">
        <f t="shared" si="581"/>
        <v>0.94030000000000002</v>
      </c>
      <c r="DK788" s="54">
        <f t="shared" si="581"/>
        <v>0.94769999999999999</v>
      </c>
      <c r="DL788" s="54">
        <f t="shared" si="581"/>
        <v>0.95440000000000003</v>
      </c>
      <c r="DM788" s="54">
        <f t="shared" si="581"/>
        <v>0.96020000000000005</v>
      </c>
      <c r="DN788" s="54">
        <f t="shared" si="581"/>
        <v>0.96530000000000005</v>
      </c>
    </row>
    <row r="789" spans="1:118" ht="14.25" thickBot="1" x14ac:dyDescent="0.2">
      <c r="A789" s="54"/>
      <c r="B789" s="54"/>
      <c r="C789" s="54"/>
      <c r="D789" s="54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  <c r="AA789" s="54"/>
      <c r="AB789" s="54"/>
      <c r="AC789" s="54"/>
      <c r="AD789" s="54"/>
      <c r="AE789" s="54"/>
      <c r="AF789" s="54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B789" s="64" t="s">
        <v>384</v>
      </c>
      <c r="CC789" s="345" t="e">
        <f>(BM125-BM124)/0.000694444444444444</f>
        <v>#VALUE!</v>
      </c>
      <c r="CD789" s="66" t="s">
        <v>65</v>
      </c>
      <c r="CE789" s="66" t="e">
        <f>IF(CC786=0,IF(CC769&gt;0,CC789+CE772,CC789),(CC789-((CC788-CC787)/CC786)))</f>
        <v>#VALUE!</v>
      </c>
      <c r="CF789" s="54" t="s">
        <v>406</v>
      </c>
      <c r="CG789" s="341" t="e">
        <f>ABS(CE789)</f>
        <v>#VALUE!</v>
      </c>
      <c r="CH789" s="54" t="e">
        <f>$CG789</f>
        <v>#VALUE!</v>
      </c>
      <c r="CI789" s="54" t="e">
        <f t="shared" si="579"/>
        <v>#VALUE!</v>
      </c>
      <c r="CJ789" s="54" t="e">
        <f t="shared" si="579"/>
        <v>#VALUE!</v>
      </c>
      <c r="CK789" s="54" t="e">
        <f t="shared" si="579"/>
        <v>#VALUE!</v>
      </c>
      <c r="CL789" s="54" t="e">
        <f t="shared" si="579"/>
        <v>#VALUE!</v>
      </c>
      <c r="CM789" s="54" t="e">
        <f t="shared" si="579"/>
        <v>#VALUE!</v>
      </c>
      <c r="CN789" s="54" t="e">
        <f t="shared" si="579"/>
        <v>#VALUE!</v>
      </c>
      <c r="CO789" s="54" t="e">
        <f t="shared" si="579"/>
        <v>#VALUE!</v>
      </c>
      <c r="CP789" s="54" t="e">
        <f t="shared" si="579"/>
        <v>#VALUE!</v>
      </c>
      <c r="CQ789" s="54" t="e">
        <f t="shared" si="579"/>
        <v>#VALUE!</v>
      </c>
      <c r="CR789" s="54" t="e">
        <f t="shared" si="579"/>
        <v>#VALUE!</v>
      </c>
      <c r="CS789" s="54" t="e">
        <f t="shared" si="579"/>
        <v>#VALUE!</v>
      </c>
      <c r="CT789" s="54" t="e">
        <f t="shared" si="579"/>
        <v>#VALUE!</v>
      </c>
      <c r="CU789" s="54" t="e">
        <f t="shared" si="579"/>
        <v>#VALUE!</v>
      </c>
      <c r="CV789" s="54" t="e">
        <f t="shared" si="579"/>
        <v>#VALUE!</v>
      </c>
      <c r="CX789" s="54" t="s">
        <v>407</v>
      </c>
      <c r="CY789" s="54">
        <f>100-$CG$83</f>
        <v>94.33</v>
      </c>
      <c r="CZ789" s="54">
        <f t="shared" ref="CZ789:DN789" si="582">100-$CG$83</f>
        <v>94.33</v>
      </c>
      <c r="DA789" s="54">
        <f t="shared" si="582"/>
        <v>94.33</v>
      </c>
      <c r="DB789" s="54">
        <f t="shared" si="582"/>
        <v>94.33</v>
      </c>
      <c r="DC789" s="54">
        <f t="shared" si="582"/>
        <v>94.33</v>
      </c>
      <c r="DD789" s="54">
        <f t="shared" si="582"/>
        <v>94.33</v>
      </c>
      <c r="DE789" s="54">
        <f t="shared" si="582"/>
        <v>94.33</v>
      </c>
      <c r="DF789" s="54">
        <f t="shared" si="582"/>
        <v>94.33</v>
      </c>
      <c r="DG789" s="54">
        <f t="shared" si="582"/>
        <v>94.33</v>
      </c>
      <c r="DH789" s="54">
        <f t="shared" si="582"/>
        <v>94.33</v>
      </c>
      <c r="DI789" s="54">
        <f t="shared" si="582"/>
        <v>94.33</v>
      </c>
      <c r="DJ789" s="54">
        <f t="shared" si="582"/>
        <v>94.33</v>
      </c>
      <c r="DK789" s="54">
        <f t="shared" si="582"/>
        <v>94.33</v>
      </c>
      <c r="DL789" s="54">
        <f t="shared" si="582"/>
        <v>94.33</v>
      </c>
      <c r="DM789" s="54">
        <f t="shared" si="582"/>
        <v>94.33</v>
      </c>
      <c r="DN789" s="54">
        <f t="shared" si="582"/>
        <v>94.33</v>
      </c>
    </row>
    <row r="790" spans="1:118" ht="14.25" thickBot="1" x14ac:dyDescent="0.2">
      <c r="A790" s="54"/>
      <c r="B790" s="54"/>
      <c r="C790" s="54"/>
      <c r="D790" s="54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  <c r="AA790" s="54"/>
      <c r="AB790" s="54"/>
      <c r="AC790" s="54"/>
      <c r="AD790" s="54"/>
      <c r="AE790" s="54"/>
      <c r="AF790" s="54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B790" s="359"/>
      <c r="CC790" s="360"/>
      <c r="CF790" s="54" t="s">
        <v>387</v>
      </c>
      <c r="CG790" s="347">
        <f>LN(2)/CG$78</f>
        <v>0.13862943611198905</v>
      </c>
      <c r="CH790" s="347">
        <f t="shared" ref="CH790:CV790" si="583">LN(2)/CH$78</f>
        <v>8.6643397569993161E-2</v>
      </c>
      <c r="CI790" s="347">
        <f t="shared" si="583"/>
        <v>5.5451774444795626E-2</v>
      </c>
      <c r="CJ790" s="347">
        <f t="shared" si="583"/>
        <v>3.7467415165402446E-2</v>
      </c>
      <c r="CK790" s="347">
        <f t="shared" si="583"/>
        <v>2.5672117798516494E-2</v>
      </c>
      <c r="CL790" s="347">
        <f t="shared" si="583"/>
        <v>1.8097837612531208E-2</v>
      </c>
      <c r="CM790" s="347">
        <f t="shared" si="583"/>
        <v>1.2765141446776157E-2</v>
      </c>
      <c r="CN790" s="347">
        <f t="shared" si="583"/>
        <v>9.001911435843446E-3</v>
      </c>
      <c r="CO790" s="347">
        <f t="shared" si="583"/>
        <v>6.3591484455040852E-3</v>
      </c>
      <c r="CP790" s="347">
        <f t="shared" si="583"/>
        <v>4.7475834284927756E-3</v>
      </c>
      <c r="CQ790" s="347">
        <f t="shared" si="583"/>
        <v>3.7066694147590657E-3</v>
      </c>
      <c r="CR790" s="347">
        <f t="shared" si="583"/>
        <v>2.9001974082006081E-3</v>
      </c>
      <c r="CS790" s="347">
        <f t="shared" si="583"/>
        <v>2.272613706753919E-3</v>
      </c>
      <c r="CT790" s="347">
        <f t="shared" si="583"/>
        <v>1.7773004629742187E-3</v>
      </c>
      <c r="CU790" s="347">
        <f t="shared" si="583"/>
        <v>1.3918618083533039E-3</v>
      </c>
      <c r="CV790" s="347">
        <f t="shared" si="583"/>
        <v>1.0915703630865281E-3</v>
      </c>
      <c r="CX790" s="54" t="s">
        <v>570</v>
      </c>
      <c r="CY790" s="361">
        <f>CE788</f>
        <v>0</v>
      </c>
      <c r="CZ790" s="54">
        <f>$CY790</f>
        <v>0</v>
      </c>
      <c r="DA790" s="54">
        <f t="shared" ref="DA790:DN790" si="584">$CY790</f>
        <v>0</v>
      </c>
      <c r="DB790" s="54">
        <f t="shared" si="584"/>
        <v>0</v>
      </c>
      <c r="DC790" s="54">
        <f t="shared" si="584"/>
        <v>0</v>
      </c>
      <c r="DD790" s="54">
        <f t="shared" si="584"/>
        <v>0</v>
      </c>
      <c r="DE790" s="54">
        <f t="shared" si="584"/>
        <v>0</v>
      </c>
      <c r="DF790" s="54">
        <f t="shared" si="584"/>
        <v>0</v>
      </c>
      <c r="DG790" s="54">
        <f t="shared" si="584"/>
        <v>0</v>
      </c>
      <c r="DH790" s="54">
        <f t="shared" si="584"/>
        <v>0</v>
      </c>
      <c r="DI790" s="54">
        <f t="shared" si="584"/>
        <v>0</v>
      </c>
      <c r="DJ790" s="54">
        <f t="shared" si="584"/>
        <v>0</v>
      </c>
      <c r="DK790" s="54">
        <f t="shared" si="584"/>
        <v>0</v>
      </c>
      <c r="DL790" s="54">
        <f t="shared" si="584"/>
        <v>0</v>
      </c>
      <c r="DM790" s="54">
        <f t="shared" si="584"/>
        <v>0</v>
      </c>
      <c r="DN790" s="54">
        <f t="shared" si="584"/>
        <v>0</v>
      </c>
    </row>
    <row r="792" spans="1:118" ht="13.5" x14ac:dyDescent="0.15">
      <c r="A792" s="54"/>
      <c r="B792" s="54"/>
      <c r="C792" s="54"/>
      <c r="D792" s="54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  <c r="AA792" s="54"/>
      <c r="AB792" s="54"/>
      <c r="AC792" s="54"/>
      <c r="AD792" s="54"/>
      <c r="AE792" s="54"/>
      <c r="AF792" s="54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G792" s="348">
        <f>(CG785+CG786)*CG787</f>
        <v>79</v>
      </c>
      <c r="CH792" s="348">
        <f t="shared" ref="CH792:CV792" si="585">(CH785+CH786)*CH787</f>
        <v>79</v>
      </c>
      <c r="CI792" s="348">
        <f t="shared" si="585"/>
        <v>79</v>
      </c>
      <c r="CJ792" s="348">
        <f t="shared" si="585"/>
        <v>79</v>
      </c>
      <c r="CK792" s="348">
        <f t="shared" si="585"/>
        <v>79</v>
      </c>
      <c r="CL792" s="348">
        <f t="shared" si="585"/>
        <v>79</v>
      </c>
      <c r="CM792" s="348">
        <f t="shared" si="585"/>
        <v>79</v>
      </c>
      <c r="CN792" s="348">
        <f t="shared" si="585"/>
        <v>79</v>
      </c>
      <c r="CO792" s="348">
        <f t="shared" si="585"/>
        <v>79</v>
      </c>
      <c r="CP792" s="348">
        <f t="shared" si="585"/>
        <v>79</v>
      </c>
      <c r="CQ792" s="348">
        <f t="shared" si="585"/>
        <v>79</v>
      </c>
      <c r="CR792" s="348">
        <f t="shared" si="585"/>
        <v>79</v>
      </c>
      <c r="CS792" s="348">
        <f t="shared" si="585"/>
        <v>79</v>
      </c>
      <c r="CT792" s="348">
        <f t="shared" si="585"/>
        <v>79</v>
      </c>
      <c r="CU792" s="348">
        <f t="shared" si="585"/>
        <v>79</v>
      </c>
      <c r="CV792" s="348">
        <f t="shared" si="585"/>
        <v>79</v>
      </c>
    </row>
    <row r="793" spans="1:118" ht="13.5" x14ac:dyDescent="0.15">
      <c r="A793" s="54"/>
      <c r="B793" s="54"/>
      <c r="C793" s="54"/>
      <c r="D793" s="54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  <c r="AA793" s="54"/>
      <c r="AB793" s="54"/>
      <c r="AC793" s="54"/>
      <c r="AD793" s="54"/>
      <c r="AE793" s="54"/>
      <c r="AF793" s="54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G793" s="348" t="e">
        <f>CG788*CG787*(CG789-1/CG790)</f>
        <v>#VALUE!</v>
      </c>
      <c r="CH793" s="348" t="e">
        <f t="shared" ref="CH793:CV793" si="586">CH788*CH787*(CH789-1/CH790)</f>
        <v>#VALUE!</v>
      </c>
      <c r="CI793" s="348" t="e">
        <f t="shared" si="586"/>
        <v>#VALUE!</v>
      </c>
      <c r="CJ793" s="348" t="e">
        <f t="shared" si="586"/>
        <v>#VALUE!</v>
      </c>
      <c r="CK793" s="348" t="e">
        <f t="shared" si="586"/>
        <v>#VALUE!</v>
      </c>
      <c r="CL793" s="348" t="e">
        <f t="shared" si="586"/>
        <v>#VALUE!</v>
      </c>
      <c r="CM793" s="348" t="e">
        <f t="shared" si="586"/>
        <v>#VALUE!</v>
      </c>
      <c r="CN793" s="348" t="e">
        <f t="shared" si="586"/>
        <v>#VALUE!</v>
      </c>
      <c r="CO793" s="348" t="e">
        <f t="shared" si="586"/>
        <v>#VALUE!</v>
      </c>
      <c r="CP793" s="348" t="e">
        <f t="shared" si="586"/>
        <v>#VALUE!</v>
      </c>
      <c r="CQ793" s="348" t="e">
        <f t="shared" si="586"/>
        <v>#VALUE!</v>
      </c>
      <c r="CR793" s="348" t="e">
        <f t="shared" si="586"/>
        <v>#VALUE!</v>
      </c>
      <c r="CS793" s="348" t="e">
        <f t="shared" si="586"/>
        <v>#VALUE!</v>
      </c>
      <c r="CT793" s="348" t="e">
        <f t="shared" si="586"/>
        <v>#VALUE!</v>
      </c>
      <c r="CU793" s="348" t="e">
        <f t="shared" si="586"/>
        <v>#VALUE!</v>
      </c>
      <c r="CV793" s="348" t="e">
        <f t="shared" si="586"/>
        <v>#VALUE!</v>
      </c>
    </row>
    <row r="794" spans="1:118" ht="13.5" x14ac:dyDescent="0.15">
      <c r="A794" s="54"/>
      <c r="B794" s="54"/>
      <c r="C794" s="54"/>
      <c r="D794" s="54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  <c r="AA794" s="54"/>
      <c r="AB794" s="54"/>
      <c r="AC794" s="54"/>
      <c r="AD794" s="54"/>
      <c r="AE794" s="54"/>
      <c r="AF794" s="54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G794" s="348" t="e">
        <f>((CG785+CG786)*CG787-CG784-CG788*CG787/CG790)*EXP(-CG790*CG789)</f>
        <v>#VALUE!</v>
      </c>
      <c r="CH794" s="348" t="e">
        <f t="shared" ref="CH794:CV794" si="587">((CH785+CH786)*CH787-CH784-CH788*CH787/CH790)*EXP(-CH790*CH789)</f>
        <v>#VALUE!</v>
      </c>
      <c r="CI794" s="348" t="e">
        <f t="shared" si="587"/>
        <v>#VALUE!</v>
      </c>
      <c r="CJ794" s="348" t="e">
        <f t="shared" si="587"/>
        <v>#VALUE!</v>
      </c>
      <c r="CK794" s="348" t="e">
        <f t="shared" si="587"/>
        <v>#VALUE!</v>
      </c>
      <c r="CL794" s="348" t="e">
        <f t="shared" si="587"/>
        <v>#VALUE!</v>
      </c>
      <c r="CM794" s="348" t="e">
        <f t="shared" si="587"/>
        <v>#VALUE!</v>
      </c>
      <c r="CN794" s="348" t="e">
        <f t="shared" si="587"/>
        <v>#VALUE!</v>
      </c>
      <c r="CO794" s="348" t="e">
        <f t="shared" si="587"/>
        <v>#VALUE!</v>
      </c>
      <c r="CP794" s="348" t="e">
        <f t="shared" si="587"/>
        <v>#VALUE!</v>
      </c>
      <c r="CQ794" s="348" t="e">
        <f t="shared" si="587"/>
        <v>#VALUE!</v>
      </c>
      <c r="CR794" s="348" t="e">
        <f t="shared" si="587"/>
        <v>#VALUE!</v>
      </c>
      <c r="CS794" s="348" t="e">
        <f t="shared" si="587"/>
        <v>#VALUE!</v>
      </c>
      <c r="CT794" s="348" t="e">
        <f t="shared" si="587"/>
        <v>#VALUE!</v>
      </c>
      <c r="CU794" s="348" t="e">
        <f t="shared" si="587"/>
        <v>#VALUE!</v>
      </c>
      <c r="CV794" s="348" t="e">
        <f t="shared" si="587"/>
        <v>#VALUE!</v>
      </c>
    </row>
    <row r="795" spans="1:118" ht="13.5" x14ac:dyDescent="0.15">
      <c r="A795" s="54"/>
      <c r="B795" s="54"/>
      <c r="C795" s="54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  <c r="AA795" s="54"/>
      <c r="AB795" s="54"/>
      <c r="AC795" s="54"/>
      <c r="AD795" s="54"/>
      <c r="AE795" s="54"/>
      <c r="AF795" s="54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G795" s="349" t="e">
        <f>CG792+CG793-CG794</f>
        <v>#VALUE!</v>
      </c>
      <c r="CH795" s="349" t="e">
        <f t="shared" ref="CH795:CV795" si="588">CH792+CH793-CH794</f>
        <v>#VALUE!</v>
      </c>
      <c r="CI795" s="349" t="e">
        <f t="shared" si="588"/>
        <v>#VALUE!</v>
      </c>
      <c r="CJ795" s="349" t="e">
        <f t="shared" si="588"/>
        <v>#VALUE!</v>
      </c>
      <c r="CK795" s="349" t="e">
        <f t="shared" si="588"/>
        <v>#VALUE!</v>
      </c>
      <c r="CL795" s="349" t="e">
        <f t="shared" si="588"/>
        <v>#VALUE!</v>
      </c>
      <c r="CM795" s="349" t="e">
        <f t="shared" si="588"/>
        <v>#VALUE!</v>
      </c>
      <c r="CN795" s="349" t="e">
        <f t="shared" si="588"/>
        <v>#VALUE!</v>
      </c>
      <c r="CO795" s="349" t="e">
        <f t="shared" si="588"/>
        <v>#VALUE!</v>
      </c>
      <c r="CP795" s="349" t="e">
        <f t="shared" si="588"/>
        <v>#VALUE!</v>
      </c>
      <c r="CQ795" s="349" t="e">
        <f t="shared" si="588"/>
        <v>#VALUE!</v>
      </c>
      <c r="CR795" s="349" t="e">
        <f t="shared" si="588"/>
        <v>#VALUE!</v>
      </c>
      <c r="CS795" s="349" t="e">
        <f t="shared" si="588"/>
        <v>#VALUE!</v>
      </c>
      <c r="CT795" s="349" t="e">
        <f t="shared" si="588"/>
        <v>#VALUE!</v>
      </c>
      <c r="CU795" s="349" t="e">
        <f t="shared" si="588"/>
        <v>#VALUE!</v>
      </c>
      <c r="CV795" s="349" t="e">
        <f t="shared" si="588"/>
        <v>#VALUE!</v>
      </c>
    </row>
    <row r="796" spans="1:118" ht="13.5" x14ac:dyDescent="0.15">
      <c r="A796" s="54"/>
      <c r="B796" s="54"/>
      <c r="C796" s="54"/>
      <c r="D796" s="54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  <c r="AA796" s="54"/>
      <c r="AB796" s="54"/>
      <c r="AC796" s="54"/>
      <c r="AD796" s="54"/>
      <c r="AE796" s="54"/>
      <c r="AF796" s="54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G796" s="350" t="s">
        <v>390</v>
      </c>
      <c r="CH796" s="351" t="s">
        <v>333</v>
      </c>
      <c r="CI796" s="351" t="s">
        <v>334</v>
      </c>
      <c r="CJ796" s="351" t="s">
        <v>335</v>
      </c>
      <c r="CK796" s="351" t="s">
        <v>336</v>
      </c>
      <c r="CL796" s="351" t="s">
        <v>337</v>
      </c>
      <c r="CM796" s="351" t="s">
        <v>338</v>
      </c>
      <c r="CN796" s="351" t="s">
        <v>339</v>
      </c>
      <c r="CO796" s="351" t="s">
        <v>340</v>
      </c>
      <c r="CP796" s="351" t="s">
        <v>341</v>
      </c>
      <c r="CQ796" s="351" t="s">
        <v>342</v>
      </c>
      <c r="CR796" s="351" t="s">
        <v>343</v>
      </c>
      <c r="CS796" s="351" t="s">
        <v>344</v>
      </c>
      <c r="CT796" s="351" t="s">
        <v>345</v>
      </c>
      <c r="CU796" s="351" t="s">
        <v>346</v>
      </c>
      <c r="CV796" s="351" t="s">
        <v>347</v>
      </c>
      <c r="CY796" s="54" t="s">
        <v>390</v>
      </c>
      <c r="CZ796" s="54" t="s">
        <v>333</v>
      </c>
      <c r="DA796" s="54" t="s">
        <v>334</v>
      </c>
      <c r="DB796" s="54" t="s">
        <v>335</v>
      </c>
      <c r="DC796" s="54" t="s">
        <v>336</v>
      </c>
      <c r="DD796" s="54" t="s">
        <v>337</v>
      </c>
      <c r="DE796" s="54" t="s">
        <v>338</v>
      </c>
      <c r="DF796" s="54" t="s">
        <v>339</v>
      </c>
      <c r="DG796" s="54" t="s">
        <v>340</v>
      </c>
      <c r="DH796" s="54" t="s">
        <v>341</v>
      </c>
      <c r="DI796" s="54" t="s">
        <v>342</v>
      </c>
      <c r="DJ796" s="54" t="s">
        <v>343</v>
      </c>
      <c r="DK796" s="54" t="s">
        <v>344</v>
      </c>
      <c r="DL796" s="54" t="s">
        <v>345</v>
      </c>
      <c r="DM796" s="54" t="s">
        <v>346</v>
      </c>
      <c r="DN796" s="54" t="s">
        <v>347</v>
      </c>
    </row>
    <row r="797" spans="1:118" ht="13.5" x14ac:dyDescent="0.15">
      <c r="A797" s="54"/>
      <c r="B797" s="54"/>
      <c r="C797" s="54"/>
      <c r="D797" s="54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  <c r="AA797" s="54"/>
      <c r="AB797" s="54"/>
      <c r="AC797" s="54"/>
      <c r="AD797" s="54"/>
      <c r="AE797" s="54"/>
      <c r="AF797" s="54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F797" s="54" t="s">
        <v>391</v>
      </c>
      <c r="CG797" s="352" t="e">
        <f>ROUND((CG785+CG786)*CG787+CG788*CG787*(CG789-1/CG790)-((CG785+CG786)*CG787-CG784-CG788*CG787/CG790)*EXP(-CG790*CG789),5)</f>
        <v>#VALUE!</v>
      </c>
      <c r="CH797" s="352" t="e">
        <f t="shared" ref="CH797:CV797" si="589">ROUND((CH785+CH786)*CH787+CH788*CH787*(CH789-1/CH790)-((CH785+CH786)*CH787-CH784-CH788*CH787/CH790)*EXP(-CH790*CH789),5)</f>
        <v>#VALUE!</v>
      </c>
      <c r="CI797" s="352" t="e">
        <f t="shared" si="589"/>
        <v>#VALUE!</v>
      </c>
      <c r="CJ797" s="352" t="e">
        <f t="shared" si="589"/>
        <v>#VALUE!</v>
      </c>
      <c r="CK797" s="352" t="e">
        <f t="shared" si="589"/>
        <v>#VALUE!</v>
      </c>
      <c r="CL797" s="352" t="e">
        <f t="shared" si="589"/>
        <v>#VALUE!</v>
      </c>
      <c r="CM797" s="352" t="e">
        <f t="shared" si="589"/>
        <v>#VALUE!</v>
      </c>
      <c r="CN797" s="352" t="e">
        <f t="shared" si="589"/>
        <v>#VALUE!</v>
      </c>
      <c r="CO797" s="352" t="e">
        <f t="shared" si="589"/>
        <v>#VALUE!</v>
      </c>
      <c r="CP797" s="352" t="e">
        <f t="shared" si="589"/>
        <v>#VALUE!</v>
      </c>
      <c r="CQ797" s="352" t="e">
        <f t="shared" si="589"/>
        <v>#VALUE!</v>
      </c>
      <c r="CR797" s="352" t="e">
        <f t="shared" si="589"/>
        <v>#VALUE!</v>
      </c>
      <c r="CS797" s="352" t="e">
        <f t="shared" si="589"/>
        <v>#VALUE!</v>
      </c>
      <c r="CT797" s="352" t="e">
        <f t="shared" si="589"/>
        <v>#VALUE!</v>
      </c>
      <c r="CU797" s="352" t="e">
        <f t="shared" si="589"/>
        <v>#VALUE!</v>
      </c>
      <c r="CV797" s="352" t="e">
        <f t="shared" si="589"/>
        <v>#VALUE!</v>
      </c>
      <c r="CX797" s="54" t="s">
        <v>412</v>
      </c>
      <c r="CY797" s="362">
        <f>(CY789+CY790)/CY788+CY787</f>
        <v>295.99579239870923</v>
      </c>
      <c r="CZ797" s="362">
        <f t="shared" ref="CZ797:DN797" si="590">(CZ789+CZ790)/CZ788+CZ787</f>
        <v>253.99617592876882</v>
      </c>
      <c r="DA797" s="362">
        <f t="shared" si="590"/>
        <v>224.99578814732763</v>
      </c>
      <c r="DB797" s="362">
        <f t="shared" si="590"/>
        <v>202.99552076677315</v>
      </c>
      <c r="DC797" s="362">
        <f t="shared" si="590"/>
        <v>190.00217425547623</v>
      </c>
      <c r="DD797" s="362">
        <f t="shared" si="590"/>
        <v>174.99791344557741</v>
      </c>
      <c r="DE797" s="362">
        <f t="shared" si="590"/>
        <v>164.99559634188427</v>
      </c>
      <c r="DF797" s="362">
        <f t="shared" si="590"/>
        <v>157.00280920314253</v>
      </c>
      <c r="DG797" s="362">
        <f t="shared" si="590"/>
        <v>151.99654993400793</v>
      </c>
      <c r="DH797" s="362">
        <f t="shared" si="590"/>
        <v>145.99700693992628</v>
      </c>
      <c r="DI797" s="362">
        <f t="shared" si="590"/>
        <v>141.99730722180493</v>
      </c>
      <c r="DJ797" s="362">
        <f t="shared" si="590"/>
        <v>138.99904711262363</v>
      </c>
      <c r="DK797" s="362">
        <f t="shared" si="590"/>
        <v>133.99871805423658</v>
      </c>
      <c r="DL797" s="362">
        <f t="shared" si="590"/>
        <v>131.99796563285832</v>
      </c>
      <c r="DM797" s="362">
        <f t="shared" si="590"/>
        <v>129.00495001041449</v>
      </c>
      <c r="DN797" s="362">
        <f t="shared" si="590"/>
        <v>127.00491577747849</v>
      </c>
    </row>
    <row r="798" spans="1:118" ht="13.5" x14ac:dyDescent="0.15">
      <c r="A798" s="54"/>
      <c r="B798" s="54"/>
      <c r="C798" s="54"/>
      <c r="D798" s="54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  <c r="AA798" s="54"/>
      <c r="AB798" s="54"/>
      <c r="AC798" s="54"/>
      <c r="AD798" s="54"/>
      <c r="AE798" s="54"/>
      <c r="AF798" s="54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319" t="str">
        <f>IF(CB798="","",CC798)</f>
        <v/>
      </c>
      <c r="CB798" s="363" t="str">
        <f>IF(COUNTIF(CY798:DN798,"×")=0,"","浮上できません")</f>
        <v/>
      </c>
      <c r="CC798" s="316">
        <v>9</v>
      </c>
      <c r="CG798" s="369"/>
      <c r="CH798" s="369"/>
      <c r="CI798" s="369"/>
      <c r="CJ798" s="369"/>
      <c r="CK798" s="369"/>
      <c r="CL798" s="369"/>
      <c r="CM798" s="369"/>
      <c r="CN798" s="369"/>
      <c r="CO798" s="369"/>
      <c r="CP798" s="369"/>
      <c r="CQ798" s="369"/>
      <c r="CR798" s="369"/>
      <c r="CS798" s="369"/>
      <c r="CT798" s="369"/>
      <c r="CU798" s="369"/>
      <c r="CV798" s="369"/>
      <c r="CY798" s="364" t="e">
        <f t="shared" ref="CY798:DN798" si="591">IF(CY797-CG797&gt;0,"","×")</f>
        <v>#VALUE!</v>
      </c>
      <c r="CZ798" s="364" t="e">
        <f t="shared" si="591"/>
        <v>#VALUE!</v>
      </c>
      <c r="DA798" s="364" t="e">
        <f t="shared" si="591"/>
        <v>#VALUE!</v>
      </c>
      <c r="DB798" s="364" t="e">
        <f t="shared" si="591"/>
        <v>#VALUE!</v>
      </c>
      <c r="DC798" s="364" t="e">
        <f t="shared" si="591"/>
        <v>#VALUE!</v>
      </c>
      <c r="DD798" s="364" t="e">
        <f t="shared" si="591"/>
        <v>#VALUE!</v>
      </c>
      <c r="DE798" s="364" t="e">
        <f t="shared" si="591"/>
        <v>#VALUE!</v>
      </c>
      <c r="DF798" s="364" t="e">
        <f t="shared" si="591"/>
        <v>#VALUE!</v>
      </c>
      <c r="DG798" s="364" t="e">
        <f t="shared" si="591"/>
        <v>#VALUE!</v>
      </c>
      <c r="DH798" s="364" t="e">
        <f t="shared" si="591"/>
        <v>#VALUE!</v>
      </c>
      <c r="DI798" s="364" t="e">
        <f t="shared" si="591"/>
        <v>#VALUE!</v>
      </c>
      <c r="DJ798" s="364" t="e">
        <f t="shared" si="591"/>
        <v>#VALUE!</v>
      </c>
      <c r="DK798" s="364" t="e">
        <f t="shared" si="591"/>
        <v>#VALUE!</v>
      </c>
      <c r="DL798" s="364" t="e">
        <f t="shared" si="591"/>
        <v>#VALUE!</v>
      </c>
      <c r="DM798" s="364" t="e">
        <f t="shared" si="591"/>
        <v>#VALUE!</v>
      </c>
      <c r="DN798" s="364" t="e">
        <f t="shared" si="591"/>
        <v>#VALUE!</v>
      </c>
    </row>
    <row r="799" spans="1:118" ht="13.5" x14ac:dyDescent="0.15">
      <c r="A799" s="54"/>
      <c r="B799" s="54"/>
      <c r="C799" s="54"/>
      <c r="D799" s="54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  <c r="AA799" s="54"/>
      <c r="AB799" s="54"/>
      <c r="AC799" s="54"/>
      <c r="AD799" s="54"/>
      <c r="AE799" s="54"/>
      <c r="AF799" s="54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F799" s="339">
        <v>44</v>
      </c>
      <c r="CG799" s="339" t="s">
        <v>571</v>
      </c>
      <c r="CH799" s="339"/>
      <c r="CI799" s="339"/>
      <c r="CJ799" s="339"/>
      <c r="CK799" s="339"/>
      <c r="CL799" s="339"/>
      <c r="CM799" s="339"/>
      <c r="CN799" s="339"/>
      <c r="CO799" s="339"/>
      <c r="CP799" s="339"/>
      <c r="CQ799" s="338"/>
      <c r="CR799" s="338"/>
      <c r="CS799" s="338"/>
      <c r="CT799" s="338"/>
      <c r="CU799" s="338"/>
      <c r="CV799" s="338"/>
      <c r="CW799" s="338"/>
    </row>
    <row r="801" spans="1:118" ht="13.5" x14ac:dyDescent="0.15">
      <c r="A801" s="54"/>
      <c r="B801" s="54"/>
      <c r="C801" s="54"/>
      <c r="D801" s="54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  <c r="AA801" s="54"/>
      <c r="AB801" s="54"/>
      <c r="AC801" s="54"/>
      <c r="AD801" s="54"/>
      <c r="AE801" s="54"/>
      <c r="AF801" s="54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F801" s="340" t="s">
        <v>401</v>
      </c>
      <c r="CG801" s="353" t="e">
        <f>CG797</f>
        <v>#VALUE!</v>
      </c>
      <c r="CH801" s="353" t="e">
        <f t="shared" ref="CH801:CV801" si="592">CH797</f>
        <v>#VALUE!</v>
      </c>
      <c r="CI801" s="353" t="e">
        <f t="shared" si="592"/>
        <v>#VALUE!</v>
      </c>
      <c r="CJ801" s="353" t="e">
        <f t="shared" si="592"/>
        <v>#VALUE!</v>
      </c>
      <c r="CK801" s="353" t="e">
        <f t="shared" si="592"/>
        <v>#VALUE!</v>
      </c>
      <c r="CL801" s="353" t="e">
        <f t="shared" si="592"/>
        <v>#VALUE!</v>
      </c>
      <c r="CM801" s="353" t="e">
        <f t="shared" si="592"/>
        <v>#VALUE!</v>
      </c>
      <c r="CN801" s="353" t="e">
        <f t="shared" si="592"/>
        <v>#VALUE!</v>
      </c>
      <c r="CO801" s="353" t="e">
        <f t="shared" si="592"/>
        <v>#VALUE!</v>
      </c>
      <c r="CP801" s="353" t="e">
        <f t="shared" si="592"/>
        <v>#VALUE!</v>
      </c>
      <c r="CQ801" s="353" t="e">
        <f t="shared" si="592"/>
        <v>#VALUE!</v>
      </c>
      <c r="CR801" s="353" t="e">
        <f t="shared" si="592"/>
        <v>#VALUE!</v>
      </c>
      <c r="CS801" s="353" t="e">
        <f t="shared" si="592"/>
        <v>#VALUE!</v>
      </c>
      <c r="CT801" s="353" t="e">
        <f t="shared" si="592"/>
        <v>#VALUE!</v>
      </c>
      <c r="CU801" s="353" t="e">
        <f t="shared" si="592"/>
        <v>#VALUE!</v>
      </c>
      <c r="CV801" s="353" t="e">
        <f t="shared" si="592"/>
        <v>#VALUE!</v>
      </c>
    </row>
    <row r="802" spans="1:118" ht="13.5" x14ac:dyDescent="0.15">
      <c r="A802" s="54"/>
      <c r="B802" s="54"/>
      <c r="C802" s="54"/>
      <c r="D802" s="54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  <c r="AA802" s="54"/>
      <c r="AB802" s="54"/>
      <c r="AC802" s="54"/>
      <c r="AD802" s="54"/>
      <c r="AE802" s="54"/>
      <c r="AF802" s="54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F802" s="54" t="s">
        <v>395</v>
      </c>
      <c r="CG802" s="54">
        <v>100</v>
      </c>
      <c r="CH802" s="54">
        <f>$CG802</f>
        <v>100</v>
      </c>
      <c r="CI802" s="54">
        <f t="shared" ref="CI802:CV806" si="593">$CG802</f>
        <v>100</v>
      </c>
      <c r="CJ802" s="54">
        <f t="shared" si="593"/>
        <v>100</v>
      </c>
      <c r="CK802" s="54">
        <f t="shared" si="593"/>
        <v>100</v>
      </c>
      <c r="CL802" s="54">
        <f t="shared" si="593"/>
        <v>100</v>
      </c>
      <c r="CM802" s="54">
        <f t="shared" si="593"/>
        <v>100</v>
      </c>
      <c r="CN802" s="54">
        <f t="shared" si="593"/>
        <v>100</v>
      </c>
      <c r="CO802" s="54">
        <f t="shared" si="593"/>
        <v>100</v>
      </c>
      <c r="CP802" s="54">
        <f t="shared" si="593"/>
        <v>100</v>
      </c>
      <c r="CQ802" s="54">
        <f t="shared" si="593"/>
        <v>100</v>
      </c>
      <c r="CR802" s="54">
        <f t="shared" si="593"/>
        <v>100</v>
      </c>
      <c r="CS802" s="54">
        <f t="shared" si="593"/>
        <v>100</v>
      </c>
      <c r="CT802" s="54">
        <f t="shared" si="593"/>
        <v>100</v>
      </c>
      <c r="CU802" s="54">
        <f t="shared" si="593"/>
        <v>100</v>
      </c>
      <c r="CV802" s="54">
        <f t="shared" si="593"/>
        <v>100</v>
      </c>
      <c r="CX802" s="339" t="s">
        <v>402</v>
      </c>
      <c r="CY802" s="339"/>
      <c r="CZ802" s="339"/>
      <c r="DA802" s="339"/>
      <c r="DB802" s="339"/>
      <c r="DC802" s="339"/>
      <c r="DD802" s="339"/>
      <c r="DE802" s="339"/>
      <c r="DF802" s="339"/>
      <c r="DG802" s="339"/>
      <c r="DH802" s="339"/>
      <c r="DI802" s="339"/>
      <c r="DJ802" s="339"/>
      <c r="DK802" s="339"/>
      <c r="DL802" s="339"/>
      <c r="DM802" s="339"/>
      <c r="DN802" s="339"/>
    </row>
    <row r="803" spans="1:118" ht="13.5" x14ac:dyDescent="0.15">
      <c r="A803" s="54"/>
      <c r="B803" s="54"/>
      <c r="C803" s="54"/>
      <c r="D803" s="54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  <c r="AA803" s="54"/>
      <c r="AB803" s="54"/>
      <c r="AC803" s="54"/>
      <c r="AD803" s="54"/>
      <c r="AE803" s="54"/>
      <c r="AF803" s="54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B803" s="64" t="s">
        <v>372</v>
      </c>
      <c r="CC803" s="345">
        <v>-10</v>
      </c>
      <c r="CD803" s="66" t="s">
        <v>503</v>
      </c>
      <c r="CE803" s="66">
        <f>ROUND(CC803*$CG$82*9.80665/1000,0)</f>
        <v>-101</v>
      </c>
      <c r="CF803" s="54" t="s">
        <v>572</v>
      </c>
      <c r="CG803" s="341">
        <f>CE804</f>
        <v>0</v>
      </c>
      <c r="CH803" s="54">
        <f>$CG803</f>
        <v>0</v>
      </c>
      <c r="CI803" s="54">
        <f t="shared" si="593"/>
        <v>0</v>
      </c>
      <c r="CJ803" s="54">
        <f t="shared" si="593"/>
        <v>0</v>
      </c>
      <c r="CK803" s="54">
        <f t="shared" si="593"/>
        <v>0</v>
      </c>
      <c r="CL803" s="54">
        <f t="shared" si="593"/>
        <v>0</v>
      </c>
      <c r="CM803" s="54">
        <f t="shared" si="593"/>
        <v>0</v>
      </c>
      <c r="CN803" s="54">
        <f t="shared" si="593"/>
        <v>0</v>
      </c>
      <c r="CO803" s="54">
        <f t="shared" si="593"/>
        <v>0</v>
      </c>
      <c r="CP803" s="54">
        <f t="shared" si="593"/>
        <v>0</v>
      </c>
      <c r="CQ803" s="54">
        <f t="shared" si="593"/>
        <v>0</v>
      </c>
      <c r="CR803" s="54">
        <f t="shared" si="593"/>
        <v>0</v>
      </c>
      <c r="CS803" s="54">
        <f t="shared" si="593"/>
        <v>0</v>
      </c>
      <c r="CT803" s="54">
        <f t="shared" si="593"/>
        <v>0</v>
      </c>
      <c r="CU803" s="54">
        <f t="shared" si="593"/>
        <v>0</v>
      </c>
      <c r="CV803" s="54">
        <f t="shared" si="593"/>
        <v>0</v>
      </c>
    </row>
    <row r="804" spans="1:118" ht="13.5" x14ac:dyDescent="0.15">
      <c r="A804" s="54"/>
      <c r="B804" s="54"/>
      <c r="C804" s="54"/>
      <c r="D804" s="54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  <c r="AA804" s="54"/>
      <c r="AB804" s="54"/>
      <c r="AC804" s="54"/>
      <c r="AD804" s="54"/>
      <c r="AE804" s="54"/>
      <c r="AF804" s="54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B804" s="354" t="s">
        <v>376</v>
      </c>
      <c r="CC804" s="355">
        <f>CC788</f>
        <v>0</v>
      </c>
      <c r="CD804" s="346" t="s">
        <v>377</v>
      </c>
      <c r="CE804" s="66">
        <f>CC804*$CG$82*9.80665/1000</f>
        <v>0</v>
      </c>
      <c r="CF804" s="54" t="s">
        <v>396</v>
      </c>
      <c r="CG804" s="54">
        <v>0.79</v>
      </c>
      <c r="CH804" s="54">
        <f>$CG804</f>
        <v>0.79</v>
      </c>
      <c r="CI804" s="54">
        <f t="shared" si="593"/>
        <v>0.79</v>
      </c>
      <c r="CJ804" s="54">
        <f t="shared" si="593"/>
        <v>0.79</v>
      </c>
      <c r="CK804" s="54">
        <f t="shared" si="593"/>
        <v>0.79</v>
      </c>
      <c r="CL804" s="54">
        <f t="shared" si="593"/>
        <v>0.79</v>
      </c>
      <c r="CM804" s="54">
        <f t="shared" si="593"/>
        <v>0.79</v>
      </c>
      <c r="CN804" s="54">
        <f t="shared" si="593"/>
        <v>0.79</v>
      </c>
      <c r="CO804" s="54">
        <f t="shared" si="593"/>
        <v>0.79</v>
      </c>
      <c r="CP804" s="54">
        <f t="shared" si="593"/>
        <v>0.79</v>
      </c>
      <c r="CQ804" s="54">
        <f t="shared" si="593"/>
        <v>0.79</v>
      </c>
      <c r="CR804" s="54">
        <f t="shared" si="593"/>
        <v>0.79</v>
      </c>
      <c r="CS804" s="54">
        <f t="shared" si="593"/>
        <v>0.79</v>
      </c>
      <c r="CT804" s="54">
        <f t="shared" si="593"/>
        <v>0.79</v>
      </c>
      <c r="CU804" s="54">
        <f t="shared" si="593"/>
        <v>0.79</v>
      </c>
      <c r="CV804" s="54">
        <f t="shared" si="593"/>
        <v>0.79</v>
      </c>
      <c r="CX804" s="358" t="s">
        <v>404</v>
      </c>
      <c r="CY804" s="54">
        <f t="shared" ref="CY804:DN804" si="594">CG$79</f>
        <v>126.88500000000001</v>
      </c>
      <c r="CZ804" s="54">
        <f t="shared" si="594"/>
        <v>109.185</v>
      </c>
      <c r="DA804" s="54">
        <f t="shared" si="594"/>
        <v>94.381</v>
      </c>
      <c r="DB804" s="54">
        <f t="shared" si="594"/>
        <v>82.445999999999998</v>
      </c>
      <c r="DC804" s="54">
        <f t="shared" si="594"/>
        <v>73.918000000000006</v>
      </c>
      <c r="DD804" s="54">
        <f t="shared" si="594"/>
        <v>63.152999999999999</v>
      </c>
      <c r="DE804" s="54">
        <f t="shared" si="594"/>
        <v>56.482999999999997</v>
      </c>
      <c r="DF804" s="54">
        <f t="shared" si="594"/>
        <v>51.133000000000003</v>
      </c>
      <c r="DG804" s="54">
        <f t="shared" si="594"/>
        <v>48.246000000000002</v>
      </c>
      <c r="DH804" s="54">
        <f t="shared" si="594"/>
        <v>43.709000000000003</v>
      </c>
      <c r="DI804" s="54">
        <f t="shared" si="594"/>
        <v>40.774000000000001</v>
      </c>
      <c r="DJ804" s="54">
        <f t="shared" si="594"/>
        <v>38.68</v>
      </c>
      <c r="DK804" s="54">
        <f t="shared" si="594"/>
        <v>34.463000000000001</v>
      </c>
      <c r="DL804" s="54">
        <f t="shared" si="594"/>
        <v>33.161000000000001</v>
      </c>
      <c r="DM804" s="54">
        <f t="shared" si="594"/>
        <v>30.765000000000001</v>
      </c>
      <c r="DN804" s="54">
        <f t="shared" si="594"/>
        <v>29.283999999999999</v>
      </c>
    </row>
    <row r="805" spans="1:118" ht="13.5" x14ac:dyDescent="0.15">
      <c r="A805" s="54"/>
      <c r="B805" s="54"/>
      <c r="C805" s="54"/>
      <c r="D805" s="54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  <c r="AA805" s="54"/>
      <c r="AB805" s="54"/>
      <c r="AC805" s="54"/>
      <c r="AD805" s="54"/>
      <c r="AE805" s="54"/>
      <c r="AF805" s="54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B805" s="64" t="s">
        <v>380</v>
      </c>
      <c r="CC805" s="345">
        <f>-BN126</f>
        <v>0</v>
      </c>
      <c r="CD805" s="346" t="s">
        <v>381</v>
      </c>
      <c r="CE805" s="66">
        <f>CC805*$CG$82*9.80665/1000</f>
        <v>0</v>
      </c>
      <c r="CF805" s="54" t="s">
        <v>382</v>
      </c>
      <c r="CG805" s="341">
        <f>CE803</f>
        <v>-101</v>
      </c>
      <c r="CH805" s="54">
        <f>$CG805</f>
        <v>-101</v>
      </c>
      <c r="CI805" s="54">
        <f t="shared" si="593"/>
        <v>-101</v>
      </c>
      <c r="CJ805" s="54">
        <f t="shared" si="593"/>
        <v>-101</v>
      </c>
      <c r="CK805" s="54">
        <f t="shared" si="593"/>
        <v>-101</v>
      </c>
      <c r="CL805" s="54">
        <f t="shared" si="593"/>
        <v>-101</v>
      </c>
      <c r="CM805" s="54">
        <f t="shared" si="593"/>
        <v>-101</v>
      </c>
      <c r="CN805" s="54">
        <f t="shared" si="593"/>
        <v>-101</v>
      </c>
      <c r="CO805" s="54">
        <f t="shared" si="593"/>
        <v>-101</v>
      </c>
      <c r="CP805" s="54">
        <f t="shared" si="593"/>
        <v>-101</v>
      </c>
      <c r="CQ805" s="54">
        <f t="shared" si="593"/>
        <v>-101</v>
      </c>
      <c r="CR805" s="54">
        <f t="shared" si="593"/>
        <v>-101</v>
      </c>
      <c r="CS805" s="54">
        <f t="shared" si="593"/>
        <v>-101</v>
      </c>
      <c r="CT805" s="54">
        <f t="shared" si="593"/>
        <v>-101</v>
      </c>
      <c r="CU805" s="54">
        <f t="shared" si="593"/>
        <v>-101</v>
      </c>
      <c r="CV805" s="54">
        <f t="shared" si="593"/>
        <v>-101</v>
      </c>
      <c r="CX805" s="54" t="s">
        <v>418</v>
      </c>
      <c r="CY805" s="54">
        <f t="shared" ref="CY805:DN805" si="595">CG$80</f>
        <v>0.55779999999999996</v>
      </c>
      <c r="CZ805" s="54">
        <f t="shared" si="595"/>
        <v>0.65139999999999998</v>
      </c>
      <c r="DA805" s="54">
        <f t="shared" si="595"/>
        <v>0.72219999999999995</v>
      </c>
      <c r="DB805" s="54">
        <f t="shared" si="595"/>
        <v>0.78249999999999997</v>
      </c>
      <c r="DC805" s="54">
        <f t="shared" si="595"/>
        <v>0.81259999999999999</v>
      </c>
      <c r="DD805" s="54">
        <f t="shared" si="595"/>
        <v>0.84340000000000004</v>
      </c>
      <c r="DE805" s="54">
        <f t="shared" si="595"/>
        <v>0.86929999999999996</v>
      </c>
      <c r="DF805" s="54">
        <f t="shared" si="595"/>
        <v>0.89100000000000001</v>
      </c>
      <c r="DG805" s="54">
        <f t="shared" si="595"/>
        <v>0.90920000000000001</v>
      </c>
      <c r="DH805" s="54">
        <f t="shared" si="595"/>
        <v>0.92220000000000002</v>
      </c>
      <c r="DI805" s="54">
        <f t="shared" si="595"/>
        <v>0.93189999999999995</v>
      </c>
      <c r="DJ805" s="54">
        <f t="shared" si="595"/>
        <v>0.94030000000000002</v>
      </c>
      <c r="DK805" s="54">
        <f t="shared" si="595"/>
        <v>0.94769999999999999</v>
      </c>
      <c r="DL805" s="54">
        <f t="shared" si="595"/>
        <v>0.95440000000000003</v>
      </c>
      <c r="DM805" s="54">
        <f t="shared" si="595"/>
        <v>0.96020000000000005</v>
      </c>
      <c r="DN805" s="54">
        <f t="shared" si="595"/>
        <v>0.96530000000000005</v>
      </c>
    </row>
    <row r="806" spans="1:118" ht="14.25" thickBot="1" x14ac:dyDescent="0.2">
      <c r="A806" s="54"/>
      <c r="B806" s="54"/>
      <c r="C806" s="54"/>
      <c r="D806" s="54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  <c r="AA806" s="54"/>
      <c r="AB806" s="54"/>
      <c r="AC806" s="54"/>
      <c r="AD806" s="54"/>
      <c r="AE806" s="54"/>
      <c r="AF806" s="54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B806" s="64" t="s">
        <v>384</v>
      </c>
      <c r="CC806" s="345">
        <f>(BM618-BM617)/0.000694444444444444</f>
        <v>0</v>
      </c>
      <c r="CD806" s="66" t="s">
        <v>65</v>
      </c>
      <c r="CE806" s="66">
        <f>IF(CC803=0,IF(CC786&gt;0,CC806+CE789,CC806),(CC806-((CC805-CC804)/CC803)))</f>
        <v>0</v>
      </c>
      <c r="CF806" s="54" t="s">
        <v>406</v>
      </c>
      <c r="CG806" s="341">
        <f>ABS(CE806)</f>
        <v>0</v>
      </c>
      <c r="CH806" s="54">
        <f>$CG806</f>
        <v>0</v>
      </c>
      <c r="CI806" s="54">
        <f t="shared" si="593"/>
        <v>0</v>
      </c>
      <c r="CJ806" s="54">
        <f t="shared" si="593"/>
        <v>0</v>
      </c>
      <c r="CK806" s="54">
        <f t="shared" si="593"/>
        <v>0</v>
      </c>
      <c r="CL806" s="54">
        <f t="shared" si="593"/>
        <v>0</v>
      </c>
      <c r="CM806" s="54">
        <f t="shared" si="593"/>
        <v>0</v>
      </c>
      <c r="CN806" s="54">
        <f t="shared" si="593"/>
        <v>0</v>
      </c>
      <c r="CO806" s="54">
        <f t="shared" si="593"/>
        <v>0</v>
      </c>
      <c r="CP806" s="54">
        <f t="shared" si="593"/>
        <v>0</v>
      </c>
      <c r="CQ806" s="54">
        <f t="shared" si="593"/>
        <v>0</v>
      </c>
      <c r="CR806" s="54">
        <f t="shared" si="593"/>
        <v>0</v>
      </c>
      <c r="CS806" s="54">
        <f t="shared" si="593"/>
        <v>0</v>
      </c>
      <c r="CT806" s="54">
        <f t="shared" si="593"/>
        <v>0</v>
      </c>
      <c r="CU806" s="54">
        <f t="shared" si="593"/>
        <v>0</v>
      </c>
      <c r="CV806" s="54">
        <f t="shared" si="593"/>
        <v>0</v>
      </c>
      <c r="CX806" s="54" t="s">
        <v>415</v>
      </c>
      <c r="CY806" s="54">
        <f>100-$CG$83</f>
        <v>94.33</v>
      </c>
      <c r="CZ806" s="54">
        <f t="shared" ref="CZ806:DN806" si="596">100-$CG$83</f>
        <v>94.33</v>
      </c>
      <c r="DA806" s="54">
        <f t="shared" si="596"/>
        <v>94.33</v>
      </c>
      <c r="DB806" s="54">
        <f t="shared" si="596"/>
        <v>94.33</v>
      </c>
      <c r="DC806" s="54">
        <f t="shared" si="596"/>
        <v>94.33</v>
      </c>
      <c r="DD806" s="54">
        <f t="shared" si="596"/>
        <v>94.33</v>
      </c>
      <c r="DE806" s="54">
        <f t="shared" si="596"/>
        <v>94.33</v>
      </c>
      <c r="DF806" s="54">
        <f t="shared" si="596"/>
        <v>94.33</v>
      </c>
      <c r="DG806" s="54">
        <f t="shared" si="596"/>
        <v>94.33</v>
      </c>
      <c r="DH806" s="54">
        <f t="shared" si="596"/>
        <v>94.33</v>
      </c>
      <c r="DI806" s="54">
        <f t="shared" si="596"/>
        <v>94.33</v>
      </c>
      <c r="DJ806" s="54">
        <f t="shared" si="596"/>
        <v>94.33</v>
      </c>
      <c r="DK806" s="54">
        <f t="shared" si="596"/>
        <v>94.33</v>
      </c>
      <c r="DL806" s="54">
        <f t="shared" si="596"/>
        <v>94.33</v>
      </c>
      <c r="DM806" s="54">
        <f t="shared" si="596"/>
        <v>94.33</v>
      </c>
      <c r="DN806" s="54">
        <f t="shared" si="596"/>
        <v>94.33</v>
      </c>
    </row>
    <row r="807" spans="1:118" ht="14.25" thickBot="1" x14ac:dyDescent="0.2">
      <c r="A807" s="54"/>
      <c r="B807" s="54"/>
      <c r="C807" s="54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  <c r="AA807" s="54"/>
      <c r="AB807" s="54"/>
      <c r="AC807" s="54"/>
      <c r="AD807" s="54"/>
      <c r="AE807" s="54"/>
      <c r="AF807" s="54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B807" s="359"/>
      <c r="CC807" s="360"/>
      <c r="CF807" s="54" t="s">
        <v>397</v>
      </c>
      <c r="CG807" s="347">
        <f>LN(2)/CG$78</f>
        <v>0.13862943611198905</v>
      </c>
      <c r="CH807" s="347">
        <f t="shared" ref="CH807:CV807" si="597">LN(2)/CH$78</f>
        <v>8.6643397569993161E-2</v>
      </c>
      <c r="CI807" s="347">
        <f t="shared" si="597"/>
        <v>5.5451774444795626E-2</v>
      </c>
      <c r="CJ807" s="347">
        <f t="shared" si="597"/>
        <v>3.7467415165402446E-2</v>
      </c>
      <c r="CK807" s="347">
        <f t="shared" si="597"/>
        <v>2.5672117798516494E-2</v>
      </c>
      <c r="CL807" s="347">
        <f t="shared" si="597"/>
        <v>1.8097837612531208E-2</v>
      </c>
      <c r="CM807" s="347">
        <f t="shared" si="597"/>
        <v>1.2765141446776157E-2</v>
      </c>
      <c r="CN807" s="347">
        <f t="shared" si="597"/>
        <v>9.001911435843446E-3</v>
      </c>
      <c r="CO807" s="347">
        <f t="shared" si="597"/>
        <v>6.3591484455040852E-3</v>
      </c>
      <c r="CP807" s="347">
        <f t="shared" si="597"/>
        <v>4.7475834284927756E-3</v>
      </c>
      <c r="CQ807" s="347">
        <f t="shared" si="597"/>
        <v>3.7066694147590657E-3</v>
      </c>
      <c r="CR807" s="347">
        <f t="shared" si="597"/>
        <v>2.9001974082006081E-3</v>
      </c>
      <c r="CS807" s="347">
        <f t="shared" si="597"/>
        <v>2.272613706753919E-3</v>
      </c>
      <c r="CT807" s="347">
        <f t="shared" si="597"/>
        <v>1.7773004629742187E-3</v>
      </c>
      <c r="CU807" s="347">
        <f t="shared" si="597"/>
        <v>1.3918618083533039E-3</v>
      </c>
      <c r="CV807" s="347">
        <f t="shared" si="597"/>
        <v>1.0915703630865281E-3</v>
      </c>
      <c r="CX807" s="54" t="s">
        <v>426</v>
      </c>
      <c r="CY807" s="361">
        <f>CE805</f>
        <v>0</v>
      </c>
      <c r="CZ807" s="54">
        <f>$CY807</f>
        <v>0</v>
      </c>
      <c r="DA807" s="54">
        <f t="shared" ref="DA807:DN807" si="598">$CY807</f>
        <v>0</v>
      </c>
      <c r="DB807" s="54">
        <f t="shared" si="598"/>
        <v>0</v>
      </c>
      <c r="DC807" s="54">
        <f t="shared" si="598"/>
        <v>0</v>
      </c>
      <c r="DD807" s="54">
        <f t="shared" si="598"/>
        <v>0</v>
      </c>
      <c r="DE807" s="54">
        <f t="shared" si="598"/>
        <v>0</v>
      </c>
      <c r="DF807" s="54">
        <f t="shared" si="598"/>
        <v>0</v>
      </c>
      <c r="DG807" s="54">
        <f t="shared" si="598"/>
        <v>0</v>
      </c>
      <c r="DH807" s="54">
        <f t="shared" si="598"/>
        <v>0</v>
      </c>
      <c r="DI807" s="54">
        <f t="shared" si="598"/>
        <v>0</v>
      </c>
      <c r="DJ807" s="54">
        <f t="shared" si="598"/>
        <v>0</v>
      </c>
      <c r="DK807" s="54">
        <f t="shared" si="598"/>
        <v>0</v>
      </c>
      <c r="DL807" s="54">
        <f t="shared" si="598"/>
        <v>0</v>
      </c>
      <c r="DM807" s="54">
        <f t="shared" si="598"/>
        <v>0</v>
      </c>
      <c r="DN807" s="54">
        <f t="shared" si="598"/>
        <v>0</v>
      </c>
    </row>
    <row r="809" spans="1:118" ht="13.5" x14ac:dyDescent="0.15">
      <c r="A809" s="54"/>
      <c r="B809" s="54"/>
      <c r="C809" s="54"/>
      <c r="D809" s="54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  <c r="AA809" s="54"/>
      <c r="AB809" s="54"/>
      <c r="AC809" s="54"/>
      <c r="AD809" s="54"/>
      <c r="AE809" s="54"/>
      <c r="AF809" s="54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G809" s="348">
        <f>(CG802+CG803)*CG804</f>
        <v>79</v>
      </c>
      <c r="CH809" s="348">
        <f t="shared" ref="CH809:CV809" si="599">(CH802+CH803)*CH804</f>
        <v>79</v>
      </c>
      <c r="CI809" s="348">
        <f t="shared" si="599"/>
        <v>79</v>
      </c>
      <c r="CJ809" s="348">
        <f t="shared" si="599"/>
        <v>79</v>
      </c>
      <c r="CK809" s="348">
        <f t="shared" si="599"/>
        <v>79</v>
      </c>
      <c r="CL809" s="348">
        <f t="shared" si="599"/>
        <v>79</v>
      </c>
      <c r="CM809" s="348">
        <f t="shared" si="599"/>
        <v>79</v>
      </c>
      <c r="CN809" s="348">
        <f t="shared" si="599"/>
        <v>79</v>
      </c>
      <c r="CO809" s="348">
        <f t="shared" si="599"/>
        <v>79</v>
      </c>
      <c r="CP809" s="348">
        <f t="shared" si="599"/>
        <v>79</v>
      </c>
      <c r="CQ809" s="348">
        <f t="shared" si="599"/>
        <v>79</v>
      </c>
      <c r="CR809" s="348">
        <f t="shared" si="599"/>
        <v>79</v>
      </c>
      <c r="CS809" s="348">
        <f t="shared" si="599"/>
        <v>79</v>
      </c>
      <c r="CT809" s="348">
        <f t="shared" si="599"/>
        <v>79</v>
      </c>
      <c r="CU809" s="348">
        <f t="shared" si="599"/>
        <v>79</v>
      </c>
      <c r="CV809" s="348">
        <f t="shared" si="599"/>
        <v>79</v>
      </c>
    </row>
    <row r="810" spans="1:118" ht="13.5" x14ac:dyDescent="0.15">
      <c r="A810" s="54"/>
      <c r="B810" s="54"/>
      <c r="C810" s="54"/>
      <c r="D810" s="5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  <c r="AA810" s="54"/>
      <c r="AB810" s="54"/>
      <c r="AC810" s="54"/>
      <c r="AD810" s="54"/>
      <c r="AE810" s="54"/>
      <c r="AF810" s="54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G810" s="348">
        <f>CG805*CG804*(CG806-1/CG807)</f>
        <v>575.56318656265205</v>
      </c>
      <c r="CH810" s="348">
        <f t="shared" ref="CH810:CV810" si="600">CH805*CH804*(CH806-1/CH807)</f>
        <v>920.90109850024317</v>
      </c>
      <c r="CI810" s="348">
        <f t="shared" si="600"/>
        <v>1438.9079664066298</v>
      </c>
      <c r="CJ810" s="348">
        <f t="shared" si="600"/>
        <v>2129.5837902818125</v>
      </c>
      <c r="CK810" s="348">
        <f t="shared" si="600"/>
        <v>3108.0412074383207</v>
      </c>
      <c r="CL810" s="348">
        <f t="shared" si="600"/>
        <v>4408.8140090699144</v>
      </c>
      <c r="CM810" s="348">
        <f t="shared" si="600"/>
        <v>6250.6162060704</v>
      </c>
      <c r="CN810" s="348">
        <f t="shared" si="600"/>
        <v>8863.6730730648396</v>
      </c>
      <c r="CO810" s="348">
        <f t="shared" si="600"/>
        <v>12547.277467065815</v>
      </c>
      <c r="CP810" s="348">
        <f t="shared" si="600"/>
        <v>16806.445047629441</v>
      </c>
      <c r="CQ810" s="348">
        <f t="shared" si="600"/>
        <v>21526.063177443186</v>
      </c>
      <c r="CR810" s="348">
        <f t="shared" si="600"/>
        <v>27511.920317694763</v>
      </c>
      <c r="CS810" s="348">
        <f t="shared" si="600"/>
        <v>35109.354380321776</v>
      </c>
      <c r="CT810" s="348">
        <f t="shared" si="600"/>
        <v>44893.928551886856</v>
      </c>
      <c r="CU810" s="348">
        <f t="shared" si="600"/>
        <v>57326.093381640138</v>
      </c>
      <c r="CV810" s="348">
        <f t="shared" si="600"/>
        <v>73096.524693456799</v>
      </c>
    </row>
    <row r="811" spans="1:118" ht="13.5" x14ac:dyDescent="0.15">
      <c r="A811" s="54"/>
      <c r="B811" s="54"/>
      <c r="C811" s="54"/>
      <c r="D811" s="54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  <c r="AA811" s="54"/>
      <c r="AB811" s="54"/>
      <c r="AC811" s="54"/>
      <c r="AD811" s="54"/>
      <c r="AE811" s="54"/>
      <c r="AF811" s="54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G811" s="348" t="e">
        <f>((CG802+CG803)*CG804-CG801-CG805*CG804/CG807)*EXP(-CG807*CG806)</f>
        <v>#VALUE!</v>
      </c>
      <c r="CH811" s="348" t="e">
        <f t="shared" ref="CH811:CV811" si="601">((CH802+CH803)*CH804-CH801-CH805*CH804/CH807)*EXP(-CH807*CH806)</f>
        <v>#VALUE!</v>
      </c>
      <c r="CI811" s="348" t="e">
        <f t="shared" si="601"/>
        <v>#VALUE!</v>
      </c>
      <c r="CJ811" s="348" t="e">
        <f t="shared" si="601"/>
        <v>#VALUE!</v>
      </c>
      <c r="CK811" s="348" t="e">
        <f t="shared" si="601"/>
        <v>#VALUE!</v>
      </c>
      <c r="CL811" s="348" t="e">
        <f t="shared" si="601"/>
        <v>#VALUE!</v>
      </c>
      <c r="CM811" s="348" t="e">
        <f t="shared" si="601"/>
        <v>#VALUE!</v>
      </c>
      <c r="CN811" s="348" t="e">
        <f t="shared" si="601"/>
        <v>#VALUE!</v>
      </c>
      <c r="CO811" s="348" t="e">
        <f t="shared" si="601"/>
        <v>#VALUE!</v>
      </c>
      <c r="CP811" s="348" t="e">
        <f t="shared" si="601"/>
        <v>#VALUE!</v>
      </c>
      <c r="CQ811" s="348" t="e">
        <f t="shared" si="601"/>
        <v>#VALUE!</v>
      </c>
      <c r="CR811" s="348" t="e">
        <f t="shared" si="601"/>
        <v>#VALUE!</v>
      </c>
      <c r="CS811" s="348" t="e">
        <f t="shared" si="601"/>
        <v>#VALUE!</v>
      </c>
      <c r="CT811" s="348" t="e">
        <f t="shared" si="601"/>
        <v>#VALUE!</v>
      </c>
      <c r="CU811" s="348" t="e">
        <f t="shared" si="601"/>
        <v>#VALUE!</v>
      </c>
      <c r="CV811" s="348" t="e">
        <f t="shared" si="601"/>
        <v>#VALUE!</v>
      </c>
    </row>
    <row r="812" spans="1:118" ht="13.5" x14ac:dyDescent="0.15">
      <c r="A812" s="54"/>
      <c r="B812" s="54"/>
      <c r="C812" s="54"/>
      <c r="D812" s="54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  <c r="AA812" s="54"/>
      <c r="AB812" s="54"/>
      <c r="AC812" s="54"/>
      <c r="AD812" s="54"/>
      <c r="AE812" s="54"/>
      <c r="AF812" s="54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G812" s="349" t="e">
        <f>CG809+CG810-CG811</f>
        <v>#VALUE!</v>
      </c>
      <c r="CH812" s="349" t="e">
        <f t="shared" ref="CH812:CV812" si="602">CH809+CH810-CH811</f>
        <v>#VALUE!</v>
      </c>
      <c r="CI812" s="349" t="e">
        <f t="shared" si="602"/>
        <v>#VALUE!</v>
      </c>
      <c r="CJ812" s="349" t="e">
        <f t="shared" si="602"/>
        <v>#VALUE!</v>
      </c>
      <c r="CK812" s="349" t="e">
        <f t="shared" si="602"/>
        <v>#VALUE!</v>
      </c>
      <c r="CL812" s="349" t="e">
        <f t="shared" si="602"/>
        <v>#VALUE!</v>
      </c>
      <c r="CM812" s="349" t="e">
        <f t="shared" si="602"/>
        <v>#VALUE!</v>
      </c>
      <c r="CN812" s="349" t="e">
        <f t="shared" si="602"/>
        <v>#VALUE!</v>
      </c>
      <c r="CO812" s="349" t="e">
        <f t="shared" si="602"/>
        <v>#VALUE!</v>
      </c>
      <c r="CP812" s="349" t="e">
        <f t="shared" si="602"/>
        <v>#VALUE!</v>
      </c>
      <c r="CQ812" s="349" t="e">
        <f t="shared" si="602"/>
        <v>#VALUE!</v>
      </c>
      <c r="CR812" s="349" t="e">
        <f t="shared" si="602"/>
        <v>#VALUE!</v>
      </c>
      <c r="CS812" s="349" t="e">
        <f t="shared" si="602"/>
        <v>#VALUE!</v>
      </c>
      <c r="CT812" s="349" t="e">
        <f t="shared" si="602"/>
        <v>#VALUE!</v>
      </c>
      <c r="CU812" s="349" t="e">
        <f t="shared" si="602"/>
        <v>#VALUE!</v>
      </c>
      <c r="CV812" s="349" t="e">
        <f t="shared" si="602"/>
        <v>#VALUE!</v>
      </c>
    </row>
    <row r="813" spans="1:118" ht="13.5" x14ac:dyDescent="0.15">
      <c r="A813" s="54"/>
      <c r="B813" s="54"/>
      <c r="C813" s="54"/>
      <c r="D813" s="54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  <c r="AA813" s="54"/>
      <c r="AB813" s="54"/>
      <c r="AC813" s="54"/>
      <c r="AD813" s="54"/>
      <c r="AE813" s="54"/>
      <c r="AF813" s="54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G813" s="350" t="s">
        <v>390</v>
      </c>
      <c r="CH813" s="351" t="s">
        <v>333</v>
      </c>
      <c r="CI813" s="351" t="s">
        <v>334</v>
      </c>
      <c r="CJ813" s="351" t="s">
        <v>335</v>
      </c>
      <c r="CK813" s="351" t="s">
        <v>336</v>
      </c>
      <c r="CL813" s="351" t="s">
        <v>337</v>
      </c>
      <c r="CM813" s="351" t="s">
        <v>338</v>
      </c>
      <c r="CN813" s="351" t="s">
        <v>339</v>
      </c>
      <c r="CO813" s="351" t="s">
        <v>340</v>
      </c>
      <c r="CP813" s="351" t="s">
        <v>341</v>
      </c>
      <c r="CQ813" s="351" t="s">
        <v>342</v>
      </c>
      <c r="CR813" s="351" t="s">
        <v>343</v>
      </c>
      <c r="CS813" s="351" t="s">
        <v>344</v>
      </c>
      <c r="CT813" s="351" t="s">
        <v>345</v>
      </c>
      <c r="CU813" s="351" t="s">
        <v>346</v>
      </c>
      <c r="CV813" s="351" t="s">
        <v>347</v>
      </c>
      <c r="CY813" s="54" t="s">
        <v>390</v>
      </c>
      <c r="CZ813" s="54" t="s">
        <v>333</v>
      </c>
      <c r="DA813" s="54" t="s">
        <v>334</v>
      </c>
      <c r="DB813" s="54" t="s">
        <v>335</v>
      </c>
      <c r="DC813" s="54" t="s">
        <v>336</v>
      </c>
      <c r="DD813" s="54" t="s">
        <v>337</v>
      </c>
      <c r="DE813" s="54" t="s">
        <v>338</v>
      </c>
      <c r="DF813" s="54" t="s">
        <v>339</v>
      </c>
      <c r="DG813" s="54" t="s">
        <v>340</v>
      </c>
      <c r="DH813" s="54" t="s">
        <v>341</v>
      </c>
      <c r="DI813" s="54" t="s">
        <v>342</v>
      </c>
      <c r="DJ813" s="54" t="s">
        <v>343</v>
      </c>
      <c r="DK813" s="54" t="s">
        <v>344</v>
      </c>
      <c r="DL813" s="54" t="s">
        <v>345</v>
      </c>
      <c r="DM813" s="54" t="s">
        <v>346</v>
      </c>
      <c r="DN813" s="54" t="s">
        <v>347</v>
      </c>
    </row>
    <row r="814" spans="1:118" ht="13.5" x14ac:dyDescent="0.15">
      <c r="A814" s="54"/>
      <c r="B814" s="54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  <c r="AA814" s="54"/>
      <c r="AB814" s="54"/>
      <c r="AC814" s="54"/>
      <c r="AD814" s="54"/>
      <c r="AE814" s="54"/>
      <c r="AF814" s="54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F814" s="54" t="s">
        <v>391</v>
      </c>
      <c r="CG814" s="352" t="e">
        <f>ROUND((CG802+CG803)*CG804+CG805*CG804*(CG806-1/CG807)-((CG802+CG803)*CG804-CG801-CG805*CG804/CG807)*EXP(-CG807*CG806),5)</f>
        <v>#VALUE!</v>
      </c>
      <c r="CH814" s="352" t="e">
        <f t="shared" ref="CH814:CV814" si="603">ROUND((CH802+CH803)*CH804+CH805*CH804*(CH806-1/CH807)-((CH802+CH803)*CH804-CH801-CH805*CH804/CH807)*EXP(-CH807*CH806),5)</f>
        <v>#VALUE!</v>
      </c>
      <c r="CI814" s="352" t="e">
        <f t="shared" si="603"/>
        <v>#VALUE!</v>
      </c>
      <c r="CJ814" s="352" t="e">
        <f t="shared" si="603"/>
        <v>#VALUE!</v>
      </c>
      <c r="CK814" s="352" t="e">
        <f t="shared" si="603"/>
        <v>#VALUE!</v>
      </c>
      <c r="CL814" s="352" t="e">
        <f t="shared" si="603"/>
        <v>#VALUE!</v>
      </c>
      <c r="CM814" s="352" t="e">
        <f t="shared" si="603"/>
        <v>#VALUE!</v>
      </c>
      <c r="CN814" s="352" t="e">
        <f t="shared" si="603"/>
        <v>#VALUE!</v>
      </c>
      <c r="CO814" s="352" t="e">
        <f t="shared" si="603"/>
        <v>#VALUE!</v>
      </c>
      <c r="CP814" s="352" t="e">
        <f t="shared" si="603"/>
        <v>#VALUE!</v>
      </c>
      <c r="CQ814" s="352" t="e">
        <f t="shared" si="603"/>
        <v>#VALUE!</v>
      </c>
      <c r="CR814" s="352" t="e">
        <f t="shared" si="603"/>
        <v>#VALUE!</v>
      </c>
      <c r="CS814" s="352" t="e">
        <f t="shared" si="603"/>
        <v>#VALUE!</v>
      </c>
      <c r="CT814" s="352" t="e">
        <f t="shared" si="603"/>
        <v>#VALUE!</v>
      </c>
      <c r="CU814" s="352" t="e">
        <f t="shared" si="603"/>
        <v>#VALUE!</v>
      </c>
      <c r="CV814" s="352" t="e">
        <f t="shared" si="603"/>
        <v>#VALUE!</v>
      </c>
      <c r="CX814" s="54" t="s">
        <v>412</v>
      </c>
      <c r="CY814" s="362">
        <f>(CY806+CY807)/CY805+CY804</f>
        <v>295.99579239870923</v>
      </c>
      <c r="CZ814" s="362">
        <f t="shared" ref="CZ814:DN814" si="604">(CZ806+CZ807)/CZ805+CZ804</f>
        <v>253.99617592876882</v>
      </c>
      <c r="DA814" s="362">
        <f t="shared" si="604"/>
        <v>224.99578814732763</v>
      </c>
      <c r="DB814" s="362">
        <f t="shared" si="604"/>
        <v>202.99552076677315</v>
      </c>
      <c r="DC814" s="362">
        <f t="shared" si="604"/>
        <v>190.00217425547623</v>
      </c>
      <c r="DD814" s="362">
        <f t="shared" si="604"/>
        <v>174.99791344557741</v>
      </c>
      <c r="DE814" s="362">
        <f t="shared" si="604"/>
        <v>164.99559634188427</v>
      </c>
      <c r="DF814" s="362">
        <f t="shared" si="604"/>
        <v>157.00280920314253</v>
      </c>
      <c r="DG814" s="362">
        <f t="shared" si="604"/>
        <v>151.99654993400793</v>
      </c>
      <c r="DH814" s="362">
        <f t="shared" si="604"/>
        <v>145.99700693992628</v>
      </c>
      <c r="DI814" s="362">
        <f t="shared" si="604"/>
        <v>141.99730722180493</v>
      </c>
      <c r="DJ814" s="362">
        <f t="shared" si="604"/>
        <v>138.99904711262363</v>
      </c>
      <c r="DK814" s="362">
        <f t="shared" si="604"/>
        <v>133.99871805423658</v>
      </c>
      <c r="DL814" s="362">
        <f t="shared" si="604"/>
        <v>131.99796563285832</v>
      </c>
      <c r="DM814" s="362">
        <f t="shared" si="604"/>
        <v>129.00495001041449</v>
      </c>
      <c r="DN814" s="362">
        <f t="shared" si="604"/>
        <v>127.00491577747849</v>
      </c>
    </row>
    <row r="815" spans="1:118" ht="13.5" x14ac:dyDescent="0.15">
      <c r="A815" s="54"/>
      <c r="B815" s="54"/>
      <c r="C815" s="54"/>
      <c r="D815" s="54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  <c r="AA815" s="54"/>
      <c r="AB815" s="54"/>
      <c r="AC815" s="54"/>
      <c r="AD815" s="54"/>
      <c r="AE815" s="54"/>
      <c r="AF815" s="54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319" t="str">
        <f>IF(CB815="","",CC815)</f>
        <v/>
      </c>
      <c r="CB815" s="363" t="str">
        <f>IF(COUNTIF(CY815:DN815,"×")=0,"","浮上できません")</f>
        <v/>
      </c>
      <c r="CC815" s="316">
        <v>9</v>
      </c>
      <c r="CG815" s="369"/>
      <c r="CH815" s="369"/>
      <c r="CI815" s="369"/>
      <c r="CJ815" s="369"/>
      <c r="CK815" s="369"/>
      <c r="CL815" s="369"/>
      <c r="CM815" s="369"/>
      <c r="CN815" s="369"/>
      <c r="CO815" s="369"/>
      <c r="CP815" s="369"/>
      <c r="CQ815" s="369"/>
      <c r="CR815" s="369"/>
      <c r="CS815" s="369"/>
      <c r="CT815" s="369"/>
      <c r="CU815" s="369"/>
      <c r="CV815" s="369"/>
      <c r="CY815" s="364" t="e">
        <f t="shared" ref="CY815:DN815" si="605">IF(CY814-CG814&gt;0,"","×")</f>
        <v>#VALUE!</v>
      </c>
      <c r="CZ815" s="364" t="e">
        <f t="shared" si="605"/>
        <v>#VALUE!</v>
      </c>
      <c r="DA815" s="364" t="e">
        <f t="shared" si="605"/>
        <v>#VALUE!</v>
      </c>
      <c r="DB815" s="364" t="e">
        <f t="shared" si="605"/>
        <v>#VALUE!</v>
      </c>
      <c r="DC815" s="364" t="e">
        <f t="shared" si="605"/>
        <v>#VALUE!</v>
      </c>
      <c r="DD815" s="364" t="e">
        <f t="shared" si="605"/>
        <v>#VALUE!</v>
      </c>
      <c r="DE815" s="364" t="e">
        <f t="shared" si="605"/>
        <v>#VALUE!</v>
      </c>
      <c r="DF815" s="364" t="e">
        <f t="shared" si="605"/>
        <v>#VALUE!</v>
      </c>
      <c r="DG815" s="364" t="e">
        <f t="shared" si="605"/>
        <v>#VALUE!</v>
      </c>
      <c r="DH815" s="364" t="e">
        <f t="shared" si="605"/>
        <v>#VALUE!</v>
      </c>
      <c r="DI815" s="364" t="e">
        <f t="shared" si="605"/>
        <v>#VALUE!</v>
      </c>
      <c r="DJ815" s="364" t="e">
        <f t="shared" si="605"/>
        <v>#VALUE!</v>
      </c>
      <c r="DK815" s="364" t="e">
        <f t="shared" si="605"/>
        <v>#VALUE!</v>
      </c>
      <c r="DL815" s="364" t="e">
        <f t="shared" si="605"/>
        <v>#VALUE!</v>
      </c>
      <c r="DM815" s="364" t="e">
        <f t="shared" si="605"/>
        <v>#VALUE!</v>
      </c>
      <c r="DN815" s="364" t="e">
        <f t="shared" si="605"/>
        <v>#VALUE!</v>
      </c>
    </row>
    <row r="816" spans="1:118" ht="13.5" x14ac:dyDescent="0.15">
      <c r="A816" s="54"/>
      <c r="B816" s="54"/>
      <c r="C816" s="54"/>
      <c r="D816" s="54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  <c r="AA816" s="54"/>
      <c r="AB816" s="54"/>
      <c r="AC816" s="54"/>
      <c r="AD816" s="54"/>
      <c r="AE816" s="54"/>
      <c r="AF816" s="54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F816" s="338">
        <v>45</v>
      </c>
      <c r="CG816" s="338" t="s">
        <v>573</v>
      </c>
      <c r="CH816" s="338"/>
      <c r="CI816" s="338"/>
      <c r="CJ816" s="338"/>
      <c r="CK816" s="338"/>
      <c r="CL816" s="338"/>
      <c r="CM816" s="338"/>
      <c r="CN816" s="338"/>
      <c r="CO816" s="338"/>
      <c r="CP816" s="338"/>
      <c r="CQ816" s="338"/>
      <c r="CR816" s="338"/>
      <c r="CS816" s="338"/>
      <c r="CT816" s="338"/>
      <c r="CU816" s="338"/>
      <c r="CV816" s="338"/>
      <c r="CW816" s="338"/>
    </row>
    <row r="818" spans="1:119" ht="13.5" x14ac:dyDescent="0.15">
      <c r="A818" s="54"/>
      <c r="B818" s="54"/>
      <c r="C818" s="54"/>
      <c r="D818" s="54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  <c r="AA818" s="54"/>
      <c r="AB818" s="54"/>
      <c r="AC818" s="54"/>
      <c r="AD818" s="54"/>
      <c r="AE818" s="54"/>
      <c r="AF818" s="54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F818" s="340" t="s">
        <v>367</v>
      </c>
      <c r="CG818" s="353" t="e">
        <f>CG814</f>
        <v>#VALUE!</v>
      </c>
      <c r="CH818" s="353" t="e">
        <f t="shared" ref="CH818:CV818" si="606">CH814</f>
        <v>#VALUE!</v>
      </c>
      <c r="CI818" s="353" t="e">
        <f t="shared" si="606"/>
        <v>#VALUE!</v>
      </c>
      <c r="CJ818" s="353" t="e">
        <f t="shared" si="606"/>
        <v>#VALUE!</v>
      </c>
      <c r="CK818" s="353" t="e">
        <f t="shared" si="606"/>
        <v>#VALUE!</v>
      </c>
      <c r="CL818" s="353" t="e">
        <f t="shared" si="606"/>
        <v>#VALUE!</v>
      </c>
      <c r="CM818" s="353" t="e">
        <f t="shared" si="606"/>
        <v>#VALUE!</v>
      </c>
      <c r="CN818" s="353" t="e">
        <f t="shared" si="606"/>
        <v>#VALUE!</v>
      </c>
      <c r="CO818" s="353" t="e">
        <f t="shared" si="606"/>
        <v>#VALUE!</v>
      </c>
      <c r="CP818" s="353" t="e">
        <f t="shared" si="606"/>
        <v>#VALUE!</v>
      </c>
      <c r="CQ818" s="353" t="e">
        <f t="shared" si="606"/>
        <v>#VALUE!</v>
      </c>
      <c r="CR818" s="353" t="e">
        <f t="shared" si="606"/>
        <v>#VALUE!</v>
      </c>
      <c r="CS818" s="353" t="e">
        <f t="shared" si="606"/>
        <v>#VALUE!</v>
      </c>
      <c r="CT818" s="353" t="e">
        <f t="shared" si="606"/>
        <v>#VALUE!</v>
      </c>
      <c r="CU818" s="353" t="e">
        <f t="shared" si="606"/>
        <v>#VALUE!</v>
      </c>
      <c r="CV818" s="353" t="e">
        <f t="shared" si="606"/>
        <v>#VALUE!</v>
      </c>
    </row>
    <row r="819" spans="1:119" ht="13.5" x14ac:dyDescent="0.15">
      <c r="A819" s="54"/>
      <c r="B819" s="54"/>
      <c r="C819" s="54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  <c r="AA819" s="54"/>
      <c r="AB819" s="54"/>
      <c r="AC819" s="54"/>
      <c r="AD819" s="54"/>
      <c r="AE819" s="54"/>
      <c r="AF819" s="54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F819" s="54" t="s">
        <v>395</v>
      </c>
      <c r="CG819" s="54">
        <v>100</v>
      </c>
      <c r="CH819" s="54">
        <f>$CG819</f>
        <v>100</v>
      </c>
      <c r="CI819" s="54">
        <f t="shared" ref="CI819:CV823" si="607">$CG819</f>
        <v>100</v>
      </c>
      <c r="CJ819" s="54">
        <f t="shared" si="607"/>
        <v>100</v>
      </c>
      <c r="CK819" s="54">
        <f t="shared" si="607"/>
        <v>100</v>
      </c>
      <c r="CL819" s="54">
        <f t="shared" si="607"/>
        <v>100</v>
      </c>
      <c r="CM819" s="54">
        <f t="shared" si="607"/>
        <v>100</v>
      </c>
      <c r="CN819" s="54">
        <f t="shared" si="607"/>
        <v>100</v>
      </c>
      <c r="CO819" s="54">
        <f t="shared" si="607"/>
        <v>100</v>
      </c>
      <c r="CP819" s="54">
        <f t="shared" si="607"/>
        <v>100</v>
      </c>
      <c r="CQ819" s="54">
        <f t="shared" si="607"/>
        <v>100</v>
      </c>
      <c r="CR819" s="54">
        <f t="shared" si="607"/>
        <v>100</v>
      </c>
      <c r="CS819" s="54">
        <f t="shared" si="607"/>
        <v>100</v>
      </c>
      <c r="CT819" s="54">
        <f t="shared" si="607"/>
        <v>100</v>
      </c>
      <c r="CU819" s="54">
        <f t="shared" si="607"/>
        <v>100</v>
      </c>
      <c r="CV819" s="54">
        <f t="shared" si="607"/>
        <v>100</v>
      </c>
      <c r="CX819" s="339" t="s">
        <v>402</v>
      </c>
      <c r="CY819" s="339"/>
      <c r="CZ819" s="339"/>
      <c r="DA819" s="339"/>
      <c r="DB819" s="339"/>
      <c r="DC819" s="339"/>
      <c r="DD819" s="339"/>
      <c r="DE819" s="339"/>
      <c r="DF819" s="339"/>
      <c r="DG819" s="339"/>
      <c r="DH819" s="339"/>
      <c r="DI819" s="339"/>
      <c r="DJ819" s="339"/>
      <c r="DK819" s="339"/>
      <c r="DL819" s="339"/>
      <c r="DM819" s="339"/>
      <c r="DN819" s="339"/>
      <c r="DO819" s="339"/>
    </row>
    <row r="820" spans="1:119" ht="13.5" x14ac:dyDescent="0.15">
      <c r="A820" s="54"/>
      <c r="B820" s="54"/>
      <c r="C820" s="54"/>
      <c r="D820" s="54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  <c r="AA820" s="54"/>
      <c r="AB820" s="54"/>
      <c r="AC820" s="54"/>
      <c r="AD820" s="54"/>
      <c r="AE820" s="54"/>
      <c r="AF820" s="54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B820" s="64" t="s">
        <v>372</v>
      </c>
      <c r="CC820" s="345">
        <v>0</v>
      </c>
      <c r="CD820" s="66" t="s">
        <v>373</v>
      </c>
      <c r="CE820" s="66">
        <f>ROUND(CC820*$CG$82*9.80665/1000,0)</f>
        <v>0</v>
      </c>
      <c r="CF820" s="54" t="s">
        <v>374</v>
      </c>
      <c r="CG820" s="341">
        <f>CE821</f>
        <v>0</v>
      </c>
      <c r="CH820" s="54">
        <f>$CG820</f>
        <v>0</v>
      </c>
      <c r="CI820" s="54">
        <f t="shared" si="607"/>
        <v>0</v>
      </c>
      <c r="CJ820" s="54">
        <f t="shared" si="607"/>
        <v>0</v>
      </c>
      <c r="CK820" s="54">
        <f t="shared" si="607"/>
        <v>0</v>
      </c>
      <c r="CL820" s="54">
        <f t="shared" si="607"/>
        <v>0</v>
      </c>
      <c r="CM820" s="54">
        <f t="shared" si="607"/>
        <v>0</v>
      </c>
      <c r="CN820" s="54">
        <f t="shared" si="607"/>
        <v>0</v>
      </c>
      <c r="CO820" s="54">
        <f t="shared" si="607"/>
        <v>0</v>
      </c>
      <c r="CP820" s="54">
        <f t="shared" si="607"/>
        <v>0</v>
      </c>
      <c r="CQ820" s="54">
        <f t="shared" si="607"/>
        <v>0</v>
      </c>
      <c r="CR820" s="54">
        <f t="shared" si="607"/>
        <v>0</v>
      </c>
      <c r="CS820" s="54">
        <f t="shared" si="607"/>
        <v>0</v>
      </c>
      <c r="CT820" s="54">
        <f t="shared" si="607"/>
        <v>0</v>
      </c>
      <c r="CU820" s="54">
        <f t="shared" si="607"/>
        <v>0</v>
      </c>
      <c r="CV820" s="54">
        <f t="shared" si="607"/>
        <v>0</v>
      </c>
    </row>
    <row r="821" spans="1:119" ht="13.5" x14ac:dyDescent="0.15">
      <c r="A821" s="54"/>
      <c r="B821" s="54"/>
      <c r="C821" s="54"/>
      <c r="D821" s="54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  <c r="AA821" s="54"/>
      <c r="AB821" s="54"/>
      <c r="AC821" s="54"/>
      <c r="AD821" s="54"/>
      <c r="AE821" s="54"/>
      <c r="AF821" s="54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B821" s="354" t="s">
        <v>376</v>
      </c>
      <c r="CC821" s="355">
        <f>CC805</f>
        <v>0</v>
      </c>
      <c r="CD821" s="346" t="s">
        <v>377</v>
      </c>
      <c r="CE821" s="66">
        <f>CC821*$CG$82*9.80665/1000</f>
        <v>0</v>
      </c>
      <c r="CF821" s="54" t="s">
        <v>378</v>
      </c>
      <c r="CG821" s="54">
        <v>0.79</v>
      </c>
      <c r="CH821" s="54">
        <f>$CG821</f>
        <v>0.79</v>
      </c>
      <c r="CI821" s="54">
        <f t="shared" si="607"/>
        <v>0.79</v>
      </c>
      <c r="CJ821" s="54">
        <f t="shared" si="607"/>
        <v>0.79</v>
      </c>
      <c r="CK821" s="54">
        <f t="shared" si="607"/>
        <v>0.79</v>
      </c>
      <c r="CL821" s="54">
        <f t="shared" si="607"/>
        <v>0.79</v>
      </c>
      <c r="CM821" s="54">
        <f t="shared" si="607"/>
        <v>0.79</v>
      </c>
      <c r="CN821" s="54">
        <f t="shared" si="607"/>
        <v>0.79</v>
      </c>
      <c r="CO821" s="54">
        <f t="shared" si="607"/>
        <v>0.79</v>
      </c>
      <c r="CP821" s="54">
        <f t="shared" si="607"/>
        <v>0.79</v>
      </c>
      <c r="CQ821" s="54">
        <f t="shared" si="607"/>
        <v>0.79</v>
      </c>
      <c r="CR821" s="54">
        <f t="shared" si="607"/>
        <v>0.79</v>
      </c>
      <c r="CS821" s="54">
        <f t="shared" si="607"/>
        <v>0.79</v>
      </c>
      <c r="CT821" s="54">
        <f t="shared" si="607"/>
        <v>0.79</v>
      </c>
      <c r="CU821" s="54">
        <f t="shared" si="607"/>
        <v>0.79</v>
      </c>
      <c r="CV821" s="54">
        <f t="shared" si="607"/>
        <v>0.79</v>
      </c>
      <c r="CX821" s="358" t="s">
        <v>404</v>
      </c>
      <c r="CY821" s="54">
        <f t="shared" ref="CY821:DN821" si="608">CG$79</f>
        <v>126.88500000000001</v>
      </c>
      <c r="CZ821" s="54">
        <f t="shared" si="608"/>
        <v>109.185</v>
      </c>
      <c r="DA821" s="54">
        <f t="shared" si="608"/>
        <v>94.381</v>
      </c>
      <c r="DB821" s="54">
        <f t="shared" si="608"/>
        <v>82.445999999999998</v>
      </c>
      <c r="DC821" s="54">
        <f t="shared" si="608"/>
        <v>73.918000000000006</v>
      </c>
      <c r="DD821" s="54">
        <f t="shared" si="608"/>
        <v>63.152999999999999</v>
      </c>
      <c r="DE821" s="54">
        <f t="shared" si="608"/>
        <v>56.482999999999997</v>
      </c>
      <c r="DF821" s="54">
        <f t="shared" si="608"/>
        <v>51.133000000000003</v>
      </c>
      <c r="DG821" s="54">
        <f t="shared" si="608"/>
        <v>48.246000000000002</v>
      </c>
      <c r="DH821" s="54">
        <f t="shared" si="608"/>
        <v>43.709000000000003</v>
      </c>
      <c r="DI821" s="54">
        <f t="shared" si="608"/>
        <v>40.774000000000001</v>
      </c>
      <c r="DJ821" s="54">
        <f t="shared" si="608"/>
        <v>38.68</v>
      </c>
      <c r="DK821" s="54">
        <f t="shared" si="608"/>
        <v>34.463000000000001</v>
      </c>
      <c r="DL821" s="54">
        <f t="shared" si="608"/>
        <v>33.161000000000001</v>
      </c>
      <c r="DM821" s="54">
        <f t="shared" si="608"/>
        <v>30.765000000000001</v>
      </c>
      <c r="DN821" s="54">
        <f t="shared" si="608"/>
        <v>29.283999999999999</v>
      </c>
    </row>
    <row r="822" spans="1:119" ht="13.5" x14ac:dyDescent="0.15">
      <c r="A822" s="54"/>
      <c r="B822" s="54"/>
      <c r="C822" s="54"/>
      <c r="D822" s="54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  <c r="AA822" s="54"/>
      <c r="AB822" s="54"/>
      <c r="AC822" s="54"/>
      <c r="AD822" s="54"/>
      <c r="AE822" s="54"/>
      <c r="AF822" s="54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B822" s="64" t="s">
        <v>380</v>
      </c>
      <c r="CC822" s="345">
        <f>-BN127</f>
        <v>0</v>
      </c>
      <c r="CD822" s="346" t="s">
        <v>381</v>
      </c>
      <c r="CE822" s="66">
        <f>CC822*$CG$82*9.80665/1000</f>
        <v>0</v>
      </c>
      <c r="CF822" s="54" t="s">
        <v>382</v>
      </c>
      <c r="CG822" s="341">
        <f>CE820</f>
        <v>0</v>
      </c>
      <c r="CH822" s="54">
        <f>$CG822</f>
        <v>0</v>
      </c>
      <c r="CI822" s="54">
        <f t="shared" si="607"/>
        <v>0</v>
      </c>
      <c r="CJ822" s="54">
        <f t="shared" si="607"/>
        <v>0</v>
      </c>
      <c r="CK822" s="54">
        <f t="shared" si="607"/>
        <v>0</v>
      </c>
      <c r="CL822" s="54">
        <f t="shared" si="607"/>
        <v>0</v>
      </c>
      <c r="CM822" s="54">
        <f t="shared" si="607"/>
        <v>0</v>
      </c>
      <c r="CN822" s="54">
        <f t="shared" si="607"/>
        <v>0</v>
      </c>
      <c r="CO822" s="54">
        <f t="shared" si="607"/>
        <v>0</v>
      </c>
      <c r="CP822" s="54">
        <f t="shared" si="607"/>
        <v>0</v>
      </c>
      <c r="CQ822" s="54">
        <f t="shared" si="607"/>
        <v>0</v>
      </c>
      <c r="CR822" s="54">
        <f t="shared" si="607"/>
        <v>0</v>
      </c>
      <c r="CS822" s="54">
        <f t="shared" si="607"/>
        <v>0</v>
      </c>
      <c r="CT822" s="54">
        <f t="shared" si="607"/>
        <v>0</v>
      </c>
      <c r="CU822" s="54">
        <f t="shared" si="607"/>
        <v>0</v>
      </c>
      <c r="CV822" s="54">
        <f t="shared" si="607"/>
        <v>0</v>
      </c>
      <c r="CX822" s="54" t="s">
        <v>418</v>
      </c>
      <c r="CY822" s="54">
        <f t="shared" ref="CY822:DN822" si="609">CG$80</f>
        <v>0.55779999999999996</v>
      </c>
      <c r="CZ822" s="54">
        <f t="shared" si="609"/>
        <v>0.65139999999999998</v>
      </c>
      <c r="DA822" s="54">
        <f t="shared" si="609"/>
        <v>0.72219999999999995</v>
      </c>
      <c r="DB822" s="54">
        <f t="shared" si="609"/>
        <v>0.78249999999999997</v>
      </c>
      <c r="DC822" s="54">
        <f t="shared" si="609"/>
        <v>0.81259999999999999</v>
      </c>
      <c r="DD822" s="54">
        <f t="shared" si="609"/>
        <v>0.84340000000000004</v>
      </c>
      <c r="DE822" s="54">
        <f t="shared" si="609"/>
        <v>0.86929999999999996</v>
      </c>
      <c r="DF822" s="54">
        <f t="shared" si="609"/>
        <v>0.89100000000000001</v>
      </c>
      <c r="DG822" s="54">
        <f t="shared" si="609"/>
        <v>0.90920000000000001</v>
      </c>
      <c r="DH822" s="54">
        <f t="shared" si="609"/>
        <v>0.92220000000000002</v>
      </c>
      <c r="DI822" s="54">
        <f t="shared" si="609"/>
        <v>0.93189999999999995</v>
      </c>
      <c r="DJ822" s="54">
        <f t="shared" si="609"/>
        <v>0.94030000000000002</v>
      </c>
      <c r="DK822" s="54">
        <f t="shared" si="609"/>
        <v>0.94769999999999999</v>
      </c>
      <c r="DL822" s="54">
        <f t="shared" si="609"/>
        <v>0.95440000000000003</v>
      </c>
      <c r="DM822" s="54">
        <f t="shared" si="609"/>
        <v>0.96020000000000005</v>
      </c>
      <c r="DN822" s="54">
        <f t="shared" si="609"/>
        <v>0.96530000000000005</v>
      </c>
    </row>
    <row r="823" spans="1:119" ht="14.25" thickBot="1" x14ac:dyDescent="0.2">
      <c r="A823" s="54"/>
      <c r="B823" s="54"/>
      <c r="C823" s="54"/>
      <c r="D823" s="54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  <c r="AA823" s="54"/>
      <c r="AB823" s="54"/>
      <c r="AC823" s="54"/>
      <c r="AD823" s="54"/>
      <c r="AE823" s="54"/>
      <c r="AF823" s="54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B823" s="64" t="s">
        <v>384</v>
      </c>
      <c r="CC823" s="345" t="e">
        <f>(BM127-BM126)/0.000694444444444444</f>
        <v>#VALUE!</v>
      </c>
      <c r="CD823" s="66" t="s">
        <v>65</v>
      </c>
      <c r="CE823" s="66" t="e">
        <f>IF(CC820=0,IF(CC803&gt;0,CC823+CE806,CC823),(CC823-((CC822-CC821)/CC820)))</f>
        <v>#VALUE!</v>
      </c>
      <c r="CF823" s="54" t="s">
        <v>385</v>
      </c>
      <c r="CG823" s="341" t="e">
        <f>ABS(CE823)</f>
        <v>#VALUE!</v>
      </c>
      <c r="CH823" s="54" t="e">
        <f>$CG823</f>
        <v>#VALUE!</v>
      </c>
      <c r="CI823" s="54" t="e">
        <f t="shared" si="607"/>
        <v>#VALUE!</v>
      </c>
      <c r="CJ823" s="54" t="e">
        <f t="shared" si="607"/>
        <v>#VALUE!</v>
      </c>
      <c r="CK823" s="54" t="e">
        <f t="shared" si="607"/>
        <v>#VALUE!</v>
      </c>
      <c r="CL823" s="54" t="e">
        <f t="shared" si="607"/>
        <v>#VALUE!</v>
      </c>
      <c r="CM823" s="54" t="e">
        <f t="shared" si="607"/>
        <v>#VALUE!</v>
      </c>
      <c r="CN823" s="54" t="e">
        <f t="shared" si="607"/>
        <v>#VALUE!</v>
      </c>
      <c r="CO823" s="54" t="e">
        <f t="shared" si="607"/>
        <v>#VALUE!</v>
      </c>
      <c r="CP823" s="54" t="e">
        <f t="shared" si="607"/>
        <v>#VALUE!</v>
      </c>
      <c r="CQ823" s="54" t="e">
        <f t="shared" si="607"/>
        <v>#VALUE!</v>
      </c>
      <c r="CR823" s="54" t="e">
        <f t="shared" si="607"/>
        <v>#VALUE!</v>
      </c>
      <c r="CS823" s="54" t="e">
        <f t="shared" si="607"/>
        <v>#VALUE!</v>
      </c>
      <c r="CT823" s="54" t="e">
        <f t="shared" si="607"/>
        <v>#VALUE!</v>
      </c>
      <c r="CU823" s="54" t="e">
        <f t="shared" si="607"/>
        <v>#VALUE!</v>
      </c>
      <c r="CV823" s="54" t="e">
        <f t="shared" si="607"/>
        <v>#VALUE!</v>
      </c>
      <c r="CX823" s="54" t="s">
        <v>407</v>
      </c>
      <c r="CY823" s="54">
        <f>100-$CG$83</f>
        <v>94.33</v>
      </c>
      <c r="CZ823" s="54">
        <f t="shared" ref="CZ823:DN823" si="610">100-$CG$83</f>
        <v>94.33</v>
      </c>
      <c r="DA823" s="54">
        <f t="shared" si="610"/>
        <v>94.33</v>
      </c>
      <c r="DB823" s="54">
        <f t="shared" si="610"/>
        <v>94.33</v>
      </c>
      <c r="DC823" s="54">
        <f t="shared" si="610"/>
        <v>94.33</v>
      </c>
      <c r="DD823" s="54">
        <f t="shared" si="610"/>
        <v>94.33</v>
      </c>
      <c r="DE823" s="54">
        <f t="shared" si="610"/>
        <v>94.33</v>
      </c>
      <c r="DF823" s="54">
        <f t="shared" si="610"/>
        <v>94.33</v>
      </c>
      <c r="DG823" s="54">
        <f t="shared" si="610"/>
        <v>94.33</v>
      </c>
      <c r="DH823" s="54">
        <f t="shared" si="610"/>
        <v>94.33</v>
      </c>
      <c r="DI823" s="54">
        <f t="shared" si="610"/>
        <v>94.33</v>
      </c>
      <c r="DJ823" s="54">
        <f t="shared" si="610"/>
        <v>94.33</v>
      </c>
      <c r="DK823" s="54">
        <f t="shared" si="610"/>
        <v>94.33</v>
      </c>
      <c r="DL823" s="54">
        <f t="shared" si="610"/>
        <v>94.33</v>
      </c>
      <c r="DM823" s="54">
        <f t="shared" si="610"/>
        <v>94.33</v>
      </c>
      <c r="DN823" s="54">
        <f t="shared" si="610"/>
        <v>94.33</v>
      </c>
    </row>
    <row r="824" spans="1:119" ht="14.25" thickBot="1" x14ac:dyDescent="0.2">
      <c r="A824" s="54"/>
      <c r="B824" s="54"/>
      <c r="C824" s="54"/>
      <c r="D824" s="54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  <c r="AA824" s="54"/>
      <c r="AB824" s="54"/>
      <c r="AC824" s="54"/>
      <c r="AD824" s="54"/>
      <c r="AE824" s="54"/>
      <c r="AF824" s="54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B824" s="359"/>
      <c r="CC824" s="360"/>
      <c r="CF824" s="54" t="s">
        <v>397</v>
      </c>
      <c r="CG824" s="347">
        <f>LN(2)/CG$78</f>
        <v>0.13862943611198905</v>
      </c>
      <c r="CH824" s="347">
        <f t="shared" ref="CH824:CV824" si="611">LN(2)/CH$78</f>
        <v>8.6643397569993161E-2</v>
      </c>
      <c r="CI824" s="347">
        <f t="shared" si="611"/>
        <v>5.5451774444795626E-2</v>
      </c>
      <c r="CJ824" s="347">
        <f t="shared" si="611"/>
        <v>3.7467415165402446E-2</v>
      </c>
      <c r="CK824" s="347">
        <f t="shared" si="611"/>
        <v>2.5672117798516494E-2</v>
      </c>
      <c r="CL824" s="347">
        <f t="shared" si="611"/>
        <v>1.8097837612531208E-2</v>
      </c>
      <c r="CM824" s="347">
        <f t="shared" si="611"/>
        <v>1.2765141446776157E-2</v>
      </c>
      <c r="CN824" s="347">
        <f t="shared" si="611"/>
        <v>9.001911435843446E-3</v>
      </c>
      <c r="CO824" s="347">
        <f t="shared" si="611"/>
        <v>6.3591484455040852E-3</v>
      </c>
      <c r="CP824" s="347">
        <f t="shared" si="611"/>
        <v>4.7475834284927756E-3</v>
      </c>
      <c r="CQ824" s="347">
        <f t="shared" si="611"/>
        <v>3.7066694147590657E-3</v>
      </c>
      <c r="CR824" s="347">
        <f t="shared" si="611"/>
        <v>2.9001974082006081E-3</v>
      </c>
      <c r="CS824" s="347">
        <f t="shared" si="611"/>
        <v>2.272613706753919E-3</v>
      </c>
      <c r="CT824" s="347">
        <f t="shared" si="611"/>
        <v>1.7773004629742187E-3</v>
      </c>
      <c r="CU824" s="347">
        <f t="shared" si="611"/>
        <v>1.3918618083533039E-3</v>
      </c>
      <c r="CV824" s="347">
        <f t="shared" si="611"/>
        <v>1.0915703630865281E-3</v>
      </c>
      <c r="CX824" s="54" t="s">
        <v>409</v>
      </c>
      <c r="CY824" s="361">
        <f>CE822</f>
        <v>0</v>
      </c>
      <c r="CZ824" s="54">
        <f>$CY824</f>
        <v>0</v>
      </c>
      <c r="DA824" s="54">
        <f t="shared" ref="DA824:DN824" si="612">$CY824</f>
        <v>0</v>
      </c>
      <c r="DB824" s="54">
        <f t="shared" si="612"/>
        <v>0</v>
      </c>
      <c r="DC824" s="54">
        <f t="shared" si="612"/>
        <v>0</v>
      </c>
      <c r="DD824" s="54">
        <f t="shared" si="612"/>
        <v>0</v>
      </c>
      <c r="DE824" s="54">
        <f t="shared" si="612"/>
        <v>0</v>
      </c>
      <c r="DF824" s="54">
        <f t="shared" si="612"/>
        <v>0</v>
      </c>
      <c r="DG824" s="54">
        <f t="shared" si="612"/>
        <v>0</v>
      </c>
      <c r="DH824" s="54">
        <f t="shared" si="612"/>
        <v>0</v>
      </c>
      <c r="DI824" s="54">
        <f t="shared" si="612"/>
        <v>0</v>
      </c>
      <c r="DJ824" s="54">
        <f t="shared" si="612"/>
        <v>0</v>
      </c>
      <c r="DK824" s="54">
        <f t="shared" si="612"/>
        <v>0</v>
      </c>
      <c r="DL824" s="54">
        <f t="shared" si="612"/>
        <v>0</v>
      </c>
      <c r="DM824" s="54">
        <f t="shared" si="612"/>
        <v>0</v>
      </c>
      <c r="DN824" s="54">
        <f t="shared" si="612"/>
        <v>0</v>
      </c>
    </row>
    <row r="826" spans="1:119" ht="13.5" x14ac:dyDescent="0.15">
      <c r="A826" s="54"/>
      <c r="B826" s="54"/>
      <c r="C826" s="54"/>
      <c r="D826" s="54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  <c r="AA826" s="54"/>
      <c r="AB826" s="54"/>
      <c r="AC826" s="54"/>
      <c r="AD826" s="54"/>
      <c r="AE826" s="54"/>
      <c r="AF826" s="54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G826" s="348">
        <f>(CG819+CG820)*CG821</f>
        <v>79</v>
      </c>
      <c r="CH826" s="348">
        <f t="shared" ref="CH826:CV826" si="613">(CH819+CH820)*CH821</f>
        <v>79</v>
      </c>
      <c r="CI826" s="348">
        <f t="shared" si="613"/>
        <v>79</v>
      </c>
      <c r="CJ826" s="348">
        <f t="shared" si="613"/>
        <v>79</v>
      </c>
      <c r="CK826" s="348">
        <f t="shared" si="613"/>
        <v>79</v>
      </c>
      <c r="CL826" s="348">
        <f t="shared" si="613"/>
        <v>79</v>
      </c>
      <c r="CM826" s="348">
        <f t="shared" si="613"/>
        <v>79</v>
      </c>
      <c r="CN826" s="348">
        <f t="shared" si="613"/>
        <v>79</v>
      </c>
      <c r="CO826" s="348">
        <f t="shared" si="613"/>
        <v>79</v>
      </c>
      <c r="CP826" s="348">
        <f t="shared" si="613"/>
        <v>79</v>
      </c>
      <c r="CQ826" s="348">
        <f t="shared" si="613"/>
        <v>79</v>
      </c>
      <c r="CR826" s="348">
        <f t="shared" si="613"/>
        <v>79</v>
      </c>
      <c r="CS826" s="348">
        <f t="shared" si="613"/>
        <v>79</v>
      </c>
      <c r="CT826" s="348">
        <f t="shared" si="613"/>
        <v>79</v>
      </c>
      <c r="CU826" s="348">
        <f t="shared" si="613"/>
        <v>79</v>
      </c>
      <c r="CV826" s="348">
        <f t="shared" si="613"/>
        <v>79</v>
      </c>
    </row>
    <row r="827" spans="1:119" ht="13.5" x14ac:dyDescent="0.15">
      <c r="A827" s="54"/>
      <c r="B827" s="54"/>
      <c r="C827" s="54"/>
      <c r="D827" s="54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  <c r="AA827" s="54"/>
      <c r="AB827" s="54"/>
      <c r="AC827" s="54"/>
      <c r="AD827" s="54"/>
      <c r="AE827" s="54"/>
      <c r="AF827" s="54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G827" s="348" t="e">
        <f>CG822*CG821*(CG823-1/CG824)</f>
        <v>#VALUE!</v>
      </c>
      <c r="CH827" s="348" t="e">
        <f t="shared" ref="CH827:CV827" si="614">CH822*CH821*(CH823-1/CH824)</f>
        <v>#VALUE!</v>
      </c>
      <c r="CI827" s="348" t="e">
        <f t="shared" si="614"/>
        <v>#VALUE!</v>
      </c>
      <c r="CJ827" s="348" t="e">
        <f t="shared" si="614"/>
        <v>#VALUE!</v>
      </c>
      <c r="CK827" s="348" t="e">
        <f t="shared" si="614"/>
        <v>#VALUE!</v>
      </c>
      <c r="CL827" s="348" t="e">
        <f t="shared" si="614"/>
        <v>#VALUE!</v>
      </c>
      <c r="CM827" s="348" t="e">
        <f t="shared" si="614"/>
        <v>#VALUE!</v>
      </c>
      <c r="CN827" s="348" t="e">
        <f t="shared" si="614"/>
        <v>#VALUE!</v>
      </c>
      <c r="CO827" s="348" t="e">
        <f t="shared" si="614"/>
        <v>#VALUE!</v>
      </c>
      <c r="CP827" s="348" t="e">
        <f t="shared" si="614"/>
        <v>#VALUE!</v>
      </c>
      <c r="CQ827" s="348" t="e">
        <f t="shared" si="614"/>
        <v>#VALUE!</v>
      </c>
      <c r="CR827" s="348" t="e">
        <f t="shared" si="614"/>
        <v>#VALUE!</v>
      </c>
      <c r="CS827" s="348" t="e">
        <f t="shared" si="614"/>
        <v>#VALUE!</v>
      </c>
      <c r="CT827" s="348" t="e">
        <f t="shared" si="614"/>
        <v>#VALUE!</v>
      </c>
      <c r="CU827" s="348" t="e">
        <f t="shared" si="614"/>
        <v>#VALUE!</v>
      </c>
      <c r="CV827" s="348" t="e">
        <f t="shared" si="614"/>
        <v>#VALUE!</v>
      </c>
    </row>
    <row r="828" spans="1:119" ht="13.5" x14ac:dyDescent="0.15">
      <c r="A828" s="54"/>
      <c r="B828" s="54"/>
      <c r="C828" s="54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  <c r="AA828" s="54"/>
      <c r="AB828" s="54"/>
      <c r="AC828" s="54"/>
      <c r="AD828" s="54"/>
      <c r="AE828" s="54"/>
      <c r="AF828" s="54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G828" s="348" t="e">
        <f>((CG819+CG820)*CG821-CG818-CG822*CG821/CG824)*EXP(-CG824*CG823)</f>
        <v>#VALUE!</v>
      </c>
      <c r="CH828" s="348" t="e">
        <f t="shared" ref="CH828:CV828" si="615">((CH819+CH820)*CH821-CH818-CH822*CH821/CH824)*EXP(-CH824*CH823)</f>
        <v>#VALUE!</v>
      </c>
      <c r="CI828" s="348" t="e">
        <f t="shared" si="615"/>
        <v>#VALUE!</v>
      </c>
      <c r="CJ828" s="348" t="e">
        <f t="shared" si="615"/>
        <v>#VALUE!</v>
      </c>
      <c r="CK828" s="348" t="e">
        <f t="shared" si="615"/>
        <v>#VALUE!</v>
      </c>
      <c r="CL828" s="348" t="e">
        <f t="shared" si="615"/>
        <v>#VALUE!</v>
      </c>
      <c r="CM828" s="348" t="e">
        <f t="shared" si="615"/>
        <v>#VALUE!</v>
      </c>
      <c r="CN828" s="348" t="e">
        <f t="shared" si="615"/>
        <v>#VALUE!</v>
      </c>
      <c r="CO828" s="348" t="e">
        <f t="shared" si="615"/>
        <v>#VALUE!</v>
      </c>
      <c r="CP828" s="348" t="e">
        <f t="shared" si="615"/>
        <v>#VALUE!</v>
      </c>
      <c r="CQ828" s="348" t="e">
        <f t="shared" si="615"/>
        <v>#VALUE!</v>
      </c>
      <c r="CR828" s="348" t="e">
        <f t="shared" si="615"/>
        <v>#VALUE!</v>
      </c>
      <c r="CS828" s="348" t="e">
        <f t="shared" si="615"/>
        <v>#VALUE!</v>
      </c>
      <c r="CT828" s="348" t="e">
        <f t="shared" si="615"/>
        <v>#VALUE!</v>
      </c>
      <c r="CU828" s="348" t="e">
        <f t="shared" si="615"/>
        <v>#VALUE!</v>
      </c>
      <c r="CV828" s="348" t="e">
        <f t="shared" si="615"/>
        <v>#VALUE!</v>
      </c>
    </row>
    <row r="829" spans="1:119" ht="13.5" x14ac:dyDescent="0.15">
      <c r="A829" s="54"/>
      <c r="B829" s="54"/>
      <c r="C829" s="54"/>
      <c r="D829" s="54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  <c r="AA829" s="54"/>
      <c r="AB829" s="54"/>
      <c r="AC829" s="54"/>
      <c r="AD829" s="54"/>
      <c r="AE829" s="54"/>
      <c r="AF829" s="54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G829" s="349" t="e">
        <f>CG826+CG827-CG828</f>
        <v>#VALUE!</v>
      </c>
      <c r="CH829" s="349" t="e">
        <f t="shared" ref="CH829:CV829" si="616">CH826+CH827-CH828</f>
        <v>#VALUE!</v>
      </c>
      <c r="CI829" s="349" t="e">
        <f t="shared" si="616"/>
        <v>#VALUE!</v>
      </c>
      <c r="CJ829" s="349" t="e">
        <f t="shared" si="616"/>
        <v>#VALUE!</v>
      </c>
      <c r="CK829" s="349" t="e">
        <f t="shared" si="616"/>
        <v>#VALUE!</v>
      </c>
      <c r="CL829" s="349" t="e">
        <f t="shared" si="616"/>
        <v>#VALUE!</v>
      </c>
      <c r="CM829" s="349" t="e">
        <f t="shared" si="616"/>
        <v>#VALUE!</v>
      </c>
      <c r="CN829" s="349" t="e">
        <f t="shared" si="616"/>
        <v>#VALUE!</v>
      </c>
      <c r="CO829" s="349" t="e">
        <f t="shared" si="616"/>
        <v>#VALUE!</v>
      </c>
      <c r="CP829" s="349" t="e">
        <f t="shared" si="616"/>
        <v>#VALUE!</v>
      </c>
      <c r="CQ829" s="349" t="e">
        <f t="shared" si="616"/>
        <v>#VALUE!</v>
      </c>
      <c r="CR829" s="349" t="e">
        <f t="shared" si="616"/>
        <v>#VALUE!</v>
      </c>
      <c r="CS829" s="349" t="e">
        <f t="shared" si="616"/>
        <v>#VALUE!</v>
      </c>
      <c r="CT829" s="349" t="e">
        <f t="shared" si="616"/>
        <v>#VALUE!</v>
      </c>
      <c r="CU829" s="349" t="e">
        <f t="shared" si="616"/>
        <v>#VALUE!</v>
      </c>
      <c r="CV829" s="349" t="e">
        <f t="shared" si="616"/>
        <v>#VALUE!</v>
      </c>
    </row>
    <row r="830" spans="1:119" ht="13.5" x14ac:dyDescent="0.15">
      <c r="A830" s="54"/>
      <c r="B830" s="54"/>
      <c r="C830" s="54"/>
      <c r="D830" s="54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  <c r="AA830" s="54"/>
      <c r="AB830" s="54"/>
      <c r="AC830" s="54"/>
      <c r="AD830" s="54"/>
      <c r="AE830" s="54"/>
      <c r="AF830" s="54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G830" s="350" t="s">
        <v>390</v>
      </c>
      <c r="CH830" s="351" t="s">
        <v>333</v>
      </c>
      <c r="CI830" s="351" t="s">
        <v>334</v>
      </c>
      <c r="CJ830" s="351" t="s">
        <v>335</v>
      </c>
      <c r="CK830" s="351" t="s">
        <v>336</v>
      </c>
      <c r="CL830" s="351" t="s">
        <v>337</v>
      </c>
      <c r="CM830" s="351" t="s">
        <v>338</v>
      </c>
      <c r="CN830" s="351" t="s">
        <v>339</v>
      </c>
      <c r="CO830" s="351" t="s">
        <v>340</v>
      </c>
      <c r="CP830" s="351" t="s">
        <v>341</v>
      </c>
      <c r="CQ830" s="351" t="s">
        <v>342</v>
      </c>
      <c r="CR830" s="351" t="s">
        <v>343</v>
      </c>
      <c r="CS830" s="351" t="s">
        <v>344</v>
      </c>
      <c r="CT830" s="351" t="s">
        <v>345</v>
      </c>
      <c r="CU830" s="351" t="s">
        <v>346</v>
      </c>
      <c r="CV830" s="351" t="s">
        <v>347</v>
      </c>
      <c r="CY830" s="54" t="s">
        <v>390</v>
      </c>
      <c r="CZ830" s="54" t="s">
        <v>333</v>
      </c>
      <c r="DA830" s="54" t="s">
        <v>334</v>
      </c>
      <c r="DB830" s="54" t="s">
        <v>335</v>
      </c>
      <c r="DC830" s="54" t="s">
        <v>336</v>
      </c>
      <c r="DD830" s="54" t="s">
        <v>337</v>
      </c>
      <c r="DE830" s="54" t="s">
        <v>338</v>
      </c>
      <c r="DF830" s="54" t="s">
        <v>339</v>
      </c>
      <c r="DG830" s="54" t="s">
        <v>340</v>
      </c>
      <c r="DH830" s="54" t="s">
        <v>341</v>
      </c>
      <c r="DI830" s="54" t="s">
        <v>342</v>
      </c>
      <c r="DJ830" s="54" t="s">
        <v>343</v>
      </c>
      <c r="DK830" s="54" t="s">
        <v>344</v>
      </c>
      <c r="DL830" s="54" t="s">
        <v>345</v>
      </c>
      <c r="DM830" s="54" t="s">
        <v>346</v>
      </c>
      <c r="DN830" s="54" t="s">
        <v>347</v>
      </c>
    </row>
    <row r="831" spans="1:119" ht="13.5" x14ac:dyDescent="0.15">
      <c r="A831" s="54"/>
      <c r="B831" s="54"/>
      <c r="C831" s="54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  <c r="AA831" s="54"/>
      <c r="AB831" s="54"/>
      <c r="AC831" s="54"/>
      <c r="AD831" s="54"/>
      <c r="AE831" s="54"/>
      <c r="AF831" s="54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F831" s="54" t="s">
        <v>391</v>
      </c>
      <c r="CG831" s="352" t="e">
        <f>ROUND((CG819+CG820)*CG821+CG822*CG821*(CG823-1/CG824)-((CG819+CG820)*CG821-CG818-CG822*CG821/CG824)*EXP(-CG824*CG823),5)</f>
        <v>#VALUE!</v>
      </c>
      <c r="CH831" s="352" t="e">
        <f t="shared" ref="CH831:CV831" si="617">ROUND((CH819+CH820)*CH821+CH822*CH821*(CH823-1/CH824)-((CH819+CH820)*CH821-CH818-CH822*CH821/CH824)*EXP(-CH824*CH823),5)</f>
        <v>#VALUE!</v>
      </c>
      <c r="CI831" s="352" t="e">
        <f t="shared" si="617"/>
        <v>#VALUE!</v>
      </c>
      <c r="CJ831" s="352" t="e">
        <f t="shared" si="617"/>
        <v>#VALUE!</v>
      </c>
      <c r="CK831" s="352" t="e">
        <f t="shared" si="617"/>
        <v>#VALUE!</v>
      </c>
      <c r="CL831" s="352" t="e">
        <f t="shared" si="617"/>
        <v>#VALUE!</v>
      </c>
      <c r="CM831" s="352" t="e">
        <f t="shared" si="617"/>
        <v>#VALUE!</v>
      </c>
      <c r="CN831" s="352" t="e">
        <f t="shared" si="617"/>
        <v>#VALUE!</v>
      </c>
      <c r="CO831" s="352" t="e">
        <f t="shared" si="617"/>
        <v>#VALUE!</v>
      </c>
      <c r="CP831" s="352" t="e">
        <f t="shared" si="617"/>
        <v>#VALUE!</v>
      </c>
      <c r="CQ831" s="352" t="e">
        <f t="shared" si="617"/>
        <v>#VALUE!</v>
      </c>
      <c r="CR831" s="352" t="e">
        <f t="shared" si="617"/>
        <v>#VALUE!</v>
      </c>
      <c r="CS831" s="352" t="e">
        <f t="shared" si="617"/>
        <v>#VALUE!</v>
      </c>
      <c r="CT831" s="352" t="e">
        <f t="shared" si="617"/>
        <v>#VALUE!</v>
      </c>
      <c r="CU831" s="352" t="e">
        <f t="shared" si="617"/>
        <v>#VALUE!</v>
      </c>
      <c r="CV831" s="352" t="e">
        <f t="shared" si="617"/>
        <v>#VALUE!</v>
      </c>
      <c r="CX831" s="54" t="s">
        <v>412</v>
      </c>
      <c r="CY831" s="362">
        <f>(CY823+CY824)/CY822+CY821</f>
        <v>295.99579239870923</v>
      </c>
      <c r="CZ831" s="362">
        <f t="shared" ref="CZ831:DN831" si="618">(CZ823+CZ824)/CZ822+CZ821</f>
        <v>253.99617592876882</v>
      </c>
      <c r="DA831" s="362">
        <f t="shared" si="618"/>
        <v>224.99578814732763</v>
      </c>
      <c r="DB831" s="362">
        <f t="shared" si="618"/>
        <v>202.99552076677315</v>
      </c>
      <c r="DC831" s="362">
        <f t="shared" si="618"/>
        <v>190.00217425547623</v>
      </c>
      <c r="DD831" s="362">
        <f t="shared" si="618"/>
        <v>174.99791344557741</v>
      </c>
      <c r="DE831" s="362">
        <f t="shared" si="618"/>
        <v>164.99559634188427</v>
      </c>
      <c r="DF831" s="362">
        <f t="shared" si="618"/>
        <v>157.00280920314253</v>
      </c>
      <c r="DG831" s="362">
        <f t="shared" si="618"/>
        <v>151.99654993400793</v>
      </c>
      <c r="DH831" s="362">
        <f t="shared" si="618"/>
        <v>145.99700693992628</v>
      </c>
      <c r="DI831" s="362">
        <f t="shared" si="618"/>
        <v>141.99730722180493</v>
      </c>
      <c r="DJ831" s="362">
        <f t="shared" si="618"/>
        <v>138.99904711262363</v>
      </c>
      <c r="DK831" s="362">
        <f t="shared" si="618"/>
        <v>133.99871805423658</v>
      </c>
      <c r="DL831" s="362">
        <f t="shared" si="618"/>
        <v>131.99796563285832</v>
      </c>
      <c r="DM831" s="362">
        <f t="shared" si="618"/>
        <v>129.00495001041449</v>
      </c>
      <c r="DN831" s="362">
        <f t="shared" si="618"/>
        <v>127.00491577747849</v>
      </c>
    </row>
    <row r="832" spans="1:119" ht="16.5" customHeight="1" x14ac:dyDescent="0.15">
      <c r="A832" s="54"/>
      <c r="B832" s="54"/>
      <c r="C832" s="54"/>
      <c r="D832" s="54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  <c r="AA832" s="54"/>
      <c r="AB832" s="54"/>
      <c r="AC832" s="54"/>
      <c r="AD832" s="54"/>
      <c r="AE832" s="54"/>
      <c r="AF832" s="54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319" t="str">
        <f>IF(CB832="","",CC832)</f>
        <v/>
      </c>
      <c r="CB832" s="363" t="str">
        <f>IF(COUNTIF(CY832:DN832,"×")=0,"","浮上できません")</f>
        <v/>
      </c>
      <c r="CC832" s="316">
        <v>6</v>
      </c>
      <c r="CG832" s="369"/>
      <c r="CH832" s="369"/>
      <c r="CI832" s="369"/>
      <c r="CJ832" s="369"/>
      <c r="CK832" s="369"/>
      <c r="CL832" s="369"/>
      <c r="CM832" s="369"/>
      <c r="CN832" s="369"/>
      <c r="CO832" s="369"/>
      <c r="CP832" s="369"/>
      <c r="CQ832" s="369"/>
      <c r="CR832" s="369"/>
      <c r="CS832" s="369"/>
      <c r="CT832" s="369"/>
      <c r="CU832" s="369"/>
      <c r="CV832" s="369"/>
      <c r="CY832" s="364" t="e">
        <f t="shared" ref="CY832:DN832" si="619">IF(CY831-CG831&gt;0,"","×")</f>
        <v>#VALUE!</v>
      </c>
      <c r="CZ832" s="364" t="e">
        <f t="shared" si="619"/>
        <v>#VALUE!</v>
      </c>
      <c r="DA832" s="364" t="e">
        <f t="shared" si="619"/>
        <v>#VALUE!</v>
      </c>
      <c r="DB832" s="364" t="e">
        <f t="shared" si="619"/>
        <v>#VALUE!</v>
      </c>
      <c r="DC832" s="364" t="e">
        <f t="shared" si="619"/>
        <v>#VALUE!</v>
      </c>
      <c r="DD832" s="364" t="e">
        <f t="shared" si="619"/>
        <v>#VALUE!</v>
      </c>
      <c r="DE832" s="364" t="e">
        <f t="shared" si="619"/>
        <v>#VALUE!</v>
      </c>
      <c r="DF832" s="364" t="e">
        <f t="shared" si="619"/>
        <v>#VALUE!</v>
      </c>
      <c r="DG832" s="364" t="e">
        <f t="shared" si="619"/>
        <v>#VALUE!</v>
      </c>
      <c r="DH832" s="364" t="e">
        <f t="shared" si="619"/>
        <v>#VALUE!</v>
      </c>
      <c r="DI832" s="364" t="e">
        <f t="shared" si="619"/>
        <v>#VALUE!</v>
      </c>
      <c r="DJ832" s="364" t="e">
        <f t="shared" si="619"/>
        <v>#VALUE!</v>
      </c>
      <c r="DK832" s="364" t="e">
        <f t="shared" si="619"/>
        <v>#VALUE!</v>
      </c>
      <c r="DL832" s="364" t="e">
        <f t="shared" si="619"/>
        <v>#VALUE!</v>
      </c>
      <c r="DM832" s="364" t="e">
        <f t="shared" si="619"/>
        <v>#VALUE!</v>
      </c>
      <c r="DN832" s="364" t="e">
        <f t="shared" si="619"/>
        <v>#VALUE!</v>
      </c>
    </row>
    <row r="833" spans="1:119" ht="13.5" x14ac:dyDescent="0.15">
      <c r="A833" s="54"/>
      <c r="B833" s="54"/>
      <c r="C833" s="54"/>
      <c r="D833" s="54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  <c r="AA833" s="54"/>
      <c r="AB833" s="54"/>
      <c r="AC833" s="54"/>
      <c r="AD833" s="54"/>
      <c r="AE833" s="54"/>
      <c r="AF833" s="54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F833" s="338">
        <v>46</v>
      </c>
      <c r="CG833" s="338" t="s">
        <v>574</v>
      </c>
      <c r="CH833" s="338"/>
      <c r="CI833" s="338"/>
      <c r="CJ833" s="338"/>
      <c r="CK833" s="338"/>
      <c r="CL833" s="338"/>
      <c r="CM833" s="338"/>
      <c r="CN833" s="338"/>
      <c r="CO833" s="338"/>
      <c r="CP833" s="338"/>
      <c r="CQ833" s="338"/>
      <c r="CR833" s="338"/>
      <c r="CS833" s="338"/>
      <c r="CT833" s="338"/>
      <c r="CU833" s="338"/>
      <c r="CV833" s="338"/>
      <c r="CW833" s="338"/>
    </row>
    <row r="835" spans="1:119" ht="13.5" x14ac:dyDescent="0.15">
      <c r="A835" s="54"/>
      <c r="B835" s="54"/>
      <c r="C835" s="54"/>
      <c r="D835" s="54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  <c r="AA835" s="54"/>
      <c r="AB835" s="54"/>
      <c r="AC835" s="54"/>
      <c r="AD835" s="54"/>
      <c r="AE835" s="54"/>
      <c r="AF835" s="54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F835" s="340" t="s">
        <v>401</v>
      </c>
      <c r="CG835" s="353" t="e">
        <f t="shared" ref="CG835:CV835" si="620">CG831</f>
        <v>#VALUE!</v>
      </c>
      <c r="CH835" s="353" t="e">
        <f t="shared" si="620"/>
        <v>#VALUE!</v>
      </c>
      <c r="CI835" s="353" t="e">
        <f t="shared" si="620"/>
        <v>#VALUE!</v>
      </c>
      <c r="CJ835" s="353" t="e">
        <f t="shared" si="620"/>
        <v>#VALUE!</v>
      </c>
      <c r="CK835" s="353" t="e">
        <f t="shared" si="620"/>
        <v>#VALUE!</v>
      </c>
      <c r="CL835" s="353" t="e">
        <f t="shared" si="620"/>
        <v>#VALUE!</v>
      </c>
      <c r="CM835" s="353" t="e">
        <f t="shared" si="620"/>
        <v>#VALUE!</v>
      </c>
      <c r="CN835" s="353" t="e">
        <f t="shared" si="620"/>
        <v>#VALUE!</v>
      </c>
      <c r="CO835" s="353" t="e">
        <f t="shared" si="620"/>
        <v>#VALUE!</v>
      </c>
      <c r="CP835" s="353" t="e">
        <f t="shared" si="620"/>
        <v>#VALUE!</v>
      </c>
      <c r="CQ835" s="353" t="e">
        <f t="shared" si="620"/>
        <v>#VALUE!</v>
      </c>
      <c r="CR835" s="353" t="e">
        <f t="shared" si="620"/>
        <v>#VALUE!</v>
      </c>
      <c r="CS835" s="353" t="e">
        <f t="shared" si="620"/>
        <v>#VALUE!</v>
      </c>
      <c r="CT835" s="353" t="e">
        <f t="shared" si="620"/>
        <v>#VALUE!</v>
      </c>
      <c r="CU835" s="353" t="e">
        <f t="shared" si="620"/>
        <v>#VALUE!</v>
      </c>
      <c r="CV835" s="353" t="e">
        <f t="shared" si="620"/>
        <v>#VALUE!</v>
      </c>
    </row>
    <row r="836" spans="1:119" ht="13.5" x14ac:dyDescent="0.15">
      <c r="A836" s="54"/>
      <c r="B836" s="54"/>
      <c r="C836" s="54"/>
      <c r="D836" s="54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  <c r="AA836" s="54"/>
      <c r="AB836" s="54"/>
      <c r="AC836" s="54"/>
      <c r="AD836" s="54"/>
      <c r="AE836" s="54"/>
      <c r="AF836" s="54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F836" s="54" t="s">
        <v>395</v>
      </c>
      <c r="CG836" s="54">
        <v>100</v>
      </c>
      <c r="CH836" s="54">
        <f>$CG836</f>
        <v>100</v>
      </c>
      <c r="CI836" s="54">
        <f t="shared" ref="CI836:CV840" si="621">$CG836</f>
        <v>100</v>
      </c>
      <c r="CJ836" s="54">
        <f t="shared" si="621"/>
        <v>100</v>
      </c>
      <c r="CK836" s="54">
        <f t="shared" si="621"/>
        <v>100</v>
      </c>
      <c r="CL836" s="54">
        <f t="shared" si="621"/>
        <v>100</v>
      </c>
      <c r="CM836" s="54">
        <f t="shared" si="621"/>
        <v>100</v>
      </c>
      <c r="CN836" s="54">
        <f t="shared" si="621"/>
        <v>100</v>
      </c>
      <c r="CO836" s="54">
        <f t="shared" si="621"/>
        <v>100</v>
      </c>
      <c r="CP836" s="54">
        <f t="shared" si="621"/>
        <v>100</v>
      </c>
      <c r="CQ836" s="54">
        <f t="shared" si="621"/>
        <v>100</v>
      </c>
      <c r="CR836" s="54">
        <f t="shared" si="621"/>
        <v>100</v>
      </c>
      <c r="CS836" s="54">
        <f t="shared" si="621"/>
        <v>100</v>
      </c>
      <c r="CT836" s="54">
        <f t="shared" si="621"/>
        <v>100</v>
      </c>
      <c r="CU836" s="54">
        <f t="shared" si="621"/>
        <v>100</v>
      </c>
      <c r="CV836" s="54">
        <f t="shared" si="621"/>
        <v>100</v>
      </c>
      <c r="CX836" s="339" t="s">
        <v>402</v>
      </c>
      <c r="CY836" s="339"/>
      <c r="CZ836" s="339"/>
      <c r="DA836" s="339"/>
      <c r="DB836" s="339"/>
      <c r="DC836" s="339"/>
      <c r="DD836" s="339"/>
      <c r="DE836" s="339"/>
      <c r="DF836" s="339"/>
      <c r="DG836" s="339"/>
      <c r="DH836" s="339"/>
      <c r="DI836" s="339"/>
      <c r="DJ836" s="339"/>
      <c r="DK836" s="339"/>
      <c r="DL836" s="339"/>
      <c r="DM836" s="339"/>
      <c r="DN836" s="339"/>
      <c r="DO836" s="339"/>
    </row>
    <row r="837" spans="1:119" ht="13.5" x14ac:dyDescent="0.15">
      <c r="A837" s="54"/>
      <c r="B837" s="54"/>
      <c r="C837" s="54"/>
      <c r="D837" s="54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  <c r="AA837" s="54"/>
      <c r="AB837" s="54"/>
      <c r="AC837" s="54"/>
      <c r="AD837" s="54"/>
      <c r="AE837" s="54"/>
      <c r="AF837" s="54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64" t="s">
        <v>372</v>
      </c>
      <c r="CC837" s="345">
        <v>-10</v>
      </c>
      <c r="CD837" s="66" t="s">
        <v>373</v>
      </c>
      <c r="CE837" s="66">
        <f>ROUND(CC837*$CG$82*9.80665/1000,0)</f>
        <v>-101</v>
      </c>
      <c r="CF837" s="54" t="s">
        <v>374</v>
      </c>
      <c r="CG837" s="341">
        <f>CE838</f>
        <v>0</v>
      </c>
      <c r="CH837" s="54">
        <f>$CG837</f>
        <v>0</v>
      </c>
      <c r="CI837" s="54">
        <f t="shared" si="621"/>
        <v>0</v>
      </c>
      <c r="CJ837" s="54">
        <f t="shared" si="621"/>
        <v>0</v>
      </c>
      <c r="CK837" s="54">
        <f t="shared" si="621"/>
        <v>0</v>
      </c>
      <c r="CL837" s="54">
        <f t="shared" si="621"/>
        <v>0</v>
      </c>
      <c r="CM837" s="54">
        <f t="shared" si="621"/>
        <v>0</v>
      </c>
      <c r="CN837" s="54">
        <f t="shared" si="621"/>
        <v>0</v>
      </c>
      <c r="CO837" s="54">
        <f t="shared" si="621"/>
        <v>0</v>
      </c>
      <c r="CP837" s="54">
        <f t="shared" si="621"/>
        <v>0</v>
      </c>
      <c r="CQ837" s="54">
        <f t="shared" si="621"/>
        <v>0</v>
      </c>
      <c r="CR837" s="54">
        <f t="shared" si="621"/>
        <v>0</v>
      </c>
      <c r="CS837" s="54">
        <f t="shared" si="621"/>
        <v>0</v>
      </c>
      <c r="CT837" s="54">
        <f t="shared" si="621"/>
        <v>0</v>
      </c>
      <c r="CU837" s="54">
        <f t="shared" si="621"/>
        <v>0</v>
      </c>
      <c r="CV837" s="54">
        <f t="shared" si="621"/>
        <v>0</v>
      </c>
    </row>
    <row r="838" spans="1:119" ht="13.5" x14ac:dyDescent="0.15">
      <c r="A838" s="54"/>
      <c r="B838" s="54"/>
      <c r="C838" s="54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  <c r="AA838" s="54"/>
      <c r="AB838" s="54"/>
      <c r="AC838" s="54"/>
      <c r="AD838" s="54"/>
      <c r="AE838" s="54"/>
      <c r="AF838" s="54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354" t="s">
        <v>376</v>
      </c>
      <c r="CC838" s="355">
        <f>CC822</f>
        <v>0</v>
      </c>
      <c r="CD838" s="346" t="s">
        <v>377</v>
      </c>
      <c r="CE838" s="66">
        <f>CC838*$CG$82*9.80665/1000</f>
        <v>0</v>
      </c>
      <c r="CF838" s="54" t="s">
        <v>396</v>
      </c>
      <c r="CG838" s="54">
        <v>0.79</v>
      </c>
      <c r="CH838" s="54">
        <f>$CG838</f>
        <v>0.79</v>
      </c>
      <c r="CI838" s="54">
        <f t="shared" si="621"/>
        <v>0.79</v>
      </c>
      <c r="CJ838" s="54">
        <f t="shared" si="621"/>
        <v>0.79</v>
      </c>
      <c r="CK838" s="54">
        <f t="shared" si="621"/>
        <v>0.79</v>
      </c>
      <c r="CL838" s="54">
        <f t="shared" si="621"/>
        <v>0.79</v>
      </c>
      <c r="CM838" s="54">
        <f t="shared" si="621"/>
        <v>0.79</v>
      </c>
      <c r="CN838" s="54">
        <f t="shared" si="621"/>
        <v>0.79</v>
      </c>
      <c r="CO838" s="54">
        <f t="shared" si="621"/>
        <v>0.79</v>
      </c>
      <c r="CP838" s="54">
        <f t="shared" si="621"/>
        <v>0.79</v>
      </c>
      <c r="CQ838" s="54">
        <f t="shared" si="621"/>
        <v>0.79</v>
      </c>
      <c r="CR838" s="54">
        <f t="shared" si="621"/>
        <v>0.79</v>
      </c>
      <c r="CS838" s="54">
        <f t="shared" si="621"/>
        <v>0.79</v>
      </c>
      <c r="CT838" s="54">
        <f t="shared" si="621"/>
        <v>0.79</v>
      </c>
      <c r="CU838" s="54">
        <f t="shared" si="621"/>
        <v>0.79</v>
      </c>
      <c r="CV838" s="54">
        <f t="shared" si="621"/>
        <v>0.79</v>
      </c>
      <c r="CX838" s="358" t="s">
        <v>404</v>
      </c>
      <c r="CY838" s="54">
        <f t="shared" ref="CY838:DN838" si="622">CG$79</f>
        <v>126.88500000000001</v>
      </c>
      <c r="CZ838" s="54">
        <f t="shared" si="622"/>
        <v>109.185</v>
      </c>
      <c r="DA838" s="54">
        <f t="shared" si="622"/>
        <v>94.381</v>
      </c>
      <c r="DB838" s="54">
        <f t="shared" si="622"/>
        <v>82.445999999999998</v>
      </c>
      <c r="DC838" s="54">
        <f t="shared" si="622"/>
        <v>73.918000000000006</v>
      </c>
      <c r="DD838" s="54">
        <f t="shared" si="622"/>
        <v>63.152999999999999</v>
      </c>
      <c r="DE838" s="54">
        <f t="shared" si="622"/>
        <v>56.482999999999997</v>
      </c>
      <c r="DF838" s="54">
        <f t="shared" si="622"/>
        <v>51.133000000000003</v>
      </c>
      <c r="DG838" s="54">
        <f t="shared" si="622"/>
        <v>48.246000000000002</v>
      </c>
      <c r="DH838" s="54">
        <f t="shared" si="622"/>
        <v>43.709000000000003</v>
      </c>
      <c r="DI838" s="54">
        <f t="shared" si="622"/>
        <v>40.774000000000001</v>
      </c>
      <c r="DJ838" s="54">
        <f t="shared" si="622"/>
        <v>38.68</v>
      </c>
      <c r="DK838" s="54">
        <f t="shared" si="622"/>
        <v>34.463000000000001</v>
      </c>
      <c r="DL838" s="54">
        <f t="shared" si="622"/>
        <v>33.161000000000001</v>
      </c>
      <c r="DM838" s="54">
        <f t="shared" si="622"/>
        <v>30.765000000000001</v>
      </c>
      <c r="DN838" s="54">
        <f t="shared" si="622"/>
        <v>29.283999999999999</v>
      </c>
    </row>
    <row r="839" spans="1:119" ht="13.5" x14ac:dyDescent="0.15">
      <c r="A839" s="54"/>
      <c r="B839" s="54"/>
      <c r="C839" s="54"/>
      <c r="D839" s="54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  <c r="AA839" s="54"/>
      <c r="AB839" s="54"/>
      <c r="AC839" s="54"/>
      <c r="AD839" s="54"/>
      <c r="AE839" s="54"/>
      <c r="AF839" s="54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64" t="s">
        <v>380</v>
      </c>
      <c r="CC839" s="345">
        <f>-BN128</f>
        <v>0</v>
      </c>
      <c r="CD839" s="346" t="s">
        <v>381</v>
      </c>
      <c r="CE839" s="66">
        <f>CC839*$CG$82*9.80665/1000</f>
        <v>0</v>
      </c>
      <c r="CF839" s="54" t="s">
        <v>382</v>
      </c>
      <c r="CG839" s="341">
        <f>CE837</f>
        <v>-101</v>
      </c>
      <c r="CH839" s="54">
        <f>$CG839</f>
        <v>-101</v>
      </c>
      <c r="CI839" s="54">
        <f t="shared" si="621"/>
        <v>-101</v>
      </c>
      <c r="CJ839" s="54">
        <f t="shared" si="621"/>
        <v>-101</v>
      </c>
      <c r="CK839" s="54">
        <f t="shared" si="621"/>
        <v>-101</v>
      </c>
      <c r="CL839" s="54">
        <f t="shared" si="621"/>
        <v>-101</v>
      </c>
      <c r="CM839" s="54">
        <f t="shared" si="621"/>
        <v>-101</v>
      </c>
      <c r="CN839" s="54">
        <f t="shared" si="621"/>
        <v>-101</v>
      </c>
      <c r="CO839" s="54">
        <f t="shared" si="621"/>
        <v>-101</v>
      </c>
      <c r="CP839" s="54">
        <f t="shared" si="621"/>
        <v>-101</v>
      </c>
      <c r="CQ839" s="54">
        <f t="shared" si="621"/>
        <v>-101</v>
      </c>
      <c r="CR839" s="54">
        <f t="shared" si="621"/>
        <v>-101</v>
      </c>
      <c r="CS839" s="54">
        <f t="shared" si="621"/>
        <v>-101</v>
      </c>
      <c r="CT839" s="54">
        <f t="shared" si="621"/>
        <v>-101</v>
      </c>
      <c r="CU839" s="54">
        <f t="shared" si="621"/>
        <v>-101</v>
      </c>
      <c r="CV839" s="54">
        <f t="shared" si="621"/>
        <v>-101</v>
      </c>
      <c r="CX839" s="54" t="s">
        <v>418</v>
      </c>
      <c r="CY839" s="54">
        <f t="shared" ref="CY839:DN839" si="623">CG$80</f>
        <v>0.55779999999999996</v>
      </c>
      <c r="CZ839" s="54">
        <f t="shared" si="623"/>
        <v>0.65139999999999998</v>
      </c>
      <c r="DA839" s="54">
        <f t="shared" si="623"/>
        <v>0.72219999999999995</v>
      </c>
      <c r="DB839" s="54">
        <f t="shared" si="623"/>
        <v>0.78249999999999997</v>
      </c>
      <c r="DC839" s="54">
        <f t="shared" si="623"/>
        <v>0.81259999999999999</v>
      </c>
      <c r="DD839" s="54">
        <f t="shared" si="623"/>
        <v>0.84340000000000004</v>
      </c>
      <c r="DE839" s="54">
        <f t="shared" si="623"/>
        <v>0.86929999999999996</v>
      </c>
      <c r="DF839" s="54">
        <f t="shared" si="623"/>
        <v>0.89100000000000001</v>
      </c>
      <c r="DG839" s="54">
        <f t="shared" si="623"/>
        <v>0.90920000000000001</v>
      </c>
      <c r="DH839" s="54">
        <f t="shared" si="623"/>
        <v>0.92220000000000002</v>
      </c>
      <c r="DI839" s="54">
        <f t="shared" si="623"/>
        <v>0.93189999999999995</v>
      </c>
      <c r="DJ839" s="54">
        <f t="shared" si="623"/>
        <v>0.94030000000000002</v>
      </c>
      <c r="DK839" s="54">
        <f t="shared" si="623"/>
        <v>0.94769999999999999</v>
      </c>
      <c r="DL839" s="54">
        <f t="shared" si="623"/>
        <v>0.95440000000000003</v>
      </c>
      <c r="DM839" s="54">
        <f t="shared" si="623"/>
        <v>0.96020000000000005</v>
      </c>
      <c r="DN839" s="54">
        <f t="shared" si="623"/>
        <v>0.96530000000000005</v>
      </c>
    </row>
    <row r="840" spans="1:119" ht="14.25" thickBot="1" x14ac:dyDescent="0.2">
      <c r="A840" s="54"/>
      <c r="B840" s="54"/>
      <c r="C840" s="54"/>
      <c r="D840" s="54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  <c r="AA840" s="54"/>
      <c r="AB840" s="54"/>
      <c r="AC840" s="54"/>
      <c r="AD840" s="54"/>
      <c r="AE840" s="54"/>
      <c r="AF840" s="54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64" t="s">
        <v>384</v>
      </c>
      <c r="CC840" s="345">
        <f>(BM620-BM619)/0.000694444444444444</f>
        <v>0</v>
      </c>
      <c r="CD840" s="66" t="s">
        <v>65</v>
      </c>
      <c r="CE840" s="66">
        <f>IF(CC837=0,IF(CC820&gt;0,CC840+CE823,CC840),(CC840-((CC839-CC838)/CC837)))</f>
        <v>0</v>
      </c>
      <c r="CF840" s="54" t="s">
        <v>406</v>
      </c>
      <c r="CG840" s="341">
        <f>ABS(CE840)</f>
        <v>0</v>
      </c>
      <c r="CH840" s="54">
        <f>$CG840</f>
        <v>0</v>
      </c>
      <c r="CI840" s="54">
        <f t="shared" si="621"/>
        <v>0</v>
      </c>
      <c r="CJ840" s="54">
        <f t="shared" si="621"/>
        <v>0</v>
      </c>
      <c r="CK840" s="54">
        <f t="shared" si="621"/>
        <v>0</v>
      </c>
      <c r="CL840" s="54">
        <f t="shared" si="621"/>
        <v>0</v>
      </c>
      <c r="CM840" s="54">
        <f t="shared" si="621"/>
        <v>0</v>
      </c>
      <c r="CN840" s="54">
        <f t="shared" si="621"/>
        <v>0</v>
      </c>
      <c r="CO840" s="54">
        <f t="shared" si="621"/>
        <v>0</v>
      </c>
      <c r="CP840" s="54">
        <f t="shared" si="621"/>
        <v>0</v>
      </c>
      <c r="CQ840" s="54">
        <f t="shared" si="621"/>
        <v>0</v>
      </c>
      <c r="CR840" s="54">
        <f t="shared" si="621"/>
        <v>0</v>
      </c>
      <c r="CS840" s="54">
        <f t="shared" si="621"/>
        <v>0</v>
      </c>
      <c r="CT840" s="54">
        <f t="shared" si="621"/>
        <v>0</v>
      </c>
      <c r="CU840" s="54">
        <f t="shared" si="621"/>
        <v>0</v>
      </c>
      <c r="CV840" s="54">
        <f t="shared" si="621"/>
        <v>0</v>
      </c>
      <c r="CX840" s="54" t="s">
        <v>407</v>
      </c>
      <c r="CY840" s="54">
        <f>100-$CG$83</f>
        <v>94.33</v>
      </c>
      <c r="CZ840" s="54">
        <f t="shared" ref="CZ840:DN840" si="624">100-$CG$83</f>
        <v>94.33</v>
      </c>
      <c r="DA840" s="54">
        <f t="shared" si="624"/>
        <v>94.33</v>
      </c>
      <c r="DB840" s="54">
        <f t="shared" si="624"/>
        <v>94.33</v>
      </c>
      <c r="DC840" s="54">
        <f t="shared" si="624"/>
        <v>94.33</v>
      </c>
      <c r="DD840" s="54">
        <f t="shared" si="624"/>
        <v>94.33</v>
      </c>
      <c r="DE840" s="54">
        <f t="shared" si="624"/>
        <v>94.33</v>
      </c>
      <c r="DF840" s="54">
        <f t="shared" si="624"/>
        <v>94.33</v>
      </c>
      <c r="DG840" s="54">
        <f t="shared" si="624"/>
        <v>94.33</v>
      </c>
      <c r="DH840" s="54">
        <f t="shared" si="624"/>
        <v>94.33</v>
      </c>
      <c r="DI840" s="54">
        <f t="shared" si="624"/>
        <v>94.33</v>
      </c>
      <c r="DJ840" s="54">
        <f t="shared" si="624"/>
        <v>94.33</v>
      </c>
      <c r="DK840" s="54">
        <f t="shared" si="624"/>
        <v>94.33</v>
      </c>
      <c r="DL840" s="54">
        <f t="shared" si="624"/>
        <v>94.33</v>
      </c>
      <c r="DM840" s="54">
        <f t="shared" si="624"/>
        <v>94.33</v>
      </c>
      <c r="DN840" s="54">
        <f t="shared" si="624"/>
        <v>94.33</v>
      </c>
    </row>
    <row r="841" spans="1:119" ht="14.25" thickBot="1" x14ac:dyDescent="0.2">
      <c r="A841" s="54"/>
      <c r="B841" s="54"/>
      <c r="C841" s="54"/>
      <c r="D841" s="54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  <c r="AA841" s="54"/>
      <c r="AB841" s="54"/>
      <c r="AC841" s="54"/>
      <c r="AD841" s="54"/>
      <c r="AE841" s="54"/>
      <c r="AF841" s="54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359"/>
      <c r="CC841" s="360"/>
      <c r="CF841" s="54" t="s">
        <v>397</v>
      </c>
      <c r="CG841" s="347">
        <f>LN(2)/CG$78</f>
        <v>0.13862943611198905</v>
      </c>
      <c r="CH841" s="347">
        <f t="shared" ref="CH841:CV841" si="625">LN(2)/CH$78</f>
        <v>8.6643397569993161E-2</v>
      </c>
      <c r="CI841" s="347">
        <f t="shared" si="625"/>
        <v>5.5451774444795626E-2</v>
      </c>
      <c r="CJ841" s="347">
        <f t="shared" si="625"/>
        <v>3.7467415165402446E-2</v>
      </c>
      <c r="CK841" s="347">
        <f t="shared" si="625"/>
        <v>2.5672117798516494E-2</v>
      </c>
      <c r="CL841" s="347">
        <f t="shared" si="625"/>
        <v>1.8097837612531208E-2</v>
      </c>
      <c r="CM841" s="347">
        <f t="shared" si="625"/>
        <v>1.2765141446776157E-2</v>
      </c>
      <c r="CN841" s="347">
        <f t="shared" si="625"/>
        <v>9.001911435843446E-3</v>
      </c>
      <c r="CO841" s="347">
        <f t="shared" si="625"/>
        <v>6.3591484455040852E-3</v>
      </c>
      <c r="CP841" s="347">
        <f t="shared" si="625"/>
        <v>4.7475834284927756E-3</v>
      </c>
      <c r="CQ841" s="347">
        <f t="shared" si="625"/>
        <v>3.7066694147590657E-3</v>
      </c>
      <c r="CR841" s="347">
        <f t="shared" si="625"/>
        <v>2.9001974082006081E-3</v>
      </c>
      <c r="CS841" s="347">
        <f t="shared" si="625"/>
        <v>2.272613706753919E-3</v>
      </c>
      <c r="CT841" s="347">
        <f t="shared" si="625"/>
        <v>1.7773004629742187E-3</v>
      </c>
      <c r="CU841" s="347">
        <f t="shared" si="625"/>
        <v>1.3918618083533039E-3</v>
      </c>
      <c r="CV841" s="347">
        <f t="shared" si="625"/>
        <v>1.0915703630865281E-3</v>
      </c>
      <c r="CX841" s="54" t="s">
        <v>570</v>
      </c>
      <c r="CY841" s="361">
        <f>CE839</f>
        <v>0</v>
      </c>
      <c r="CZ841" s="54">
        <f>$CY841</f>
        <v>0</v>
      </c>
      <c r="DA841" s="54">
        <f t="shared" ref="DA841:DN841" si="626">$CY841</f>
        <v>0</v>
      </c>
      <c r="DB841" s="54">
        <f t="shared" si="626"/>
        <v>0</v>
      </c>
      <c r="DC841" s="54">
        <f t="shared" si="626"/>
        <v>0</v>
      </c>
      <c r="DD841" s="54">
        <f t="shared" si="626"/>
        <v>0</v>
      </c>
      <c r="DE841" s="54">
        <f t="shared" si="626"/>
        <v>0</v>
      </c>
      <c r="DF841" s="54">
        <f t="shared" si="626"/>
        <v>0</v>
      </c>
      <c r="DG841" s="54">
        <f t="shared" si="626"/>
        <v>0</v>
      </c>
      <c r="DH841" s="54">
        <f t="shared" si="626"/>
        <v>0</v>
      </c>
      <c r="DI841" s="54">
        <f t="shared" si="626"/>
        <v>0</v>
      </c>
      <c r="DJ841" s="54">
        <f t="shared" si="626"/>
        <v>0</v>
      </c>
      <c r="DK841" s="54">
        <f t="shared" si="626"/>
        <v>0</v>
      </c>
      <c r="DL841" s="54">
        <f t="shared" si="626"/>
        <v>0</v>
      </c>
      <c r="DM841" s="54">
        <f t="shared" si="626"/>
        <v>0</v>
      </c>
      <c r="DN841" s="54">
        <f t="shared" si="626"/>
        <v>0</v>
      </c>
    </row>
    <row r="843" spans="1:119" ht="13.5" x14ac:dyDescent="0.15">
      <c r="A843" s="54"/>
      <c r="B843" s="54"/>
      <c r="C843" s="54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  <c r="AA843" s="54"/>
      <c r="AB843" s="54"/>
      <c r="AC843" s="54"/>
      <c r="AD843" s="54"/>
      <c r="AE843" s="54"/>
      <c r="AF843" s="54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G843" s="348">
        <f>(CG836+CG837)*CG838</f>
        <v>79</v>
      </c>
      <c r="CH843" s="348">
        <f t="shared" ref="CH843:CV843" si="627">(CH836+CH837)*CH838</f>
        <v>79</v>
      </c>
      <c r="CI843" s="348">
        <f t="shared" si="627"/>
        <v>79</v>
      </c>
      <c r="CJ843" s="348">
        <f t="shared" si="627"/>
        <v>79</v>
      </c>
      <c r="CK843" s="348">
        <f t="shared" si="627"/>
        <v>79</v>
      </c>
      <c r="CL843" s="348">
        <f t="shared" si="627"/>
        <v>79</v>
      </c>
      <c r="CM843" s="348">
        <f t="shared" si="627"/>
        <v>79</v>
      </c>
      <c r="CN843" s="348">
        <f t="shared" si="627"/>
        <v>79</v>
      </c>
      <c r="CO843" s="348">
        <f t="shared" si="627"/>
        <v>79</v>
      </c>
      <c r="CP843" s="348">
        <f t="shared" si="627"/>
        <v>79</v>
      </c>
      <c r="CQ843" s="348">
        <f t="shared" si="627"/>
        <v>79</v>
      </c>
      <c r="CR843" s="348">
        <f t="shared" si="627"/>
        <v>79</v>
      </c>
      <c r="CS843" s="348">
        <f t="shared" si="627"/>
        <v>79</v>
      </c>
      <c r="CT843" s="348">
        <f t="shared" si="627"/>
        <v>79</v>
      </c>
      <c r="CU843" s="348">
        <f t="shared" si="627"/>
        <v>79</v>
      </c>
      <c r="CV843" s="348">
        <f t="shared" si="627"/>
        <v>79</v>
      </c>
    </row>
    <row r="844" spans="1:119" ht="13.5" x14ac:dyDescent="0.15">
      <c r="A844" s="54"/>
      <c r="B844" s="54"/>
      <c r="C844" s="54"/>
      <c r="D844" s="54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  <c r="AA844" s="54"/>
      <c r="AB844" s="54"/>
      <c r="AC844" s="54"/>
      <c r="AD844" s="54"/>
      <c r="AE844" s="54"/>
      <c r="AF844" s="54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G844" s="348">
        <f>CG839*CG838*(CG840-1/CG841)</f>
        <v>575.56318656265205</v>
      </c>
      <c r="CH844" s="348">
        <f t="shared" ref="CH844:CV844" si="628">CH839*CH838*(CH840-1/CH841)</f>
        <v>920.90109850024317</v>
      </c>
      <c r="CI844" s="348">
        <f t="shared" si="628"/>
        <v>1438.9079664066298</v>
      </c>
      <c r="CJ844" s="348">
        <f t="shared" si="628"/>
        <v>2129.5837902818125</v>
      </c>
      <c r="CK844" s="348">
        <f t="shared" si="628"/>
        <v>3108.0412074383207</v>
      </c>
      <c r="CL844" s="348">
        <f t="shared" si="628"/>
        <v>4408.8140090699144</v>
      </c>
      <c r="CM844" s="348">
        <f t="shared" si="628"/>
        <v>6250.6162060704</v>
      </c>
      <c r="CN844" s="348">
        <f t="shared" si="628"/>
        <v>8863.6730730648396</v>
      </c>
      <c r="CO844" s="348">
        <f t="shared" si="628"/>
        <v>12547.277467065815</v>
      </c>
      <c r="CP844" s="348">
        <f t="shared" si="628"/>
        <v>16806.445047629441</v>
      </c>
      <c r="CQ844" s="348">
        <f t="shared" si="628"/>
        <v>21526.063177443186</v>
      </c>
      <c r="CR844" s="348">
        <f t="shared" si="628"/>
        <v>27511.920317694763</v>
      </c>
      <c r="CS844" s="348">
        <f t="shared" si="628"/>
        <v>35109.354380321776</v>
      </c>
      <c r="CT844" s="348">
        <f t="shared" si="628"/>
        <v>44893.928551886856</v>
      </c>
      <c r="CU844" s="348">
        <f t="shared" si="628"/>
        <v>57326.093381640138</v>
      </c>
      <c r="CV844" s="348">
        <f t="shared" si="628"/>
        <v>73096.524693456799</v>
      </c>
    </row>
    <row r="845" spans="1:119" ht="13.5" x14ac:dyDescent="0.15">
      <c r="A845" s="54"/>
      <c r="B845" s="54"/>
      <c r="C845" s="54"/>
      <c r="D845" s="54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  <c r="AA845" s="54"/>
      <c r="AB845" s="54"/>
      <c r="AC845" s="54"/>
      <c r="AD845" s="54"/>
      <c r="AE845" s="54"/>
      <c r="AF845" s="54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G845" s="348" t="e">
        <f>((CG836+CG837)*CG838-CG835-CG839*CG838/CG841)*EXP(-CG841*CG840)</f>
        <v>#VALUE!</v>
      </c>
      <c r="CH845" s="348" t="e">
        <f t="shared" ref="CH845:CV845" si="629">((CH836+CH837)*CH838-CH835-CH839*CH838/CH841)*EXP(-CH841*CH840)</f>
        <v>#VALUE!</v>
      </c>
      <c r="CI845" s="348" t="e">
        <f t="shared" si="629"/>
        <v>#VALUE!</v>
      </c>
      <c r="CJ845" s="348" t="e">
        <f t="shared" si="629"/>
        <v>#VALUE!</v>
      </c>
      <c r="CK845" s="348" t="e">
        <f t="shared" si="629"/>
        <v>#VALUE!</v>
      </c>
      <c r="CL845" s="348" t="e">
        <f t="shared" si="629"/>
        <v>#VALUE!</v>
      </c>
      <c r="CM845" s="348" t="e">
        <f t="shared" si="629"/>
        <v>#VALUE!</v>
      </c>
      <c r="CN845" s="348" t="e">
        <f t="shared" si="629"/>
        <v>#VALUE!</v>
      </c>
      <c r="CO845" s="348" t="e">
        <f t="shared" si="629"/>
        <v>#VALUE!</v>
      </c>
      <c r="CP845" s="348" t="e">
        <f t="shared" si="629"/>
        <v>#VALUE!</v>
      </c>
      <c r="CQ845" s="348" t="e">
        <f t="shared" si="629"/>
        <v>#VALUE!</v>
      </c>
      <c r="CR845" s="348" t="e">
        <f t="shared" si="629"/>
        <v>#VALUE!</v>
      </c>
      <c r="CS845" s="348" t="e">
        <f t="shared" si="629"/>
        <v>#VALUE!</v>
      </c>
      <c r="CT845" s="348" t="e">
        <f t="shared" si="629"/>
        <v>#VALUE!</v>
      </c>
      <c r="CU845" s="348" t="e">
        <f t="shared" si="629"/>
        <v>#VALUE!</v>
      </c>
      <c r="CV845" s="348" t="e">
        <f t="shared" si="629"/>
        <v>#VALUE!</v>
      </c>
    </row>
    <row r="846" spans="1:119" ht="13.5" x14ac:dyDescent="0.15">
      <c r="A846" s="54"/>
      <c r="B846" s="54"/>
      <c r="C846" s="54"/>
      <c r="D846" s="54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  <c r="AA846" s="54"/>
      <c r="AB846" s="54"/>
      <c r="AC846" s="54"/>
      <c r="AD846" s="54"/>
      <c r="AE846" s="54"/>
      <c r="AF846" s="54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G846" s="349" t="e">
        <f>CG843+CG844-CG845</f>
        <v>#VALUE!</v>
      </c>
      <c r="CH846" s="349" t="e">
        <f t="shared" ref="CH846:CV846" si="630">CH843+CH844-CH845</f>
        <v>#VALUE!</v>
      </c>
      <c r="CI846" s="349" t="e">
        <f t="shared" si="630"/>
        <v>#VALUE!</v>
      </c>
      <c r="CJ846" s="349" t="e">
        <f t="shared" si="630"/>
        <v>#VALUE!</v>
      </c>
      <c r="CK846" s="349" t="e">
        <f t="shared" si="630"/>
        <v>#VALUE!</v>
      </c>
      <c r="CL846" s="349" t="e">
        <f t="shared" si="630"/>
        <v>#VALUE!</v>
      </c>
      <c r="CM846" s="349" t="e">
        <f t="shared" si="630"/>
        <v>#VALUE!</v>
      </c>
      <c r="CN846" s="349" t="e">
        <f t="shared" si="630"/>
        <v>#VALUE!</v>
      </c>
      <c r="CO846" s="349" t="e">
        <f t="shared" si="630"/>
        <v>#VALUE!</v>
      </c>
      <c r="CP846" s="349" t="e">
        <f t="shared" si="630"/>
        <v>#VALUE!</v>
      </c>
      <c r="CQ846" s="349" t="e">
        <f t="shared" si="630"/>
        <v>#VALUE!</v>
      </c>
      <c r="CR846" s="349" t="e">
        <f t="shared" si="630"/>
        <v>#VALUE!</v>
      </c>
      <c r="CS846" s="349" t="e">
        <f t="shared" si="630"/>
        <v>#VALUE!</v>
      </c>
      <c r="CT846" s="349" t="e">
        <f t="shared" si="630"/>
        <v>#VALUE!</v>
      </c>
      <c r="CU846" s="349" t="e">
        <f t="shared" si="630"/>
        <v>#VALUE!</v>
      </c>
      <c r="CV846" s="349" t="e">
        <f t="shared" si="630"/>
        <v>#VALUE!</v>
      </c>
    </row>
    <row r="847" spans="1:119" ht="13.5" x14ac:dyDescent="0.15">
      <c r="A847" s="54"/>
      <c r="B847" s="54"/>
      <c r="C847" s="54"/>
      <c r="D847" s="54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  <c r="AA847" s="54"/>
      <c r="AB847" s="54"/>
      <c r="AC847" s="54"/>
      <c r="AD847" s="54"/>
      <c r="AE847" s="54"/>
      <c r="AF847" s="54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G847" s="350" t="s">
        <v>390</v>
      </c>
      <c r="CH847" s="351" t="s">
        <v>333</v>
      </c>
      <c r="CI847" s="351" t="s">
        <v>334</v>
      </c>
      <c r="CJ847" s="351" t="s">
        <v>335</v>
      </c>
      <c r="CK847" s="351" t="s">
        <v>336</v>
      </c>
      <c r="CL847" s="351" t="s">
        <v>337</v>
      </c>
      <c r="CM847" s="351" t="s">
        <v>338</v>
      </c>
      <c r="CN847" s="351" t="s">
        <v>339</v>
      </c>
      <c r="CO847" s="351" t="s">
        <v>340</v>
      </c>
      <c r="CP847" s="351" t="s">
        <v>341</v>
      </c>
      <c r="CQ847" s="351" t="s">
        <v>342</v>
      </c>
      <c r="CR847" s="351" t="s">
        <v>343</v>
      </c>
      <c r="CS847" s="351" t="s">
        <v>344</v>
      </c>
      <c r="CT847" s="351" t="s">
        <v>345</v>
      </c>
      <c r="CU847" s="351" t="s">
        <v>346</v>
      </c>
      <c r="CV847" s="351" t="s">
        <v>347</v>
      </c>
      <c r="CY847" s="54" t="s">
        <v>390</v>
      </c>
      <c r="CZ847" s="54" t="s">
        <v>333</v>
      </c>
      <c r="DA847" s="54" t="s">
        <v>334</v>
      </c>
      <c r="DB847" s="54" t="s">
        <v>335</v>
      </c>
      <c r="DC847" s="54" t="s">
        <v>336</v>
      </c>
      <c r="DD847" s="54" t="s">
        <v>337</v>
      </c>
      <c r="DE847" s="54" t="s">
        <v>338</v>
      </c>
      <c r="DF847" s="54" t="s">
        <v>339</v>
      </c>
      <c r="DG847" s="54" t="s">
        <v>340</v>
      </c>
      <c r="DH847" s="54" t="s">
        <v>341</v>
      </c>
      <c r="DI847" s="54" t="s">
        <v>342</v>
      </c>
      <c r="DJ847" s="54" t="s">
        <v>343</v>
      </c>
      <c r="DK847" s="54" t="s">
        <v>344</v>
      </c>
      <c r="DL847" s="54" t="s">
        <v>345</v>
      </c>
      <c r="DM847" s="54" t="s">
        <v>346</v>
      </c>
      <c r="DN847" s="54" t="s">
        <v>347</v>
      </c>
    </row>
    <row r="848" spans="1:119" ht="13.5" x14ac:dyDescent="0.15">
      <c r="A848" s="54"/>
      <c r="B848" s="54"/>
      <c r="C848" s="54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  <c r="AA848" s="54"/>
      <c r="AB848" s="54"/>
      <c r="AC848" s="54"/>
      <c r="AD848" s="54"/>
      <c r="AE848" s="54"/>
      <c r="AF848" s="54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F848" s="54" t="s">
        <v>391</v>
      </c>
      <c r="CG848" s="352" t="e">
        <f>ROUND((CG836+CG837)*CG838+CG839*CG838*(CG840-1/CG841)-((CG836+CG837)*CG838-CG835-CG839*CG838/CG841)*EXP(-CG841*CG840),5)</f>
        <v>#VALUE!</v>
      </c>
      <c r="CH848" s="352" t="e">
        <f t="shared" ref="CH848:CV848" si="631">ROUND((CH836+CH837)*CH838+CH839*CH838*(CH840-1/CH841)-((CH836+CH837)*CH838-CH835-CH839*CH838/CH841)*EXP(-CH841*CH840),5)</f>
        <v>#VALUE!</v>
      </c>
      <c r="CI848" s="352" t="e">
        <f t="shared" si="631"/>
        <v>#VALUE!</v>
      </c>
      <c r="CJ848" s="352" t="e">
        <f t="shared" si="631"/>
        <v>#VALUE!</v>
      </c>
      <c r="CK848" s="352" t="e">
        <f t="shared" si="631"/>
        <v>#VALUE!</v>
      </c>
      <c r="CL848" s="352" t="e">
        <f t="shared" si="631"/>
        <v>#VALUE!</v>
      </c>
      <c r="CM848" s="352" t="e">
        <f t="shared" si="631"/>
        <v>#VALUE!</v>
      </c>
      <c r="CN848" s="352" t="e">
        <f t="shared" si="631"/>
        <v>#VALUE!</v>
      </c>
      <c r="CO848" s="352" t="e">
        <f t="shared" si="631"/>
        <v>#VALUE!</v>
      </c>
      <c r="CP848" s="352" t="e">
        <f t="shared" si="631"/>
        <v>#VALUE!</v>
      </c>
      <c r="CQ848" s="352" t="e">
        <f t="shared" si="631"/>
        <v>#VALUE!</v>
      </c>
      <c r="CR848" s="352" t="e">
        <f t="shared" si="631"/>
        <v>#VALUE!</v>
      </c>
      <c r="CS848" s="352" t="e">
        <f t="shared" si="631"/>
        <v>#VALUE!</v>
      </c>
      <c r="CT848" s="352" t="e">
        <f t="shared" si="631"/>
        <v>#VALUE!</v>
      </c>
      <c r="CU848" s="352" t="e">
        <f t="shared" si="631"/>
        <v>#VALUE!</v>
      </c>
      <c r="CV848" s="352" t="e">
        <f t="shared" si="631"/>
        <v>#VALUE!</v>
      </c>
      <c r="CX848" s="54" t="s">
        <v>412</v>
      </c>
      <c r="CY848" s="362">
        <f>(CY840+CY841)/CY839+CY838</f>
        <v>295.99579239870923</v>
      </c>
      <c r="CZ848" s="362">
        <f t="shared" ref="CZ848:DN848" si="632">(CZ840+CZ841)/CZ839+CZ838</f>
        <v>253.99617592876882</v>
      </c>
      <c r="DA848" s="362">
        <f t="shared" si="632"/>
        <v>224.99578814732763</v>
      </c>
      <c r="DB848" s="362">
        <f t="shared" si="632"/>
        <v>202.99552076677315</v>
      </c>
      <c r="DC848" s="362">
        <f t="shared" si="632"/>
        <v>190.00217425547623</v>
      </c>
      <c r="DD848" s="362">
        <f t="shared" si="632"/>
        <v>174.99791344557741</v>
      </c>
      <c r="DE848" s="362">
        <f t="shared" si="632"/>
        <v>164.99559634188427</v>
      </c>
      <c r="DF848" s="362">
        <f t="shared" si="632"/>
        <v>157.00280920314253</v>
      </c>
      <c r="DG848" s="362">
        <f t="shared" si="632"/>
        <v>151.99654993400793</v>
      </c>
      <c r="DH848" s="362">
        <f t="shared" si="632"/>
        <v>145.99700693992628</v>
      </c>
      <c r="DI848" s="362">
        <f t="shared" si="632"/>
        <v>141.99730722180493</v>
      </c>
      <c r="DJ848" s="362">
        <f t="shared" si="632"/>
        <v>138.99904711262363</v>
      </c>
      <c r="DK848" s="362">
        <f t="shared" si="632"/>
        <v>133.99871805423658</v>
      </c>
      <c r="DL848" s="362">
        <f t="shared" si="632"/>
        <v>131.99796563285832</v>
      </c>
      <c r="DM848" s="362">
        <f t="shared" si="632"/>
        <v>129.00495001041449</v>
      </c>
      <c r="DN848" s="362">
        <f t="shared" si="632"/>
        <v>127.00491577747849</v>
      </c>
    </row>
    <row r="849" spans="1:119" ht="13.5" x14ac:dyDescent="0.15">
      <c r="A849" s="54"/>
      <c r="B849" s="54"/>
      <c r="C849" s="54"/>
      <c r="D849" s="54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  <c r="AA849" s="54"/>
      <c r="AB849" s="54"/>
      <c r="AC849" s="54"/>
      <c r="AD849" s="54"/>
      <c r="AE849" s="54"/>
      <c r="AF849" s="54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319" t="str">
        <f>IF(CB849="","",CC849)</f>
        <v/>
      </c>
      <c r="CB849" s="363" t="str">
        <f>IF(COUNTIF(CY849:DN849,"×")=0,"","浮上できません")</f>
        <v/>
      </c>
      <c r="CC849" s="316">
        <v>6</v>
      </c>
      <c r="CG849" s="369"/>
      <c r="CH849" s="369"/>
      <c r="CI849" s="369"/>
      <c r="CJ849" s="369"/>
      <c r="CK849" s="369"/>
      <c r="CL849" s="369"/>
      <c r="CM849" s="369"/>
      <c r="CN849" s="369"/>
      <c r="CO849" s="369"/>
      <c r="CP849" s="369"/>
      <c r="CQ849" s="369"/>
      <c r="CR849" s="369"/>
      <c r="CS849" s="369"/>
      <c r="CT849" s="369"/>
      <c r="CU849" s="369"/>
      <c r="CV849" s="369"/>
      <c r="CY849" s="364" t="e">
        <f t="shared" ref="CY849:DN849" si="633">IF(CY848-CG848&gt;0,"","×")</f>
        <v>#VALUE!</v>
      </c>
      <c r="CZ849" s="364" t="e">
        <f t="shared" si="633"/>
        <v>#VALUE!</v>
      </c>
      <c r="DA849" s="364" t="e">
        <f t="shared" si="633"/>
        <v>#VALUE!</v>
      </c>
      <c r="DB849" s="364" t="e">
        <f t="shared" si="633"/>
        <v>#VALUE!</v>
      </c>
      <c r="DC849" s="364" t="e">
        <f t="shared" si="633"/>
        <v>#VALUE!</v>
      </c>
      <c r="DD849" s="364" t="e">
        <f t="shared" si="633"/>
        <v>#VALUE!</v>
      </c>
      <c r="DE849" s="364" t="e">
        <f t="shared" si="633"/>
        <v>#VALUE!</v>
      </c>
      <c r="DF849" s="364" t="e">
        <f t="shared" si="633"/>
        <v>#VALUE!</v>
      </c>
      <c r="DG849" s="364" t="e">
        <f t="shared" si="633"/>
        <v>#VALUE!</v>
      </c>
      <c r="DH849" s="364" t="e">
        <f t="shared" si="633"/>
        <v>#VALUE!</v>
      </c>
      <c r="DI849" s="364" t="e">
        <f t="shared" si="633"/>
        <v>#VALUE!</v>
      </c>
      <c r="DJ849" s="364" t="e">
        <f t="shared" si="633"/>
        <v>#VALUE!</v>
      </c>
      <c r="DK849" s="364" t="e">
        <f t="shared" si="633"/>
        <v>#VALUE!</v>
      </c>
      <c r="DL849" s="364" t="e">
        <f t="shared" si="633"/>
        <v>#VALUE!</v>
      </c>
      <c r="DM849" s="364" t="e">
        <f t="shared" si="633"/>
        <v>#VALUE!</v>
      </c>
      <c r="DN849" s="364" t="e">
        <f t="shared" si="633"/>
        <v>#VALUE!</v>
      </c>
    </row>
    <row r="850" spans="1:119" ht="13.5" x14ac:dyDescent="0.15">
      <c r="A850" s="54"/>
      <c r="B850" s="54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  <c r="AA850" s="54"/>
      <c r="AB850" s="54"/>
      <c r="AC850" s="54"/>
      <c r="AD850" s="54"/>
      <c r="AE850" s="54"/>
      <c r="AF850" s="54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F850" s="338">
        <v>47</v>
      </c>
      <c r="CG850" s="338" t="s">
        <v>575</v>
      </c>
      <c r="CH850" s="338"/>
      <c r="CI850" s="338"/>
      <c r="CJ850" s="338"/>
      <c r="CK850" s="338"/>
      <c r="CL850" s="338"/>
      <c r="CM850" s="338"/>
      <c r="CN850" s="338"/>
      <c r="CO850" s="338"/>
      <c r="CP850" s="338"/>
      <c r="CQ850" s="338"/>
      <c r="CR850" s="338"/>
      <c r="CS850" s="338"/>
      <c r="CT850" s="338"/>
      <c r="CU850" s="338"/>
      <c r="CV850" s="338"/>
      <c r="CW850" s="338"/>
    </row>
    <row r="852" spans="1:119" ht="13.5" x14ac:dyDescent="0.15">
      <c r="A852" s="54"/>
      <c r="B852" s="54"/>
      <c r="C852" s="54"/>
      <c r="D852" s="54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  <c r="AA852" s="54"/>
      <c r="AB852" s="54"/>
      <c r="AC852" s="54"/>
      <c r="AD852" s="54"/>
      <c r="AE852" s="54"/>
      <c r="AF852" s="54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F852" s="340" t="s">
        <v>401</v>
      </c>
      <c r="CG852" s="353" t="e">
        <f t="shared" ref="CG852:CV852" si="634">CG848</f>
        <v>#VALUE!</v>
      </c>
      <c r="CH852" s="353" t="e">
        <f t="shared" si="634"/>
        <v>#VALUE!</v>
      </c>
      <c r="CI852" s="353" t="e">
        <f t="shared" si="634"/>
        <v>#VALUE!</v>
      </c>
      <c r="CJ852" s="353" t="e">
        <f t="shared" si="634"/>
        <v>#VALUE!</v>
      </c>
      <c r="CK852" s="353" t="e">
        <f t="shared" si="634"/>
        <v>#VALUE!</v>
      </c>
      <c r="CL852" s="353" t="e">
        <f t="shared" si="634"/>
        <v>#VALUE!</v>
      </c>
      <c r="CM852" s="353" t="e">
        <f t="shared" si="634"/>
        <v>#VALUE!</v>
      </c>
      <c r="CN852" s="353" t="e">
        <f t="shared" si="634"/>
        <v>#VALUE!</v>
      </c>
      <c r="CO852" s="353" t="e">
        <f t="shared" si="634"/>
        <v>#VALUE!</v>
      </c>
      <c r="CP852" s="353" t="e">
        <f t="shared" si="634"/>
        <v>#VALUE!</v>
      </c>
      <c r="CQ852" s="353" t="e">
        <f t="shared" si="634"/>
        <v>#VALUE!</v>
      </c>
      <c r="CR852" s="353" t="e">
        <f t="shared" si="634"/>
        <v>#VALUE!</v>
      </c>
      <c r="CS852" s="353" t="e">
        <f t="shared" si="634"/>
        <v>#VALUE!</v>
      </c>
      <c r="CT852" s="353" t="e">
        <f t="shared" si="634"/>
        <v>#VALUE!</v>
      </c>
      <c r="CU852" s="353" t="e">
        <f t="shared" si="634"/>
        <v>#VALUE!</v>
      </c>
      <c r="CV852" s="353" t="e">
        <f t="shared" si="634"/>
        <v>#VALUE!</v>
      </c>
    </row>
    <row r="853" spans="1:119" ht="13.5" x14ac:dyDescent="0.15">
      <c r="A853" s="54"/>
      <c r="B853" s="54"/>
      <c r="C853" s="54"/>
      <c r="D853" s="54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  <c r="AA853" s="54"/>
      <c r="AB853" s="54"/>
      <c r="AC853" s="54"/>
      <c r="AD853" s="54"/>
      <c r="AE853" s="54"/>
      <c r="AF853" s="54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F853" s="54" t="s">
        <v>556</v>
      </c>
      <c r="CG853" s="54">
        <v>100</v>
      </c>
      <c r="CH853" s="54">
        <f>$CG853</f>
        <v>100</v>
      </c>
      <c r="CI853" s="54">
        <f t="shared" ref="CI853:CV857" si="635">$CG853</f>
        <v>100</v>
      </c>
      <c r="CJ853" s="54">
        <f t="shared" si="635"/>
        <v>100</v>
      </c>
      <c r="CK853" s="54">
        <f t="shared" si="635"/>
        <v>100</v>
      </c>
      <c r="CL853" s="54">
        <f t="shared" si="635"/>
        <v>100</v>
      </c>
      <c r="CM853" s="54">
        <f t="shared" si="635"/>
        <v>100</v>
      </c>
      <c r="CN853" s="54">
        <f t="shared" si="635"/>
        <v>100</v>
      </c>
      <c r="CO853" s="54">
        <f t="shared" si="635"/>
        <v>100</v>
      </c>
      <c r="CP853" s="54">
        <f t="shared" si="635"/>
        <v>100</v>
      </c>
      <c r="CQ853" s="54">
        <f t="shared" si="635"/>
        <v>100</v>
      </c>
      <c r="CR853" s="54">
        <f t="shared" si="635"/>
        <v>100</v>
      </c>
      <c r="CS853" s="54">
        <f t="shared" si="635"/>
        <v>100</v>
      </c>
      <c r="CT853" s="54">
        <f t="shared" si="635"/>
        <v>100</v>
      </c>
      <c r="CU853" s="54">
        <f t="shared" si="635"/>
        <v>100</v>
      </c>
      <c r="CV853" s="54">
        <f t="shared" si="635"/>
        <v>100</v>
      </c>
      <c r="CX853" s="339" t="s">
        <v>402</v>
      </c>
      <c r="CY853" s="339"/>
      <c r="CZ853" s="339"/>
      <c r="DA853" s="339"/>
      <c r="DB853" s="339"/>
      <c r="DC853" s="339"/>
      <c r="DD853" s="339"/>
      <c r="DE853" s="339"/>
      <c r="DF853" s="339"/>
      <c r="DG853" s="339"/>
      <c r="DH853" s="339"/>
      <c r="DI853" s="339"/>
      <c r="DJ853" s="339"/>
      <c r="DK853" s="339"/>
      <c r="DL853" s="339"/>
      <c r="DM853" s="339"/>
      <c r="DN853" s="339"/>
      <c r="DO853" s="339"/>
    </row>
    <row r="854" spans="1:119" ht="13.5" x14ac:dyDescent="0.15">
      <c r="A854" s="54"/>
      <c r="B854" s="54"/>
      <c r="C854" s="54"/>
      <c r="D854" s="54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  <c r="AA854" s="54"/>
      <c r="AB854" s="54"/>
      <c r="AC854" s="54"/>
      <c r="AD854" s="54"/>
      <c r="AE854" s="54"/>
      <c r="AF854" s="54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B854" s="64" t="s">
        <v>372</v>
      </c>
      <c r="CC854" s="345">
        <v>0</v>
      </c>
      <c r="CD854" s="66" t="s">
        <v>373</v>
      </c>
      <c r="CE854" s="66">
        <f>ROUND(CC854*$CG$82*9.80665/1000,0)</f>
        <v>0</v>
      </c>
      <c r="CF854" s="54" t="s">
        <v>374</v>
      </c>
      <c r="CG854" s="341">
        <f>CE855</f>
        <v>0</v>
      </c>
      <c r="CH854" s="54">
        <f>$CG854</f>
        <v>0</v>
      </c>
      <c r="CI854" s="54">
        <f t="shared" si="635"/>
        <v>0</v>
      </c>
      <c r="CJ854" s="54">
        <f t="shared" si="635"/>
        <v>0</v>
      </c>
      <c r="CK854" s="54">
        <f t="shared" si="635"/>
        <v>0</v>
      </c>
      <c r="CL854" s="54">
        <f t="shared" si="635"/>
        <v>0</v>
      </c>
      <c r="CM854" s="54">
        <f t="shared" si="635"/>
        <v>0</v>
      </c>
      <c r="CN854" s="54">
        <f t="shared" si="635"/>
        <v>0</v>
      </c>
      <c r="CO854" s="54">
        <f t="shared" si="635"/>
        <v>0</v>
      </c>
      <c r="CP854" s="54">
        <f t="shared" si="635"/>
        <v>0</v>
      </c>
      <c r="CQ854" s="54">
        <f t="shared" si="635"/>
        <v>0</v>
      </c>
      <c r="CR854" s="54">
        <f t="shared" si="635"/>
        <v>0</v>
      </c>
      <c r="CS854" s="54">
        <f t="shared" si="635"/>
        <v>0</v>
      </c>
      <c r="CT854" s="54">
        <f t="shared" si="635"/>
        <v>0</v>
      </c>
      <c r="CU854" s="54">
        <f t="shared" si="635"/>
        <v>0</v>
      </c>
      <c r="CV854" s="54">
        <f t="shared" si="635"/>
        <v>0</v>
      </c>
    </row>
    <row r="855" spans="1:119" ht="13.5" x14ac:dyDescent="0.15">
      <c r="A855" s="54"/>
      <c r="B855" s="54"/>
      <c r="C855" s="54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  <c r="AA855" s="54"/>
      <c r="AB855" s="54"/>
      <c r="AC855" s="54"/>
      <c r="AD855" s="54"/>
      <c r="AE855" s="54"/>
      <c r="AF855" s="54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B855" s="354" t="s">
        <v>376</v>
      </c>
      <c r="CC855" s="355">
        <f>CC839</f>
        <v>0</v>
      </c>
      <c r="CD855" s="346" t="s">
        <v>381</v>
      </c>
      <c r="CE855" s="66">
        <f>CC855*$CG$82*9.80665/1000</f>
        <v>0</v>
      </c>
      <c r="CF855" s="54" t="s">
        <v>396</v>
      </c>
      <c r="CG855" s="54">
        <v>0.79</v>
      </c>
      <c r="CH855" s="54">
        <f>$CG855</f>
        <v>0.79</v>
      </c>
      <c r="CI855" s="54">
        <f t="shared" si="635"/>
        <v>0.79</v>
      </c>
      <c r="CJ855" s="54">
        <f t="shared" si="635"/>
        <v>0.79</v>
      </c>
      <c r="CK855" s="54">
        <f t="shared" si="635"/>
        <v>0.79</v>
      </c>
      <c r="CL855" s="54">
        <f t="shared" si="635"/>
        <v>0.79</v>
      </c>
      <c r="CM855" s="54">
        <f t="shared" si="635"/>
        <v>0.79</v>
      </c>
      <c r="CN855" s="54">
        <f t="shared" si="635"/>
        <v>0.79</v>
      </c>
      <c r="CO855" s="54">
        <f t="shared" si="635"/>
        <v>0.79</v>
      </c>
      <c r="CP855" s="54">
        <f t="shared" si="635"/>
        <v>0.79</v>
      </c>
      <c r="CQ855" s="54">
        <f t="shared" si="635"/>
        <v>0.79</v>
      </c>
      <c r="CR855" s="54">
        <f t="shared" si="635"/>
        <v>0.79</v>
      </c>
      <c r="CS855" s="54">
        <f t="shared" si="635"/>
        <v>0.79</v>
      </c>
      <c r="CT855" s="54">
        <f t="shared" si="635"/>
        <v>0.79</v>
      </c>
      <c r="CU855" s="54">
        <f t="shared" si="635"/>
        <v>0.79</v>
      </c>
      <c r="CV855" s="54">
        <f t="shared" si="635"/>
        <v>0.79</v>
      </c>
      <c r="CX855" s="358" t="s">
        <v>576</v>
      </c>
      <c r="CY855" s="54">
        <f t="shared" ref="CY855:DN855" si="636">CG$79</f>
        <v>126.88500000000001</v>
      </c>
      <c r="CZ855" s="54">
        <f t="shared" si="636"/>
        <v>109.185</v>
      </c>
      <c r="DA855" s="54">
        <f t="shared" si="636"/>
        <v>94.381</v>
      </c>
      <c r="DB855" s="54">
        <f t="shared" si="636"/>
        <v>82.445999999999998</v>
      </c>
      <c r="DC855" s="54">
        <f t="shared" si="636"/>
        <v>73.918000000000006</v>
      </c>
      <c r="DD855" s="54">
        <f t="shared" si="636"/>
        <v>63.152999999999999</v>
      </c>
      <c r="DE855" s="54">
        <f t="shared" si="636"/>
        <v>56.482999999999997</v>
      </c>
      <c r="DF855" s="54">
        <f t="shared" si="636"/>
        <v>51.133000000000003</v>
      </c>
      <c r="DG855" s="54">
        <f t="shared" si="636"/>
        <v>48.246000000000002</v>
      </c>
      <c r="DH855" s="54">
        <f t="shared" si="636"/>
        <v>43.709000000000003</v>
      </c>
      <c r="DI855" s="54">
        <f t="shared" si="636"/>
        <v>40.774000000000001</v>
      </c>
      <c r="DJ855" s="54">
        <f t="shared" si="636"/>
        <v>38.68</v>
      </c>
      <c r="DK855" s="54">
        <f t="shared" si="636"/>
        <v>34.463000000000001</v>
      </c>
      <c r="DL855" s="54">
        <f t="shared" si="636"/>
        <v>33.161000000000001</v>
      </c>
      <c r="DM855" s="54">
        <f t="shared" si="636"/>
        <v>30.765000000000001</v>
      </c>
      <c r="DN855" s="54">
        <f t="shared" si="636"/>
        <v>29.283999999999999</v>
      </c>
    </row>
    <row r="856" spans="1:119" ht="13.5" x14ac:dyDescent="0.15">
      <c r="A856" s="54"/>
      <c r="B856" s="54"/>
      <c r="C856" s="54"/>
      <c r="D856" s="54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  <c r="AA856" s="54"/>
      <c r="AB856" s="54"/>
      <c r="AC856" s="54"/>
      <c r="AD856" s="54"/>
      <c r="AE856" s="54"/>
      <c r="AF856" s="54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B856" s="64" t="s">
        <v>380</v>
      </c>
      <c r="CC856" s="345">
        <f>-BN129</f>
        <v>0</v>
      </c>
      <c r="CD856" s="346" t="s">
        <v>381</v>
      </c>
      <c r="CE856" s="66">
        <f>CC856*$CG$82*9.80665/1000</f>
        <v>0</v>
      </c>
      <c r="CF856" s="54" t="s">
        <v>382</v>
      </c>
      <c r="CG856" s="341">
        <f>CE854</f>
        <v>0</v>
      </c>
      <c r="CH856" s="54">
        <f>$CG856</f>
        <v>0</v>
      </c>
      <c r="CI856" s="54">
        <f t="shared" si="635"/>
        <v>0</v>
      </c>
      <c r="CJ856" s="54">
        <f t="shared" si="635"/>
        <v>0</v>
      </c>
      <c r="CK856" s="54">
        <f t="shared" si="635"/>
        <v>0</v>
      </c>
      <c r="CL856" s="54">
        <f t="shared" si="635"/>
        <v>0</v>
      </c>
      <c r="CM856" s="54">
        <f t="shared" si="635"/>
        <v>0</v>
      </c>
      <c r="CN856" s="54">
        <f t="shared" si="635"/>
        <v>0</v>
      </c>
      <c r="CO856" s="54">
        <f t="shared" si="635"/>
        <v>0</v>
      </c>
      <c r="CP856" s="54">
        <f t="shared" si="635"/>
        <v>0</v>
      </c>
      <c r="CQ856" s="54">
        <f t="shared" si="635"/>
        <v>0</v>
      </c>
      <c r="CR856" s="54">
        <f t="shared" si="635"/>
        <v>0</v>
      </c>
      <c r="CS856" s="54">
        <f t="shared" si="635"/>
        <v>0</v>
      </c>
      <c r="CT856" s="54">
        <f t="shared" si="635"/>
        <v>0</v>
      </c>
      <c r="CU856" s="54">
        <f t="shared" si="635"/>
        <v>0</v>
      </c>
      <c r="CV856" s="54">
        <f t="shared" si="635"/>
        <v>0</v>
      </c>
      <c r="CX856" s="54" t="s">
        <v>405</v>
      </c>
      <c r="CY856" s="54">
        <f t="shared" ref="CY856:DN856" si="637">CG$80</f>
        <v>0.55779999999999996</v>
      </c>
      <c r="CZ856" s="54">
        <f t="shared" si="637"/>
        <v>0.65139999999999998</v>
      </c>
      <c r="DA856" s="54">
        <f t="shared" si="637"/>
        <v>0.72219999999999995</v>
      </c>
      <c r="DB856" s="54">
        <f t="shared" si="637"/>
        <v>0.78249999999999997</v>
      </c>
      <c r="DC856" s="54">
        <f t="shared" si="637"/>
        <v>0.81259999999999999</v>
      </c>
      <c r="DD856" s="54">
        <f t="shared" si="637"/>
        <v>0.84340000000000004</v>
      </c>
      <c r="DE856" s="54">
        <f t="shared" si="637"/>
        <v>0.86929999999999996</v>
      </c>
      <c r="DF856" s="54">
        <f t="shared" si="637"/>
        <v>0.89100000000000001</v>
      </c>
      <c r="DG856" s="54">
        <f t="shared" si="637"/>
        <v>0.90920000000000001</v>
      </c>
      <c r="DH856" s="54">
        <f t="shared" si="637"/>
        <v>0.92220000000000002</v>
      </c>
      <c r="DI856" s="54">
        <f t="shared" si="637"/>
        <v>0.93189999999999995</v>
      </c>
      <c r="DJ856" s="54">
        <f t="shared" si="637"/>
        <v>0.94030000000000002</v>
      </c>
      <c r="DK856" s="54">
        <f t="shared" si="637"/>
        <v>0.94769999999999999</v>
      </c>
      <c r="DL856" s="54">
        <f t="shared" si="637"/>
        <v>0.95440000000000003</v>
      </c>
      <c r="DM856" s="54">
        <f t="shared" si="637"/>
        <v>0.96020000000000005</v>
      </c>
      <c r="DN856" s="54">
        <f t="shared" si="637"/>
        <v>0.96530000000000005</v>
      </c>
    </row>
    <row r="857" spans="1:119" ht="14.25" thickBot="1" x14ac:dyDescent="0.2">
      <c r="A857" s="54"/>
      <c r="B857" s="54"/>
      <c r="C857" s="54"/>
      <c r="D857" s="54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  <c r="AA857" s="54"/>
      <c r="AB857" s="54"/>
      <c r="AC857" s="54"/>
      <c r="AD857" s="54"/>
      <c r="AE857" s="54"/>
      <c r="AF857" s="54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B857" s="64" t="s">
        <v>384</v>
      </c>
      <c r="CC857" s="345" t="e">
        <f>(BM129-BM128)/0.000694444444444444</f>
        <v>#VALUE!</v>
      </c>
      <c r="CD857" s="66" t="s">
        <v>65</v>
      </c>
      <c r="CE857" s="66" t="e">
        <f>IF(CC854=0,IF(CC837&gt;0,CC857+CE840,CC857),(CC857-((CC856-CC855)/CC854)))</f>
        <v>#VALUE!</v>
      </c>
      <c r="CF857" s="54" t="s">
        <v>419</v>
      </c>
      <c r="CG857" s="341" t="e">
        <f>ABS(CE857)</f>
        <v>#VALUE!</v>
      </c>
      <c r="CH857" s="54" t="e">
        <f>$CG857</f>
        <v>#VALUE!</v>
      </c>
      <c r="CI857" s="54" t="e">
        <f t="shared" si="635"/>
        <v>#VALUE!</v>
      </c>
      <c r="CJ857" s="54" t="e">
        <f t="shared" si="635"/>
        <v>#VALUE!</v>
      </c>
      <c r="CK857" s="54" t="e">
        <f t="shared" si="635"/>
        <v>#VALUE!</v>
      </c>
      <c r="CL857" s="54" t="e">
        <f t="shared" si="635"/>
        <v>#VALUE!</v>
      </c>
      <c r="CM857" s="54" t="e">
        <f t="shared" si="635"/>
        <v>#VALUE!</v>
      </c>
      <c r="CN857" s="54" t="e">
        <f t="shared" si="635"/>
        <v>#VALUE!</v>
      </c>
      <c r="CO857" s="54" t="e">
        <f t="shared" si="635"/>
        <v>#VALUE!</v>
      </c>
      <c r="CP857" s="54" t="e">
        <f t="shared" si="635"/>
        <v>#VALUE!</v>
      </c>
      <c r="CQ857" s="54" t="e">
        <f t="shared" si="635"/>
        <v>#VALUE!</v>
      </c>
      <c r="CR857" s="54" t="e">
        <f t="shared" si="635"/>
        <v>#VALUE!</v>
      </c>
      <c r="CS857" s="54" t="e">
        <f t="shared" si="635"/>
        <v>#VALUE!</v>
      </c>
      <c r="CT857" s="54" t="e">
        <f t="shared" si="635"/>
        <v>#VALUE!</v>
      </c>
      <c r="CU857" s="54" t="e">
        <f t="shared" si="635"/>
        <v>#VALUE!</v>
      </c>
      <c r="CV857" s="54" t="e">
        <f t="shared" si="635"/>
        <v>#VALUE!</v>
      </c>
      <c r="CX857" s="54" t="s">
        <v>407</v>
      </c>
      <c r="CY857" s="54">
        <f>100-$CG$83</f>
        <v>94.33</v>
      </c>
      <c r="CZ857" s="54">
        <f t="shared" ref="CZ857:DN857" si="638">100-$CG$83</f>
        <v>94.33</v>
      </c>
      <c r="DA857" s="54">
        <f t="shared" si="638"/>
        <v>94.33</v>
      </c>
      <c r="DB857" s="54">
        <f t="shared" si="638"/>
        <v>94.33</v>
      </c>
      <c r="DC857" s="54">
        <f t="shared" si="638"/>
        <v>94.33</v>
      </c>
      <c r="DD857" s="54">
        <f t="shared" si="638"/>
        <v>94.33</v>
      </c>
      <c r="DE857" s="54">
        <f t="shared" si="638"/>
        <v>94.33</v>
      </c>
      <c r="DF857" s="54">
        <f t="shared" si="638"/>
        <v>94.33</v>
      </c>
      <c r="DG857" s="54">
        <f t="shared" si="638"/>
        <v>94.33</v>
      </c>
      <c r="DH857" s="54">
        <f t="shared" si="638"/>
        <v>94.33</v>
      </c>
      <c r="DI857" s="54">
        <f t="shared" si="638"/>
        <v>94.33</v>
      </c>
      <c r="DJ857" s="54">
        <f t="shared" si="638"/>
        <v>94.33</v>
      </c>
      <c r="DK857" s="54">
        <f t="shared" si="638"/>
        <v>94.33</v>
      </c>
      <c r="DL857" s="54">
        <f t="shared" si="638"/>
        <v>94.33</v>
      </c>
      <c r="DM857" s="54">
        <f t="shared" si="638"/>
        <v>94.33</v>
      </c>
      <c r="DN857" s="54">
        <f t="shared" si="638"/>
        <v>94.33</v>
      </c>
    </row>
    <row r="858" spans="1:119" ht="14.25" thickBot="1" x14ac:dyDescent="0.2">
      <c r="A858" s="54"/>
      <c r="B858" s="54"/>
      <c r="C858" s="54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  <c r="AA858" s="54"/>
      <c r="AB858" s="54"/>
      <c r="AC858" s="54"/>
      <c r="AD858" s="54"/>
      <c r="AE858" s="54"/>
      <c r="AF858" s="54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B858" s="359"/>
      <c r="CC858" s="360"/>
      <c r="CF858" s="54" t="s">
        <v>408</v>
      </c>
      <c r="CG858" s="347">
        <f>LN(2)/CG$78</f>
        <v>0.13862943611198905</v>
      </c>
      <c r="CH858" s="347">
        <f t="shared" ref="CH858:CV858" si="639">LN(2)/CH$78</f>
        <v>8.6643397569993161E-2</v>
      </c>
      <c r="CI858" s="347">
        <f t="shared" si="639"/>
        <v>5.5451774444795626E-2</v>
      </c>
      <c r="CJ858" s="347">
        <f t="shared" si="639"/>
        <v>3.7467415165402446E-2</v>
      </c>
      <c r="CK858" s="347">
        <f t="shared" si="639"/>
        <v>2.5672117798516494E-2</v>
      </c>
      <c r="CL858" s="347">
        <f t="shared" si="639"/>
        <v>1.8097837612531208E-2</v>
      </c>
      <c r="CM858" s="347">
        <f t="shared" si="639"/>
        <v>1.2765141446776157E-2</v>
      </c>
      <c r="CN858" s="347">
        <f t="shared" si="639"/>
        <v>9.001911435843446E-3</v>
      </c>
      <c r="CO858" s="347">
        <f t="shared" si="639"/>
        <v>6.3591484455040852E-3</v>
      </c>
      <c r="CP858" s="347">
        <f t="shared" si="639"/>
        <v>4.7475834284927756E-3</v>
      </c>
      <c r="CQ858" s="347">
        <f t="shared" si="639"/>
        <v>3.7066694147590657E-3</v>
      </c>
      <c r="CR858" s="347">
        <f t="shared" si="639"/>
        <v>2.9001974082006081E-3</v>
      </c>
      <c r="CS858" s="347">
        <f t="shared" si="639"/>
        <v>2.272613706753919E-3</v>
      </c>
      <c r="CT858" s="347">
        <f t="shared" si="639"/>
        <v>1.7773004629742187E-3</v>
      </c>
      <c r="CU858" s="347">
        <f t="shared" si="639"/>
        <v>1.3918618083533039E-3</v>
      </c>
      <c r="CV858" s="347">
        <f t="shared" si="639"/>
        <v>1.0915703630865281E-3</v>
      </c>
      <c r="CX858" s="54" t="s">
        <v>409</v>
      </c>
      <c r="CY858" s="361">
        <f>CE856</f>
        <v>0</v>
      </c>
      <c r="CZ858" s="54">
        <f>$CY858</f>
        <v>0</v>
      </c>
      <c r="DA858" s="54">
        <f t="shared" ref="DA858:DN858" si="640">$CY858</f>
        <v>0</v>
      </c>
      <c r="DB858" s="54">
        <f t="shared" si="640"/>
        <v>0</v>
      </c>
      <c r="DC858" s="54">
        <f t="shared" si="640"/>
        <v>0</v>
      </c>
      <c r="DD858" s="54">
        <f t="shared" si="640"/>
        <v>0</v>
      </c>
      <c r="DE858" s="54">
        <f t="shared" si="640"/>
        <v>0</v>
      </c>
      <c r="DF858" s="54">
        <f t="shared" si="640"/>
        <v>0</v>
      </c>
      <c r="DG858" s="54">
        <f t="shared" si="640"/>
        <v>0</v>
      </c>
      <c r="DH858" s="54">
        <f t="shared" si="640"/>
        <v>0</v>
      </c>
      <c r="DI858" s="54">
        <f t="shared" si="640"/>
        <v>0</v>
      </c>
      <c r="DJ858" s="54">
        <f t="shared" si="640"/>
        <v>0</v>
      </c>
      <c r="DK858" s="54">
        <f t="shared" si="640"/>
        <v>0</v>
      </c>
      <c r="DL858" s="54">
        <f t="shared" si="640"/>
        <v>0</v>
      </c>
      <c r="DM858" s="54">
        <f t="shared" si="640"/>
        <v>0</v>
      </c>
      <c r="DN858" s="54">
        <f t="shared" si="640"/>
        <v>0</v>
      </c>
    </row>
    <row r="860" spans="1:119" ht="13.5" x14ac:dyDescent="0.15">
      <c r="A860" s="54"/>
      <c r="B860" s="54"/>
      <c r="C860" s="54"/>
      <c r="D860" s="54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  <c r="AA860" s="54"/>
      <c r="AB860" s="54"/>
      <c r="AC860" s="54"/>
      <c r="AD860" s="54"/>
      <c r="AE860" s="54"/>
      <c r="AF860" s="54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G860" s="348">
        <f>(CG853+CG854)*CG855</f>
        <v>79</v>
      </c>
      <c r="CH860" s="348">
        <f t="shared" ref="CH860:CV860" si="641">(CH853+CH854)*CH855</f>
        <v>79</v>
      </c>
      <c r="CI860" s="348">
        <f t="shared" si="641"/>
        <v>79</v>
      </c>
      <c r="CJ860" s="348">
        <f t="shared" si="641"/>
        <v>79</v>
      </c>
      <c r="CK860" s="348">
        <f t="shared" si="641"/>
        <v>79</v>
      </c>
      <c r="CL860" s="348">
        <f t="shared" si="641"/>
        <v>79</v>
      </c>
      <c r="CM860" s="348">
        <f t="shared" si="641"/>
        <v>79</v>
      </c>
      <c r="CN860" s="348">
        <f t="shared" si="641"/>
        <v>79</v>
      </c>
      <c r="CO860" s="348">
        <f t="shared" si="641"/>
        <v>79</v>
      </c>
      <c r="CP860" s="348">
        <f t="shared" si="641"/>
        <v>79</v>
      </c>
      <c r="CQ860" s="348">
        <f t="shared" si="641"/>
        <v>79</v>
      </c>
      <c r="CR860" s="348">
        <f t="shared" si="641"/>
        <v>79</v>
      </c>
      <c r="CS860" s="348">
        <f t="shared" si="641"/>
        <v>79</v>
      </c>
      <c r="CT860" s="348">
        <f t="shared" si="641"/>
        <v>79</v>
      </c>
      <c r="CU860" s="348">
        <f t="shared" si="641"/>
        <v>79</v>
      </c>
      <c r="CV860" s="348">
        <f t="shared" si="641"/>
        <v>79</v>
      </c>
    </row>
    <row r="861" spans="1:119" ht="13.5" x14ac:dyDescent="0.15">
      <c r="A861" s="54"/>
      <c r="B861" s="54"/>
      <c r="C861" s="54"/>
      <c r="D861" s="54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  <c r="AA861" s="54"/>
      <c r="AB861" s="54"/>
      <c r="AC861" s="54"/>
      <c r="AD861" s="54"/>
      <c r="AE861" s="54"/>
      <c r="AF861" s="54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G861" s="348" t="e">
        <f>CG856*CG855*(CG857-1/CG858)</f>
        <v>#VALUE!</v>
      </c>
      <c r="CH861" s="348" t="e">
        <f t="shared" ref="CH861:CV861" si="642">CH856*CH855*(CH857-1/CH858)</f>
        <v>#VALUE!</v>
      </c>
      <c r="CI861" s="348" t="e">
        <f t="shared" si="642"/>
        <v>#VALUE!</v>
      </c>
      <c r="CJ861" s="348" t="e">
        <f t="shared" si="642"/>
        <v>#VALUE!</v>
      </c>
      <c r="CK861" s="348" t="e">
        <f t="shared" si="642"/>
        <v>#VALUE!</v>
      </c>
      <c r="CL861" s="348" t="e">
        <f t="shared" si="642"/>
        <v>#VALUE!</v>
      </c>
      <c r="CM861" s="348" t="e">
        <f t="shared" si="642"/>
        <v>#VALUE!</v>
      </c>
      <c r="CN861" s="348" t="e">
        <f t="shared" si="642"/>
        <v>#VALUE!</v>
      </c>
      <c r="CO861" s="348" t="e">
        <f t="shared" si="642"/>
        <v>#VALUE!</v>
      </c>
      <c r="CP861" s="348" t="e">
        <f t="shared" si="642"/>
        <v>#VALUE!</v>
      </c>
      <c r="CQ861" s="348" t="e">
        <f t="shared" si="642"/>
        <v>#VALUE!</v>
      </c>
      <c r="CR861" s="348" t="e">
        <f t="shared" si="642"/>
        <v>#VALUE!</v>
      </c>
      <c r="CS861" s="348" t="e">
        <f t="shared" si="642"/>
        <v>#VALUE!</v>
      </c>
      <c r="CT861" s="348" t="e">
        <f t="shared" si="642"/>
        <v>#VALUE!</v>
      </c>
      <c r="CU861" s="348" t="e">
        <f t="shared" si="642"/>
        <v>#VALUE!</v>
      </c>
      <c r="CV861" s="348" t="e">
        <f t="shared" si="642"/>
        <v>#VALUE!</v>
      </c>
    </row>
    <row r="862" spans="1:119" ht="13.5" x14ac:dyDescent="0.15">
      <c r="A862" s="54"/>
      <c r="B862" s="54"/>
      <c r="C862" s="54"/>
      <c r="D862" s="54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  <c r="AA862" s="54"/>
      <c r="AB862" s="54"/>
      <c r="AC862" s="54"/>
      <c r="AD862" s="54"/>
      <c r="AE862" s="54"/>
      <c r="AF862" s="54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G862" s="348" t="e">
        <f>((CG853+CG854)*CG855-CG852-CG856*CG855/CG858)*EXP(-CG858*CG857)</f>
        <v>#VALUE!</v>
      </c>
      <c r="CH862" s="348" t="e">
        <f t="shared" ref="CH862:CV862" si="643">((CH853+CH854)*CH855-CH852-CH856*CH855/CH858)*EXP(-CH858*CH857)</f>
        <v>#VALUE!</v>
      </c>
      <c r="CI862" s="348" t="e">
        <f t="shared" si="643"/>
        <v>#VALUE!</v>
      </c>
      <c r="CJ862" s="348" t="e">
        <f t="shared" si="643"/>
        <v>#VALUE!</v>
      </c>
      <c r="CK862" s="348" t="e">
        <f t="shared" si="643"/>
        <v>#VALUE!</v>
      </c>
      <c r="CL862" s="348" t="e">
        <f t="shared" si="643"/>
        <v>#VALUE!</v>
      </c>
      <c r="CM862" s="348" t="e">
        <f t="shared" si="643"/>
        <v>#VALUE!</v>
      </c>
      <c r="CN862" s="348" t="e">
        <f t="shared" si="643"/>
        <v>#VALUE!</v>
      </c>
      <c r="CO862" s="348" t="e">
        <f t="shared" si="643"/>
        <v>#VALUE!</v>
      </c>
      <c r="CP862" s="348" t="e">
        <f t="shared" si="643"/>
        <v>#VALUE!</v>
      </c>
      <c r="CQ862" s="348" t="e">
        <f t="shared" si="643"/>
        <v>#VALUE!</v>
      </c>
      <c r="CR862" s="348" t="e">
        <f t="shared" si="643"/>
        <v>#VALUE!</v>
      </c>
      <c r="CS862" s="348" t="e">
        <f t="shared" si="643"/>
        <v>#VALUE!</v>
      </c>
      <c r="CT862" s="348" t="e">
        <f t="shared" si="643"/>
        <v>#VALUE!</v>
      </c>
      <c r="CU862" s="348" t="e">
        <f t="shared" si="643"/>
        <v>#VALUE!</v>
      </c>
      <c r="CV862" s="348" t="e">
        <f t="shared" si="643"/>
        <v>#VALUE!</v>
      </c>
    </row>
    <row r="863" spans="1:119" ht="13.5" x14ac:dyDescent="0.15">
      <c r="A863" s="54"/>
      <c r="B863" s="54"/>
      <c r="C863" s="54"/>
      <c r="D863" s="54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  <c r="AA863" s="54"/>
      <c r="AB863" s="54"/>
      <c r="AC863" s="54"/>
      <c r="AD863" s="54"/>
      <c r="AE863" s="54"/>
      <c r="AF863" s="54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G863" s="349" t="e">
        <f>CG860+CG861-CG862</f>
        <v>#VALUE!</v>
      </c>
      <c r="CH863" s="349" t="e">
        <f t="shared" ref="CH863:CV863" si="644">CH860+CH861-CH862</f>
        <v>#VALUE!</v>
      </c>
      <c r="CI863" s="349" t="e">
        <f t="shared" si="644"/>
        <v>#VALUE!</v>
      </c>
      <c r="CJ863" s="349" t="e">
        <f t="shared" si="644"/>
        <v>#VALUE!</v>
      </c>
      <c r="CK863" s="349" t="e">
        <f t="shared" si="644"/>
        <v>#VALUE!</v>
      </c>
      <c r="CL863" s="349" t="e">
        <f t="shared" si="644"/>
        <v>#VALUE!</v>
      </c>
      <c r="CM863" s="349" t="e">
        <f t="shared" si="644"/>
        <v>#VALUE!</v>
      </c>
      <c r="CN863" s="349" t="e">
        <f t="shared" si="644"/>
        <v>#VALUE!</v>
      </c>
      <c r="CO863" s="349" t="e">
        <f t="shared" si="644"/>
        <v>#VALUE!</v>
      </c>
      <c r="CP863" s="349" t="e">
        <f t="shared" si="644"/>
        <v>#VALUE!</v>
      </c>
      <c r="CQ863" s="349" t="e">
        <f t="shared" si="644"/>
        <v>#VALUE!</v>
      </c>
      <c r="CR863" s="349" t="e">
        <f t="shared" si="644"/>
        <v>#VALUE!</v>
      </c>
      <c r="CS863" s="349" t="e">
        <f t="shared" si="644"/>
        <v>#VALUE!</v>
      </c>
      <c r="CT863" s="349" t="e">
        <f t="shared" si="644"/>
        <v>#VALUE!</v>
      </c>
      <c r="CU863" s="349" t="e">
        <f t="shared" si="644"/>
        <v>#VALUE!</v>
      </c>
      <c r="CV863" s="349" t="e">
        <f t="shared" si="644"/>
        <v>#VALUE!</v>
      </c>
    </row>
    <row r="864" spans="1:119" ht="13.5" x14ac:dyDescent="0.15">
      <c r="A864" s="54"/>
      <c r="B864" s="54"/>
      <c r="C864" s="54"/>
      <c r="D864" s="54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  <c r="AA864" s="54"/>
      <c r="AB864" s="54"/>
      <c r="AC864" s="54"/>
      <c r="AD864" s="54"/>
      <c r="AE864" s="54"/>
      <c r="AF864" s="54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G864" s="350" t="s">
        <v>390</v>
      </c>
      <c r="CH864" s="351" t="s">
        <v>333</v>
      </c>
      <c r="CI864" s="351" t="s">
        <v>334</v>
      </c>
      <c r="CJ864" s="351" t="s">
        <v>335</v>
      </c>
      <c r="CK864" s="351" t="s">
        <v>336</v>
      </c>
      <c r="CL864" s="351" t="s">
        <v>337</v>
      </c>
      <c r="CM864" s="351" t="s">
        <v>338</v>
      </c>
      <c r="CN864" s="351" t="s">
        <v>339</v>
      </c>
      <c r="CO864" s="351" t="s">
        <v>340</v>
      </c>
      <c r="CP864" s="351" t="s">
        <v>341</v>
      </c>
      <c r="CQ864" s="351" t="s">
        <v>342</v>
      </c>
      <c r="CR864" s="351" t="s">
        <v>343</v>
      </c>
      <c r="CS864" s="351" t="s">
        <v>344</v>
      </c>
      <c r="CT864" s="351" t="s">
        <v>345</v>
      </c>
      <c r="CU864" s="351" t="s">
        <v>346</v>
      </c>
      <c r="CV864" s="351" t="s">
        <v>347</v>
      </c>
      <c r="CY864" s="54" t="s">
        <v>390</v>
      </c>
      <c r="CZ864" s="54" t="s">
        <v>333</v>
      </c>
      <c r="DA864" s="54" t="s">
        <v>334</v>
      </c>
      <c r="DB864" s="54" t="s">
        <v>335</v>
      </c>
      <c r="DC864" s="54" t="s">
        <v>336</v>
      </c>
      <c r="DD864" s="54" t="s">
        <v>337</v>
      </c>
      <c r="DE864" s="54" t="s">
        <v>338</v>
      </c>
      <c r="DF864" s="54" t="s">
        <v>339</v>
      </c>
      <c r="DG864" s="54" t="s">
        <v>340</v>
      </c>
      <c r="DH864" s="54" t="s">
        <v>341</v>
      </c>
      <c r="DI864" s="54" t="s">
        <v>342</v>
      </c>
      <c r="DJ864" s="54" t="s">
        <v>343</v>
      </c>
      <c r="DK864" s="54" t="s">
        <v>344</v>
      </c>
      <c r="DL864" s="54" t="s">
        <v>345</v>
      </c>
      <c r="DM864" s="54" t="s">
        <v>346</v>
      </c>
      <c r="DN864" s="54" t="s">
        <v>347</v>
      </c>
    </row>
    <row r="865" spans="1:119" ht="13.5" x14ac:dyDescent="0.15">
      <c r="A865" s="54"/>
      <c r="B865" s="54"/>
      <c r="C865" s="54"/>
      <c r="D865" s="54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  <c r="AA865" s="54"/>
      <c r="AB865" s="54"/>
      <c r="AC865" s="54"/>
      <c r="AD865" s="54"/>
      <c r="AE865" s="54"/>
      <c r="AF865" s="54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F865" s="54" t="s">
        <v>391</v>
      </c>
      <c r="CG865" s="352" t="e">
        <f>ROUND((CG853+CG854)*CG855+CG856*CG855*(CG857-1/CG858)-((CG853+CG854)*CG855-CG852-CG856*CG855/CG858)*EXP(-CG858*CG857),5)</f>
        <v>#VALUE!</v>
      </c>
      <c r="CH865" s="352" t="e">
        <f t="shared" ref="CH865:CV865" si="645">ROUND((CH853+CH854)*CH855+CH856*CH855*(CH857-1/CH858)-((CH853+CH854)*CH855-CH852-CH856*CH855/CH858)*EXP(-CH858*CH857),5)</f>
        <v>#VALUE!</v>
      </c>
      <c r="CI865" s="352" t="e">
        <f t="shared" si="645"/>
        <v>#VALUE!</v>
      </c>
      <c r="CJ865" s="352" t="e">
        <f t="shared" si="645"/>
        <v>#VALUE!</v>
      </c>
      <c r="CK865" s="352" t="e">
        <f t="shared" si="645"/>
        <v>#VALUE!</v>
      </c>
      <c r="CL865" s="352" t="e">
        <f t="shared" si="645"/>
        <v>#VALUE!</v>
      </c>
      <c r="CM865" s="352" t="e">
        <f t="shared" si="645"/>
        <v>#VALUE!</v>
      </c>
      <c r="CN865" s="352" t="e">
        <f t="shared" si="645"/>
        <v>#VALUE!</v>
      </c>
      <c r="CO865" s="352" t="e">
        <f t="shared" si="645"/>
        <v>#VALUE!</v>
      </c>
      <c r="CP865" s="352" t="e">
        <f t="shared" si="645"/>
        <v>#VALUE!</v>
      </c>
      <c r="CQ865" s="352" t="e">
        <f t="shared" si="645"/>
        <v>#VALUE!</v>
      </c>
      <c r="CR865" s="352" t="e">
        <f t="shared" si="645"/>
        <v>#VALUE!</v>
      </c>
      <c r="CS865" s="352" t="e">
        <f t="shared" si="645"/>
        <v>#VALUE!</v>
      </c>
      <c r="CT865" s="352" t="e">
        <f t="shared" si="645"/>
        <v>#VALUE!</v>
      </c>
      <c r="CU865" s="352" t="e">
        <f t="shared" si="645"/>
        <v>#VALUE!</v>
      </c>
      <c r="CV865" s="352" t="e">
        <f t="shared" si="645"/>
        <v>#VALUE!</v>
      </c>
      <c r="CX865" s="54" t="s">
        <v>412</v>
      </c>
      <c r="CY865" s="362">
        <f>(CY857+CY858)/CY856+CY855</f>
        <v>295.99579239870923</v>
      </c>
      <c r="CZ865" s="362">
        <f t="shared" ref="CZ865:DN865" si="646">(CZ857+CZ858)/CZ856+CZ855</f>
        <v>253.99617592876882</v>
      </c>
      <c r="DA865" s="362">
        <f t="shared" si="646"/>
        <v>224.99578814732763</v>
      </c>
      <c r="DB865" s="362">
        <f t="shared" si="646"/>
        <v>202.99552076677315</v>
      </c>
      <c r="DC865" s="362">
        <f t="shared" si="646"/>
        <v>190.00217425547623</v>
      </c>
      <c r="DD865" s="362">
        <f t="shared" si="646"/>
        <v>174.99791344557741</v>
      </c>
      <c r="DE865" s="362">
        <f t="shared" si="646"/>
        <v>164.99559634188427</v>
      </c>
      <c r="DF865" s="362">
        <f t="shared" si="646"/>
        <v>157.00280920314253</v>
      </c>
      <c r="DG865" s="362">
        <f t="shared" si="646"/>
        <v>151.99654993400793</v>
      </c>
      <c r="DH865" s="362">
        <f t="shared" si="646"/>
        <v>145.99700693992628</v>
      </c>
      <c r="DI865" s="362">
        <f t="shared" si="646"/>
        <v>141.99730722180493</v>
      </c>
      <c r="DJ865" s="362">
        <f t="shared" si="646"/>
        <v>138.99904711262363</v>
      </c>
      <c r="DK865" s="362">
        <f t="shared" si="646"/>
        <v>133.99871805423658</v>
      </c>
      <c r="DL865" s="362">
        <f t="shared" si="646"/>
        <v>131.99796563285832</v>
      </c>
      <c r="DM865" s="362">
        <f t="shared" si="646"/>
        <v>129.00495001041449</v>
      </c>
      <c r="DN865" s="362">
        <f t="shared" si="646"/>
        <v>127.00491577747849</v>
      </c>
    </row>
    <row r="866" spans="1:119" ht="13.5" x14ac:dyDescent="0.15">
      <c r="A866" s="54"/>
      <c r="B866" s="54"/>
      <c r="C866" s="54"/>
      <c r="D866" s="54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  <c r="AA866" s="54"/>
      <c r="AB866" s="54"/>
      <c r="AC866" s="54"/>
      <c r="AD866" s="54"/>
      <c r="AE866" s="54"/>
      <c r="AF866" s="54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319" t="str">
        <f>IF(CB866="","",CC866)</f>
        <v/>
      </c>
      <c r="CB866" s="363" t="str">
        <f>IF(COUNTIF(CY866:DN866,"×")=0,"","浮上できません")</f>
        <v/>
      </c>
      <c r="CC866" s="316">
        <v>3</v>
      </c>
      <c r="CG866" s="369"/>
      <c r="CH866" s="369"/>
      <c r="CI866" s="369"/>
      <c r="CJ866" s="369"/>
      <c r="CK866" s="369"/>
      <c r="CL866" s="369"/>
      <c r="CM866" s="369"/>
      <c r="CN866" s="369"/>
      <c r="CO866" s="369"/>
      <c r="CP866" s="369"/>
      <c r="CQ866" s="369"/>
      <c r="CR866" s="369"/>
      <c r="CS866" s="369"/>
      <c r="CT866" s="369"/>
      <c r="CU866" s="369"/>
      <c r="CV866" s="369"/>
      <c r="CY866" s="364" t="e">
        <f t="shared" ref="CY866:DN866" si="647">IF(CY865-CG865&gt;0,"","×")</f>
        <v>#VALUE!</v>
      </c>
      <c r="CZ866" s="364" t="e">
        <f t="shared" si="647"/>
        <v>#VALUE!</v>
      </c>
      <c r="DA866" s="364" t="e">
        <f t="shared" si="647"/>
        <v>#VALUE!</v>
      </c>
      <c r="DB866" s="364" t="e">
        <f t="shared" si="647"/>
        <v>#VALUE!</v>
      </c>
      <c r="DC866" s="364" t="e">
        <f t="shared" si="647"/>
        <v>#VALUE!</v>
      </c>
      <c r="DD866" s="364" t="e">
        <f t="shared" si="647"/>
        <v>#VALUE!</v>
      </c>
      <c r="DE866" s="364" t="e">
        <f t="shared" si="647"/>
        <v>#VALUE!</v>
      </c>
      <c r="DF866" s="364" t="e">
        <f t="shared" si="647"/>
        <v>#VALUE!</v>
      </c>
      <c r="DG866" s="364" t="e">
        <f t="shared" si="647"/>
        <v>#VALUE!</v>
      </c>
      <c r="DH866" s="364" t="e">
        <f t="shared" si="647"/>
        <v>#VALUE!</v>
      </c>
      <c r="DI866" s="364" t="e">
        <f t="shared" si="647"/>
        <v>#VALUE!</v>
      </c>
      <c r="DJ866" s="364" t="e">
        <f t="shared" si="647"/>
        <v>#VALUE!</v>
      </c>
      <c r="DK866" s="364" t="e">
        <f t="shared" si="647"/>
        <v>#VALUE!</v>
      </c>
      <c r="DL866" s="364" t="e">
        <f t="shared" si="647"/>
        <v>#VALUE!</v>
      </c>
      <c r="DM866" s="364" t="e">
        <f t="shared" si="647"/>
        <v>#VALUE!</v>
      </c>
      <c r="DN866" s="364" t="e">
        <f t="shared" si="647"/>
        <v>#VALUE!</v>
      </c>
    </row>
    <row r="867" spans="1:119" ht="13.5" x14ac:dyDescent="0.15">
      <c r="A867" s="54"/>
      <c r="B867" s="54"/>
      <c r="C867" s="54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  <c r="AA867" s="54"/>
      <c r="AB867" s="54"/>
      <c r="AC867" s="54"/>
      <c r="AD867" s="54"/>
      <c r="AE867" s="54"/>
      <c r="AF867" s="54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F867" s="338">
        <v>48</v>
      </c>
      <c r="CG867" s="338" t="s">
        <v>577</v>
      </c>
      <c r="CH867" s="338"/>
      <c r="CI867" s="338"/>
      <c r="CJ867" s="338"/>
      <c r="CK867" s="338"/>
      <c r="CL867" s="338"/>
      <c r="CM867" s="338"/>
      <c r="CN867" s="338"/>
      <c r="CO867" s="338"/>
      <c r="CP867" s="338"/>
      <c r="CQ867" s="338"/>
      <c r="CR867" s="338"/>
      <c r="CS867" s="338"/>
      <c r="CT867" s="338"/>
      <c r="CU867" s="338"/>
      <c r="CV867" s="338"/>
      <c r="CW867" s="338"/>
    </row>
    <row r="869" spans="1:119" ht="13.5" x14ac:dyDescent="0.15">
      <c r="A869" s="54"/>
      <c r="B869" s="54"/>
      <c r="C869" s="54"/>
      <c r="D869" s="54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  <c r="AA869" s="54"/>
      <c r="AB869" s="54"/>
      <c r="AC869" s="54"/>
      <c r="AD869" s="54"/>
      <c r="AE869" s="54"/>
      <c r="AF869" s="54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F869" s="340" t="s">
        <v>401</v>
      </c>
      <c r="CG869" s="353" t="e">
        <f t="shared" ref="CG869:CV869" si="648">CG865</f>
        <v>#VALUE!</v>
      </c>
      <c r="CH869" s="353" t="e">
        <f t="shared" si="648"/>
        <v>#VALUE!</v>
      </c>
      <c r="CI869" s="353" t="e">
        <f t="shared" si="648"/>
        <v>#VALUE!</v>
      </c>
      <c r="CJ869" s="353" t="e">
        <f t="shared" si="648"/>
        <v>#VALUE!</v>
      </c>
      <c r="CK869" s="353" t="e">
        <f t="shared" si="648"/>
        <v>#VALUE!</v>
      </c>
      <c r="CL869" s="353" t="e">
        <f t="shared" si="648"/>
        <v>#VALUE!</v>
      </c>
      <c r="CM869" s="353" t="e">
        <f t="shared" si="648"/>
        <v>#VALUE!</v>
      </c>
      <c r="CN869" s="353" t="e">
        <f t="shared" si="648"/>
        <v>#VALUE!</v>
      </c>
      <c r="CO869" s="353" t="e">
        <f t="shared" si="648"/>
        <v>#VALUE!</v>
      </c>
      <c r="CP869" s="353" t="e">
        <f t="shared" si="648"/>
        <v>#VALUE!</v>
      </c>
      <c r="CQ869" s="353" t="e">
        <f t="shared" si="648"/>
        <v>#VALUE!</v>
      </c>
      <c r="CR869" s="353" t="e">
        <f t="shared" si="648"/>
        <v>#VALUE!</v>
      </c>
      <c r="CS869" s="353" t="e">
        <f t="shared" si="648"/>
        <v>#VALUE!</v>
      </c>
      <c r="CT869" s="353" t="e">
        <f t="shared" si="648"/>
        <v>#VALUE!</v>
      </c>
      <c r="CU869" s="353" t="e">
        <f t="shared" si="648"/>
        <v>#VALUE!</v>
      </c>
      <c r="CV869" s="353" t="e">
        <f t="shared" si="648"/>
        <v>#VALUE!</v>
      </c>
    </row>
    <row r="870" spans="1:119" ht="13.5" x14ac:dyDescent="0.15">
      <c r="A870" s="54"/>
      <c r="B870" s="54"/>
      <c r="C870" s="54"/>
      <c r="D870" s="54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  <c r="AA870" s="54"/>
      <c r="AB870" s="54"/>
      <c r="AC870" s="54"/>
      <c r="AD870" s="54"/>
      <c r="AE870" s="54"/>
      <c r="AF870" s="54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F870" s="54" t="s">
        <v>395</v>
      </c>
      <c r="CG870" s="54">
        <v>100</v>
      </c>
      <c r="CH870" s="54">
        <f>$CG870</f>
        <v>100</v>
      </c>
      <c r="CI870" s="54">
        <f t="shared" ref="CI870:CV874" si="649">$CG870</f>
        <v>100</v>
      </c>
      <c r="CJ870" s="54">
        <f t="shared" si="649"/>
        <v>100</v>
      </c>
      <c r="CK870" s="54">
        <f t="shared" si="649"/>
        <v>100</v>
      </c>
      <c r="CL870" s="54">
        <f t="shared" si="649"/>
        <v>100</v>
      </c>
      <c r="CM870" s="54">
        <f t="shared" si="649"/>
        <v>100</v>
      </c>
      <c r="CN870" s="54">
        <f t="shared" si="649"/>
        <v>100</v>
      </c>
      <c r="CO870" s="54">
        <f t="shared" si="649"/>
        <v>100</v>
      </c>
      <c r="CP870" s="54">
        <f t="shared" si="649"/>
        <v>100</v>
      </c>
      <c r="CQ870" s="54">
        <f t="shared" si="649"/>
        <v>100</v>
      </c>
      <c r="CR870" s="54">
        <f t="shared" si="649"/>
        <v>100</v>
      </c>
      <c r="CS870" s="54">
        <f t="shared" si="649"/>
        <v>100</v>
      </c>
      <c r="CT870" s="54">
        <f t="shared" si="649"/>
        <v>100</v>
      </c>
      <c r="CU870" s="54">
        <f t="shared" si="649"/>
        <v>100</v>
      </c>
      <c r="CV870" s="54">
        <f t="shared" si="649"/>
        <v>100</v>
      </c>
      <c r="CX870" s="339" t="s">
        <v>402</v>
      </c>
      <c r="CY870" s="339"/>
      <c r="CZ870" s="339"/>
      <c r="DA870" s="339"/>
      <c r="DB870" s="339"/>
      <c r="DC870" s="339"/>
      <c r="DD870" s="339"/>
      <c r="DE870" s="339"/>
      <c r="DF870" s="339"/>
      <c r="DG870" s="339"/>
      <c r="DH870" s="339"/>
      <c r="DI870" s="339"/>
      <c r="DJ870" s="339"/>
      <c r="DK870" s="339"/>
      <c r="DL870" s="339"/>
      <c r="DM870" s="339"/>
      <c r="DN870" s="339"/>
      <c r="DO870" s="339"/>
    </row>
    <row r="871" spans="1:119" ht="13.5" x14ac:dyDescent="0.15">
      <c r="A871" s="54"/>
      <c r="B871" s="54"/>
      <c r="C871" s="54"/>
      <c r="D871" s="54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  <c r="AA871" s="54"/>
      <c r="AB871" s="54"/>
      <c r="AC871" s="54"/>
      <c r="AD871" s="54"/>
      <c r="AE871" s="54"/>
      <c r="AF871" s="54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B871" s="64" t="s">
        <v>372</v>
      </c>
      <c r="CC871" s="345">
        <v>-10</v>
      </c>
      <c r="CD871" s="66" t="s">
        <v>403</v>
      </c>
      <c r="CE871" s="66">
        <f>ROUND(CC871*$CG$82*9.80665/1000,0)</f>
        <v>-101</v>
      </c>
      <c r="CF871" s="54" t="s">
        <v>374</v>
      </c>
      <c r="CG871" s="341">
        <f>CE872</f>
        <v>0</v>
      </c>
      <c r="CH871" s="54">
        <f>$CG871</f>
        <v>0</v>
      </c>
      <c r="CI871" s="54">
        <f t="shared" si="649"/>
        <v>0</v>
      </c>
      <c r="CJ871" s="54">
        <f t="shared" si="649"/>
        <v>0</v>
      </c>
      <c r="CK871" s="54">
        <f t="shared" si="649"/>
        <v>0</v>
      </c>
      <c r="CL871" s="54">
        <f t="shared" si="649"/>
        <v>0</v>
      </c>
      <c r="CM871" s="54">
        <f t="shared" si="649"/>
        <v>0</v>
      </c>
      <c r="CN871" s="54">
        <f t="shared" si="649"/>
        <v>0</v>
      </c>
      <c r="CO871" s="54">
        <f t="shared" si="649"/>
        <v>0</v>
      </c>
      <c r="CP871" s="54">
        <f t="shared" si="649"/>
        <v>0</v>
      </c>
      <c r="CQ871" s="54">
        <f t="shared" si="649"/>
        <v>0</v>
      </c>
      <c r="CR871" s="54">
        <f t="shared" si="649"/>
        <v>0</v>
      </c>
      <c r="CS871" s="54">
        <f t="shared" si="649"/>
        <v>0</v>
      </c>
      <c r="CT871" s="54">
        <f t="shared" si="649"/>
        <v>0</v>
      </c>
      <c r="CU871" s="54">
        <f t="shared" si="649"/>
        <v>0</v>
      </c>
      <c r="CV871" s="54">
        <f t="shared" si="649"/>
        <v>0</v>
      </c>
    </row>
    <row r="872" spans="1:119" ht="13.5" x14ac:dyDescent="0.15">
      <c r="A872" s="54"/>
      <c r="B872" s="54"/>
      <c r="C872" s="54"/>
      <c r="D872" s="54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  <c r="AA872" s="54"/>
      <c r="AB872" s="54"/>
      <c r="AC872" s="54"/>
      <c r="AD872" s="54"/>
      <c r="AE872" s="54"/>
      <c r="AF872" s="54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B872" s="354" t="s">
        <v>376</v>
      </c>
      <c r="CC872" s="355">
        <f>CC856</f>
        <v>0</v>
      </c>
      <c r="CD872" s="346" t="s">
        <v>381</v>
      </c>
      <c r="CE872" s="66">
        <f>CC872*$CG$82*9.80665/1000</f>
        <v>0</v>
      </c>
      <c r="CF872" s="54" t="s">
        <v>396</v>
      </c>
      <c r="CG872" s="54">
        <v>0.79</v>
      </c>
      <c r="CH872" s="54">
        <f>$CG872</f>
        <v>0.79</v>
      </c>
      <c r="CI872" s="54">
        <f t="shared" si="649"/>
        <v>0.79</v>
      </c>
      <c r="CJ872" s="54">
        <f t="shared" si="649"/>
        <v>0.79</v>
      </c>
      <c r="CK872" s="54">
        <f t="shared" si="649"/>
        <v>0.79</v>
      </c>
      <c r="CL872" s="54">
        <f t="shared" si="649"/>
        <v>0.79</v>
      </c>
      <c r="CM872" s="54">
        <f t="shared" si="649"/>
        <v>0.79</v>
      </c>
      <c r="CN872" s="54">
        <f t="shared" si="649"/>
        <v>0.79</v>
      </c>
      <c r="CO872" s="54">
        <f t="shared" si="649"/>
        <v>0.79</v>
      </c>
      <c r="CP872" s="54">
        <f t="shared" si="649"/>
        <v>0.79</v>
      </c>
      <c r="CQ872" s="54">
        <f t="shared" si="649"/>
        <v>0.79</v>
      </c>
      <c r="CR872" s="54">
        <f t="shared" si="649"/>
        <v>0.79</v>
      </c>
      <c r="CS872" s="54">
        <f t="shared" si="649"/>
        <v>0.79</v>
      </c>
      <c r="CT872" s="54">
        <f t="shared" si="649"/>
        <v>0.79</v>
      </c>
      <c r="CU872" s="54">
        <f t="shared" si="649"/>
        <v>0.79</v>
      </c>
      <c r="CV872" s="54">
        <f t="shared" si="649"/>
        <v>0.79</v>
      </c>
      <c r="CX872" s="358" t="s">
        <v>404</v>
      </c>
      <c r="CY872" s="54">
        <f t="shared" ref="CY872:DN872" si="650">CG$79</f>
        <v>126.88500000000001</v>
      </c>
      <c r="CZ872" s="54">
        <f t="shared" si="650"/>
        <v>109.185</v>
      </c>
      <c r="DA872" s="54">
        <f t="shared" si="650"/>
        <v>94.381</v>
      </c>
      <c r="DB872" s="54">
        <f t="shared" si="650"/>
        <v>82.445999999999998</v>
      </c>
      <c r="DC872" s="54">
        <f t="shared" si="650"/>
        <v>73.918000000000006</v>
      </c>
      <c r="DD872" s="54">
        <f t="shared" si="650"/>
        <v>63.152999999999999</v>
      </c>
      <c r="DE872" s="54">
        <f t="shared" si="650"/>
        <v>56.482999999999997</v>
      </c>
      <c r="DF872" s="54">
        <f t="shared" si="650"/>
        <v>51.133000000000003</v>
      </c>
      <c r="DG872" s="54">
        <f t="shared" si="650"/>
        <v>48.246000000000002</v>
      </c>
      <c r="DH872" s="54">
        <f t="shared" si="650"/>
        <v>43.709000000000003</v>
      </c>
      <c r="DI872" s="54">
        <f t="shared" si="650"/>
        <v>40.774000000000001</v>
      </c>
      <c r="DJ872" s="54">
        <f t="shared" si="650"/>
        <v>38.68</v>
      </c>
      <c r="DK872" s="54">
        <f t="shared" si="650"/>
        <v>34.463000000000001</v>
      </c>
      <c r="DL872" s="54">
        <f t="shared" si="650"/>
        <v>33.161000000000001</v>
      </c>
      <c r="DM872" s="54">
        <f t="shared" si="650"/>
        <v>30.765000000000001</v>
      </c>
      <c r="DN872" s="54">
        <f t="shared" si="650"/>
        <v>29.283999999999999</v>
      </c>
    </row>
    <row r="873" spans="1:119" ht="13.5" x14ac:dyDescent="0.15">
      <c r="A873" s="54"/>
      <c r="B873" s="54"/>
      <c r="C873" s="54"/>
      <c r="D873" s="54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  <c r="AA873" s="54"/>
      <c r="AB873" s="54"/>
      <c r="AC873" s="54"/>
      <c r="AD873" s="54"/>
      <c r="AE873" s="54"/>
      <c r="AF873" s="54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B873" s="64" t="s">
        <v>380</v>
      </c>
      <c r="CC873" s="345">
        <f>BN130</f>
        <v>0</v>
      </c>
      <c r="CD873" s="346" t="s">
        <v>381</v>
      </c>
      <c r="CE873" s="66">
        <f>CC873*$CG$82*9.80665/1000</f>
        <v>0</v>
      </c>
      <c r="CF873" s="54" t="s">
        <v>578</v>
      </c>
      <c r="CG873" s="341">
        <f>CE871</f>
        <v>-101</v>
      </c>
      <c r="CH873" s="54">
        <f>$CG873</f>
        <v>-101</v>
      </c>
      <c r="CI873" s="54">
        <f t="shared" si="649"/>
        <v>-101</v>
      </c>
      <c r="CJ873" s="54">
        <f t="shared" si="649"/>
        <v>-101</v>
      </c>
      <c r="CK873" s="54">
        <f t="shared" si="649"/>
        <v>-101</v>
      </c>
      <c r="CL873" s="54">
        <f t="shared" si="649"/>
        <v>-101</v>
      </c>
      <c r="CM873" s="54">
        <f t="shared" si="649"/>
        <v>-101</v>
      </c>
      <c r="CN873" s="54">
        <f t="shared" si="649"/>
        <v>-101</v>
      </c>
      <c r="CO873" s="54">
        <f t="shared" si="649"/>
        <v>-101</v>
      </c>
      <c r="CP873" s="54">
        <f t="shared" si="649"/>
        <v>-101</v>
      </c>
      <c r="CQ873" s="54">
        <f t="shared" si="649"/>
        <v>-101</v>
      </c>
      <c r="CR873" s="54">
        <f t="shared" si="649"/>
        <v>-101</v>
      </c>
      <c r="CS873" s="54">
        <f t="shared" si="649"/>
        <v>-101</v>
      </c>
      <c r="CT873" s="54">
        <f t="shared" si="649"/>
        <v>-101</v>
      </c>
      <c r="CU873" s="54">
        <f t="shared" si="649"/>
        <v>-101</v>
      </c>
      <c r="CV873" s="54">
        <f t="shared" si="649"/>
        <v>-101</v>
      </c>
      <c r="CX873" s="54" t="s">
        <v>579</v>
      </c>
      <c r="CY873" s="54">
        <f t="shared" ref="CY873:DN873" si="651">CG$80</f>
        <v>0.55779999999999996</v>
      </c>
      <c r="CZ873" s="54">
        <f t="shared" si="651"/>
        <v>0.65139999999999998</v>
      </c>
      <c r="DA873" s="54">
        <f t="shared" si="651"/>
        <v>0.72219999999999995</v>
      </c>
      <c r="DB873" s="54">
        <f t="shared" si="651"/>
        <v>0.78249999999999997</v>
      </c>
      <c r="DC873" s="54">
        <f t="shared" si="651"/>
        <v>0.81259999999999999</v>
      </c>
      <c r="DD873" s="54">
        <f t="shared" si="651"/>
        <v>0.84340000000000004</v>
      </c>
      <c r="DE873" s="54">
        <f t="shared" si="651"/>
        <v>0.86929999999999996</v>
      </c>
      <c r="DF873" s="54">
        <f t="shared" si="651"/>
        <v>0.89100000000000001</v>
      </c>
      <c r="DG873" s="54">
        <f t="shared" si="651"/>
        <v>0.90920000000000001</v>
      </c>
      <c r="DH873" s="54">
        <f t="shared" si="651"/>
        <v>0.92220000000000002</v>
      </c>
      <c r="DI873" s="54">
        <f t="shared" si="651"/>
        <v>0.93189999999999995</v>
      </c>
      <c r="DJ873" s="54">
        <f t="shared" si="651"/>
        <v>0.94030000000000002</v>
      </c>
      <c r="DK873" s="54">
        <f t="shared" si="651"/>
        <v>0.94769999999999999</v>
      </c>
      <c r="DL873" s="54">
        <f t="shared" si="651"/>
        <v>0.95440000000000003</v>
      </c>
      <c r="DM873" s="54">
        <f t="shared" si="651"/>
        <v>0.96020000000000005</v>
      </c>
      <c r="DN873" s="54">
        <f t="shared" si="651"/>
        <v>0.96530000000000005</v>
      </c>
    </row>
    <row r="874" spans="1:119" ht="14.25" thickBot="1" x14ac:dyDescent="0.2">
      <c r="A874" s="54"/>
      <c r="B874" s="54"/>
      <c r="C874" s="54"/>
      <c r="D874" s="54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  <c r="AA874" s="54"/>
      <c r="AB874" s="54"/>
      <c r="AC874" s="54"/>
      <c r="AD874" s="54"/>
      <c r="AE874" s="54"/>
      <c r="AF874" s="54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B874" s="64" t="s">
        <v>384</v>
      </c>
      <c r="CC874" s="345">
        <f>(BM624-BM621)/0.000694444444444444</f>
        <v>0</v>
      </c>
      <c r="CD874" s="66" t="s">
        <v>65</v>
      </c>
      <c r="CE874" s="66">
        <f>IF(CC871=0,IF(CC854&gt;0,CC874+CE857,CC874),(CC874-((CC873-CC872)/CC871)))</f>
        <v>0</v>
      </c>
      <c r="CF874" s="54" t="s">
        <v>385</v>
      </c>
      <c r="CG874" s="341">
        <f>ABS(CE874)</f>
        <v>0</v>
      </c>
      <c r="CH874" s="54">
        <f>$CG874</f>
        <v>0</v>
      </c>
      <c r="CI874" s="54">
        <f t="shared" si="649"/>
        <v>0</v>
      </c>
      <c r="CJ874" s="54">
        <f t="shared" si="649"/>
        <v>0</v>
      </c>
      <c r="CK874" s="54">
        <f t="shared" si="649"/>
        <v>0</v>
      </c>
      <c r="CL874" s="54">
        <f t="shared" si="649"/>
        <v>0</v>
      </c>
      <c r="CM874" s="54">
        <f t="shared" si="649"/>
        <v>0</v>
      </c>
      <c r="CN874" s="54">
        <f t="shared" si="649"/>
        <v>0</v>
      </c>
      <c r="CO874" s="54">
        <f t="shared" si="649"/>
        <v>0</v>
      </c>
      <c r="CP874" s="54">
        <f t="shared" si="649"/>
        <v>0</v>
      </c>
      <c r="CQ874" s="54">
        <f t="shared" si="649"/>
        <v>0</v>
      </c>
      <c r="CR874" s="54">
        <f t="shared" si="649"/>
        <v>0</v>
      </c>
      <c r="CS874" s="54">
        <f t="shared" si="649"/>
        <v>0</v>
      </c>
      <c r="CT874" s="54">
        <f t="shared" si="649"/>
        <v>0</v>
      </c>
      <c r="CU874" s="54">
        <f t="shared" si="649"/>
        <v>0</v>
      </c>
      <c r="CV874" s="54">
        <f t="shared" si="649"/>
        <v>0</v>
      </c>
      <c r="CX874" s="54" t="s">
        <v>407</v>
      </c>
      <c r="CY874" s="54">
        <f>100-$CG$83</f>
        <v>94.33</v>
      </c>
      <c r="CZ874" s="54">
        <f t="shared" ref="CZ874:DN874" si="652">100-$CG$83</f>
        <v>94.33</v>
      </c>
      <c r="DA874" s="54">
        <f t="shared" si="652"/>
        <v>94.33</v>
      </c>
      <c r="DB874" s="54">
        <f t="shared" si="652"/>
        <v>94.33</v>
      </c>
      <c r="DC874" s="54">
        <f t="shared" si="652"/>
        <v>94.33</v>
      </c>
      <c r="DD874" s="54">
        <f t="shared" si="652"/>
        <v>94.33</v>
      </c>
      <c r="DE874" s="54">
        <f t="shared" si="652"/>
        <v>94.33</v>
      </c>
      <c r="DF874" s="54">
        <f t="shared" si="652"/>
        <v>94.33</v>
      </c>
      <c r="DG874" s="54">
        <f t="shared" si="652"/>
        <v>94.33</v>
      </c>
      <c r="DH874" s="54">
        <f t="shared" si="652"/>
        <v>94.33</v>
      </c>
      <c r="DI874" s="54">
        <f t="shared" si="652"/>
        <v>94.33</v>
      </c>
      <c r="DJ874" s="54">
        <f t="shared" si="652"/>
        <v>94.33</v>
      </c>
      <c r="DK874" s="54">
        <f t="shared" si="652"/>
        <v>94.33</v>
      </c>
      <c r="DL874" s="54">
        <f t="shared" si="652"/>
        <v>94.33</v>
      </c>
      <c r="DM874" s="54">
        <f t="shared" si="652"/>
        <v>94.33</v>
      </c>
      <c r="DN874" s="54">
        <f t="shared" si="652"/>
        <v>94.33</v>
      </c>
    </row>
    <row r="875" spans="1:119" ht="14.25" thickBot="1" x14ac:dyDescent="0.2">
      <c r="A875" s="54"/>
      <c r="B875" s="54"/>
      <c r="C875" s="54"/>
      <c r="D875" s="54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  <c r="AA875" s="54"/>
      <c r="AB875" s="54"/>
      <c r="AC875" s="54"/>
      <c r="AD875" s="54"/>
      <c r="AE875" s="54"/>
      <c r="AF875" s="54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B875" s="359"/>
      <c r="CC875" s="360"/>
      <c r="CF875" s="54" t="s">
        <v>408</v>
      </c>
      <c r="CG875" s="347">
        <f>LN(2)/CG$78</f>
        <v>0.13862943611198905</v>
      </c>
      <c r="CH875" s="347">
        <f t="shared" ref="CH875:CV875" si="653">LN(2)/CH$78</f>
        <v>8.6643397569993161E-2</v>
      </c>
      <c r="CI875" s="347">
        <f t="shared" si="653"/>
        <v>5.5451774444795626E-2</v>
      </c>
      <c r="CJ875" s="347">
        <f t="shared" si="653"/>
        <v>3.7467415165402446E-2</v>
      </c>
      <c r="CK875" s="347">
        <f t="shared" si="653"/>
        <v>2.5672117798516494E-2</v>
      </c>
      <c r="CL875" s="347">
        <f t="shared" si="653"/>
        <v>1.8097837612531208E-2</v>
      </c>
      <c r="CM875" s="347">
        <f t="shared" si="653"/>
        <v>1.2765141446776157E-2</v>
      </c>
      <c r="CN875" s="347">
        <f t="shared" si="653"/>
        <v>9.001911435843446E-3</v>
      </c>
      <c r="CO875" s="347">
        <f t="shared" si="653"/>
        <v>6.3591484455040852E-3</v>
      </c>
      <c r="CP875" s="347">
        <f t="shared" si="653"/>
        <v>4.7475834284927756E-3</v>
      </c>
      <c r="CQ875" s="347">
        <f t="shared" si="653"/>
        <v>3.7066694147590657E-3</v>
      </c>
      <c r="CR875" s="347">
        <f t="shared" si="653"/>
        <v>2.9001974082006081E-3</v>
      </c>
      <c r="CS875" s="347">
        <f t="shared" si="653"/>
        <v>2.272613706753919E-3</v>
      </c>
      <c r="CT875" s="347">
        <f t="shared" si="653"/>
        <v>1.7773004629742187E-3</v>
      </c>
      <c r="CU875" s="347">
        <f t="shared" si="653"/>
        <v>1.3918618083533039E-3</v>
      </c>
      <c r="CV875" s="347">
        <f t="shared" si="653"/>
        <v>1.0915703630865281E-3</v>
      </c>
      <c r="CX875" s="54" t="s">
        <v>409</v>
      </c>
      <c r="CY875" s="361">
        <f>CE873</f>
        <v>0</v>
      </c>
      <c r="CZ875" s="54">
        <f>$CY875</f>
        <v>0</v>
      </c>
      <c r="DA875" s="54">
        <f t="shared" ref="DA875:DN875" si="654">$CY875</f>
        <v>0</v>
      </c>
      <c r="DB875" s="54">
        <f t="shared" si="654"/>
        <v>0</v>
      </c>
      <c r="DC875" s="54">
        <f t="shared" si="654"/>
        <v>0</v>
      </c>
      <c r="DD875" s="54">
        <f t="shared" si="654"/>
        <v>0</v>
      </c>
      <c r="DE875" s="54">
        <f t="shared" si="654"/>
        <v>0</v>
      </c>
      <c r="DF875" s="54">
        <f t="shared" si="654"/>
        <v>0</v>
      </c>
      <c r="DG875" s="54">
        <f t="shared" si="654"/>
        <v>0</v>
      </c>
      <c r="DH875" s="54">
        <f t="shared" si="654"/>
        <v>0</v>
      </c>
      <c r="DI875" s="54">
        <f t="shared" si="654"/>
        <v>0</v>
      </c>
      <c r="DJ875" s="54">
        <f t="shared" si="654"/>
        <v>0</v>
      </c>
      <c r="DK875" s="54">
        <f t="shared" si="654"/>
        <v>0</v>
      </c>
      <c r="DL875" s="54">
        <f t="shared" si="654"/>
        <v>0</v>
      </c>
      <c r="DM875" s="54">
        <f t="shared" si="654"/>
        <v>0</v>
      </c>
      <c r="DN875" s="54">
        <f t="shared" si="654"/>
        <v>0</v>
      </c>
    </row>
    <row r="877" spans="1:119" ht="13.5" x14ac:dyDescent="0.15">
      <c r="A877" s="54"/>
      <c r="B877" s="54"/>
      <c r="C877" s="54"/>
      <c r="D877" s="54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  <c r="AA877" s="54"/>
      <c r="AB877" s="54"/>
      <c r="AC877" s="54"/>
      <c r="AD877" s="54"/>
      <c r="AE877" s="54"/>
      <c r="AF877" s="54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G877" s="348">
        <f>(CG870+CG871)*CG872</f>
        <v>79</v>
      </c>
      <c r="CH877" s="348">
        <f t="shared" ref="CH877:CV877" si="655">(CH870+CH871)*CH872</f>
        <v>79</v>
      </c>
      <c r="CI877" s="348">
        <f t="shared" si="655"/>
        <v>79</v>
      </c>
      <c r="CJ877" s="348">
        <f t="shared" si="655"/>
        <v>79</v>
      </c>
      <c r="CK877" s="348">
        <f t="shared" si="655"/>
        <v>79</v>
      </c>
      <c r="CL877" s="348">
        <f t="shared" si="655"/>
        <v>79</v>
      </c>
      <c r="CM877" s="348">
        <f t="shared" si="655"/>
        <v>79</v>
      </c>
      <c r="CN877" s="348">
        <f t="shared" si="655"/>
        <v>79</v>
      </c>
      <c r="CO877" s="348">
        <f t="shared" si="655"/>
        <v>79</v>
      </c>
      <c r="CP877" s="348">
        <f t="shared" si="655"/>
        <v>79</v>
      </c>
      <c r="CQ877" s="348">
        <f t="shared" si="655"/>
        <v>79</v>
      </c>
      <c r="CR877" s="348">
        <f t="shared" si="655"/>
        <v>79</v>
      </c>
      <c r="CS877" s="348">
        <f t="shared" si="655"/>
        <v>79</v>
      </c>
      <c r="CT877" s="348">
        <f t="shared" si="655"/>
        <v>79</v>
      </c>
      <c r="CU877" s="348">
        <f t="shared" si="655"/>
        <v>79</v>
      </c>
      <c r="CV877" s="348">
        <f t="shared" si="655"/>
        <v>79</v>
      </c>
    </row>
    <row r="878" spans="1:119" ht="13.5" x14ac:dyDescent="0.15">
      <c r="A878" s="54"/>
      <c r="B878" s="54"/>
      <c r="C878" s="54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  <c r="AA878" s="54"/>
      <c r="AB878" s="54"/>
      <c r="AC878" s="54"/>
      <c r="AD878" s="54"/>
      <c r="AE878" s="54"/>
      <c r="AF878" s="54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G878" s="348">
        <f>CG873*CG872*(CG874-1/CG875)</f>
        <v>575.56318656265205</v>
      </c>
      <c r="CH878" s="348">
        <f t="shared" ref="CH878:CV878" si="656">CH873*CH872*(CH874-1/CH875)</f>
        <v>920.90109850024317</v>
      </c>
      <c r="CI878" s="348">
        <f t="shared" si="656"/>
        <v>1438.9079664066298</v>
      </c>
      <c r="CJ878" s="348">
        <f t="shared" si="656"/>
        <v>2129.5837902818125</v>
      </c>
      <c r="CK878" s="348">
        <f t="shared" si="656"/>
        <v>3108.0412074383207</v>
      </c>
      <c r="CL878" s="348">
        <f t="shared" si="656"/>
        <v>4408.8140090699144</v>
      </c>
      <c r="CM878" s="348">
        <f t="shared" si="656"/>
        <v>6250.6162060704</v>
      </c>
      <c r="CN878" s="348">
        <f t="shared" si="656"/>
        <v>8863.6730730648396</v>
      </c>
      <c r="CO878" s="348">
        <f t="shared" si="656"/>
        <v>12547.277467065815</v>
      </c>
      <c r="CP878" s="348">
        <f t="shared" si="656"/>
        <v>16806.445047629441</v>
      </c>
      <c r="CQ878" s="348">
        <f t="shared" si="656"/>
        <v>21526.063177443186</v>
      </c>
      <c r="CR878" s="348">
        <f t="shared" si="656"/>
        <v>27511.920317694763</v>
      </c>
      <c r="CS878" s="348">
        <f t="shared" si="656"/>
        <v>35109.354380321776</v>
      </c>
      <c r="CT878" s="348">
        <f t="shared" si="656"/>
        <v>44893.928551886856</v>
      </c>
      <c r="CU878" s="348">
        <f t="shared" si="656"/>
        <v>57326.093381640138</v>
      </c>
      <c r="CV878" s="348">
        <f t="shared" si="656"/>
        <v>73096.524693456799</v>
      </c>
    </row>
    <row r="879" spans="1:119" ht="13.5" x14ac:dyDescent="0.15">
      <c r="A879" s="54"/>
      <c r="B879" s="54"/>
      <c r="C879" s="54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  <c r="AA879" s="54"/>
      <c r="AB879" s="54"/>
      <c r="AC879" s="54"/>
      <c r="AD879" s="54"/>
      <c r="AE879" s="54"/>
      <c r="AF879" s="54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G879" s="348" t="e">
        <f>((CG870+CG871)*CG872-CG869-CG873*CG872/CG875)*EXP(-CG875*CG874)</f>
        <v>#VALUE!</v>
      </c>
      <c r="CH879" s="348" t="e">
        <f t="shared" ref="CH879:CV879" si="657">((CH870+CH871)*CH872-CH869-CH873*CH872/CH875)*EXP(-CH875*CH874)</f>
        <v>#VALUE!</v>
      </c>
      <c r="CI879" s="348" t="e">
        <f t="shared" si="657"/>
        <v>#VALUE!</v>
      </c>
      <c r="CJ879" s="348" t="e">
        <f t="shared" si="657"/>
        <v>#VALUE!</v>
      </c>
      <c r="CK879" s="348" t="e">
        <f t="shared" si="657"/>
        <v>#VALUE!</v>
      </c>
      <c r="CL879" s="348" t="e">
        <f t="shared" si="657"/>
        <v>#VALUE!</v>
      </c>
      <c r="CM879" s="348" t="e">
        <f t="shared" si="657"/>
        <v>#VALUE!</v>
      </c>
      <c r="CN879" s="348" t="e">
        <f t="shared" si="657"/>
        <v>#VALUE!</v>
      </c>
      <c r="CO879" s="348" t="e">
        <f t="shared" si="657"/>
        <v>#VALUE!</v>
      </c>
      <c r="CP879" s="348" t="e">
        <f t="shared" si="657"/>
        <v>#VALUE!</v>
      </c>
      <c r="CQ879" s="348" t="e">
        <f t="shared" si="657"/>
        <v>#VALUE!</v>
      </c>
      <c r="CR879" s="348" t="e">
        <f t="shared" si="657"/>
        <v>#VALUE!</v>
      </c>
      <c r="CS879" s="348" t="e">
        <f t="shared" si="657"/>
        <v>#VALUE!</v>
      </c>
      <c r="CT879" s="348" t="e">
        <f t="shared" si="657"/>
        <v>#VALUE!</v>
      </c>
      <c r="CU879" s="348" t="e">
        <f t="shared" si="657"/>
        <v>#VALUE!</v>
      </c>
      <c r="CV879" s="348" t="e">
        <f t="shared" si="657"/>
        <v>#VALUE!</v>
      </c>
    </row>
    <row r="880" spans="1:119" ht="13.5" x14ac:dyDescent="0.15">
      <c r="A880" s="54"/>
      <c r="B880" s="54"/>
      <c r="C880" s="54"/>
      <c r="D880" s="54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  <c r="AA880" s="54"/>
      <c r="AB880" s="54"/>
      <c r="AC880" s="54"/>
      <c r="AD880" s="54"/>
      <c r="AE880" s="54"/>
      <c r="AF880" s="54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G880" s="349" t="e">
        <f>CG877+CG878-CG879</f>
        <v>#VALUE!</v>
      </c>
      <c r="CH880" s="349" t="e">
        <f t="shared" ref="CH880:CV880" si="658">CH877+CH878-CH879</f>
        <v>#VALUE!</v>
      </c>
      <c r="CI880" s="349" t="e">
        <f t="shared" si="658"/>
        <v>#VALUE!</v>
      </c>
      <c r="CJ880" s="349" t="e">
        <f t="shared" si="658"/>
        <v>#VALUE!</v>
      </c>
      <c r="CK880" s="349" t="e">
        <f t="shared" si="658"/>
        <v>#VALUE!</v>
      </c>
      <c r="CL880" s="349" t="e">
        <f t="shared" si="658"/>
        <v>#VALUE!</v>
      </c>
      <c r="CM880" s="349" t="e">
        <f t="shared" si="658"/>
        <v>#VALUE!</v>
      </c>
      <c r="CN880" s="349" t="e">
        <f t="shared" si="658"/>
        <v>#VALUE!</v>
      </c>
      <c r="CO880" s="349" t="e">
        <f t="shared" si="658"/>
        <v>#VALUE!</v>
      </c>
      <c r="CP880" s="349" t="e">
        <f t="shared" si="658"/>
        <v>#VALUE!</v>
      </c>
      <c r="CQ880" s="349" t="e">
        <f t="shared" si="658"/>
        <v>#VALUE!</v>
      </c>
      <c r="CR880" s="349" t="e">
        <f t="shared" si="658"/>
        <v>#VALUE!</v>
      </c>
      <c r="CS880" s="349" t="e">
        <f t="shared" si="658"/>
        <v>#VALUE!</v>
      </c>
      <c r="CT880" s="349" t="e">
        <f t="shared" si="658"/>
        <v>#VALUE!</v>
      </c>
      <c r="CU880" s="349" t="e">
        <f t="shared" si="658"/>
        <v>#VALUE!</v>
      </c>
      <c r="CV880" s="349" t="e">
        <f t="shared" si="658"/>
        <v>#VALUE!</v>
      </c>
    </row>
    <row r="881" spans="1:119" ht="13.5" x14ac:dyDescent="0.15">
      <c r="A881" s="54"/>
      <c r="B881" s="54"/>
      <c r="C881" s="54"/>
      <c r="D881" s="54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  <c r="AA881" s="54"/>
      <c r="AB881" s="54"/>
      <c r="AC881" s="54"/>
      <c r="AD881" s="54"/>
      <c r="AE881" s="54"/>
      <c r="AF881" s="54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G881" s="350" t="s">
        <v>390</v>
      </c>
      <c r="CH881" s="351" t="s">
        <v>333</v>
      </c>
      <c r="CI881" s="351" t="s">
        <v>334</v>
      </c>
      <c r="CJ881" s="351" t="s">
        <v>335</v>
      </c>
      <c r="CK881" s="351" t="s">
        <v>336</v>
      </c>
      <c r="CL881" s="351" t="s">
        <v>337</v>
      </c>
      <c r="CM881" s="351" t="s">
        <v>338</v>
      </c>
      <c r="CN881" s="351" t="s">
        <v>339</v>
      </c>
      <c r="CO881" s="351" t="s">
        <v>340</v>
      </c>
      <c r="CP881" s="351" t="s">
        <v>341</v>
      </c>
      <c r="CQ881" s="351" t="s">
        <v>342</v>
      </c>
      <c r="CR881" s="351" t="s">
        <v>343</v>
      </c>
      <c r="CS881" s="351" t="s">
        <v>344</v>
      </c>
      <c r="CT881" s="351" t="s">
        <v>345</v>
      </c>
      <c r="CU881" s="351" t="s">
        <v>346</v>
      </c>
      <c r="CV881" s="351" t="s">
        <v>347</v>
      </c>
      <c r="CY881" s="54" t="s">
        <v>390</v>
      </c>
      <c r="CZ881" s="54" t="s">
        <v>333</v>
      </c>
      <c r="DA881" s="54" t="s">
        <v>334</v>
      </c>
      <c r="DB881" s="54" t="s">
        <v>335</v>
      </c>
      <c r="DC881" s="54" t="s">
        <v>336</v>
      </c>
      <c r="DD881" s="54" t="s">
        <v>337</v>
      </c>
      <c r="DE881" s="54" t="s">
        <v>338</v>
      </c>
      <c r="DF881" s="54" t="s">
        <v>339</v>
      </c>
      <c r="DG881" s="54" t="s">
        <v>340</v>
      </c>
      <c r="DH881" s="54" t="s">
        <v>341</v>
      </c>
      <c r="DI881" s="54" t="s">
        <v>342</v>
      </c>
      <c r="DJ881" s="54" t="s">
        <v>343</v>
      </c>
      <c r="DK881" s="54" t="s">
        <v>344</v>
      </c>
      <c r="DL881" s="54" t="s">
        <v>345</v>
      </c>
      <c r="DM881" s="54" t="s">
        <v>346</v>
      </c>
      <c r="DN881" s="54" t="s">
        <v>347</v>
      </c>
    </row>
    <row r="882" spans="1:119" ht="13.5" x14ac:dyDescent="0.15">
      <c r="A882" s="54"/>
      <c r="B882" s="54"/>
      <c r="C882" s="54"/>
      <c r="D882" s="54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  <c r="AA882" s="54"/>
      <c r="AB882" s="54"/>
      <c r="AC882" s="54"/>
      <c r="AD882" s="54"/>
      <c r="AE882" s="54"/>
      <c r="AF882" s="54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F882" s="54" t="s">
        <v>391</v>
      </c>
      <c r="CG882" s="352" t="e">
        <f>ROUND((CG870+CG871)*CG872+CG873*CG872*(CG874-1/CG875)-((CG870+CG871)*CG872-CG869-CG873*CG872/CG875)*EXP(-CG875*CG874),5)</f>
        <v>#VALUE!</v>
      </c>
      <c r="CH882" s="352" t="e">
        <f t="shared" ref="CH882:CV882" si="659">ROUND((CH870+CH871)*CH872+CH873*CH872*(CH874-1/CH875)-((CH870+CH871)*CH872-CH869-CH873*CH872/CH875)*EXP(-CH875*CH874),5)</f>
        <v>#VALUE!</v>
      </c>
      <c r="CI882" s="352" t="e">
        <f t="shared" si="659"/>
        <v>#VALUE!</v>
      </c>
      <c r="CJ882" s="352" t="e">
        <f t="shared" si="659"/>
        <v>#VALUE!</v>
      </c>
      <c r="CK882" s="352" t="e">
        <f t="shared" si="659"/>
        <v>#VALUE!</v>
      </c>
      <c r="CL882" s="352" t="e">
        <f t="shared" si="659"/>
        <v>#VALUE!</v>
      </c>
      <c r="CM882" s="352" t="e">
        <f t="shared" si="659"/>
        <v>#VALUE!</v>
      </c>
      <c r="CN882" s="352" t="e">
        <f t="shared" si="659"/>
        <v>#VALUE!</v>
      </c>
      <c r="CO882" s="352" t="e">
        <f t="shared" si="659"/>
        <v>#VALUE!</v>
      </c>
      <c r="CP882" s="352" t="e">
        <f t="shared" si="659"/>
        <v>#VALUE!</v>
      </c>
      <c r="CQ882" s="352" t="e">
        <f t="shared" si="659"/>
        <v>#VALUE!</v>
      </c>
      <c r="CR882" s="352" t="e">
        <f t="shared" si="659"/>
        <v>#VALUE!</v>
      </c>
      <c r="CS882" s="352" t="e">
        <f t="shared" si="659"/>
        <v>#VALUE!</v>
      </c>
      <c r="CT882" s="352" t="e">
        <f t="shared" si="659"/>
        <v>#VALUE!</v>
      </c>
      <c r="CU882" s="352" t="e">
        <f t="shared" si="659"/>
        <v>#VALUE!</v>
      </c>
      <c r="CV882" s="352" t="e">
        <f t="shared" si="659"/>
        <v>#VALUE!</v>
      </c>
      <c r="CX882" s="54" t="s">
        <v>412</v>
      </c>
      <c r="CY882" s="362">
        <f>(CY874+CY875)/CY873+CY872</f>
        <v>295.99579239870923</v>
      </c>
      <c r="CZ882" s="362">
        <f t="shared" ref="CZ882:DN882" si="660">(CZ874+CZ875)/CZ873+CZ872</f>
        <v>253.99617592876882</v>
      </c>
      <c r="DA882" s="362">
        <f t="shared" si="660"/>
        <v>224.99578814732763</v>
      </c>
      <c r="DB882" s="362">
        <f t="shared" si="660"/>
        <v>202.99552076677315</v>
      </c>
      <c r="DC882" s="362">
        <f t="shared" si="660"/>
        <v>190.00217425547623</v>
      </c>
      <c r="DD882" s="362">
        <f t="shared" si="660"/>
        <v>174.99791344557741</v>
      </c>
      <c r="DE882" s="362">
        <f t="shared" si="660"/>
        <v>164.99559634188427</v>
      </c>
      <c r="DF882" s="362">
        <f t="shared" si="660"/>
        <v>157.00280920314253</v>
      </c>
      <c r="DG882" s="362">
        <f t="shared" si="660"/>
        <v>151.99654993400793</v>
      </c>
      <c r="DH882" s="362">
        <f t="shared" si="660"/>
        <v>145.99700693992628</v>
      </c>
      <c r="DI882" s="362">
        <f t="shared" si="660"/>
        <v>141.99730722180493</v>
      </c>
      <c r="DJ882" s="362">
        <f t="shared" si="660"/>
        <v>138.99904711262363</v>
      </c>
      <c r="DK882" s="362">
        <f t="shared" si="660"/>
        <v>133.99871805423658</v>
      </c>
      <c r="DL882" s="362">
        <f t="shared" si="660"/>
        <v>131.99796563285832</v>
      </c>
      <c r="DM882" s="362">
        <f t="shared" si="660"/>
        <v>129.00495001041449</v>
      </c>
      <c r="DN882" s="362">
        <f t="shared" si="660"/>
        <v>127.00491577747849</v>
      </c>
    </row>
    <row r="883" spans="1:119" ht="13.5" x14ac:dyDescent="0.15">
      <c r="A883" s="54"/>
      <c r="B883" s="54"/>
      <c r="C883" s="54"/>
      <c r="D883" s="54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  <c r="AA883" s="54"/>
      <c r="AB883" s="54"/>
      <c r="AC883" s="54"/>
      <c r="AD883" s="54"/>
      <c r="AE883" s="54"/>
      <c r="AF883" s="54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319" t="str">
        <f>IF(CB883="","",CC883)</f>
        <v/>
      </c>
      <c r="CB883" s="363" t="str">
        <f>IF(COUNTIF(CY883:DN883,"×")=0,"","浮上できません")</f>
        <v/>
      </c>
      <c r="CC883" s="316">
        <v>3</v>
      </c>
      <c r="CG883" s="369"/>
      <c r="CH883" s="369"/>
      <c r="CI883" s="369"/>
      <c r="CJ883" s="369"/>
      <c r="CK883" s="369"/>
      <c r="CL883" s="369"/>
      <c r="CM883" s="369"/>
      <c r="CN883" s="369"/>
      <c r="CO883" s="369"/>
      <c r="CP883" s="369"/>
      <c r="CQ883" s="369"/>
      <c r="CR883" s="369"/>
      <c r="CS883" s="369"/>
      <c r="CT883" s="369"/>
      <c r="CU883" s="369"/>
      <c r="CV883" s="369"/>
      <c r="CY883" s="364" t="e">
        <f t="shared" ref="CY883:DN883" si="661">IF(CY882-CG882&gt;0,"","×")</f>
        <v>#VALUE!</v>
      </c>
      <c r="CZ883" s="364" t="e">
        <f t="shared" si="661"/>
        <v>#VALUE!</v>
      </c>
      <c r="DA883" s="364" t="e">
        <f t="shared" si="661"/>
        <v>#VALUE!</v>
      </c>
      <c r="DB883" s="364" t="e">
        <f t="shared" si="661"/>
        <v>#VALUE!</v>
      </c>
      <c r="DC883" s="364" t="e">
        <f t="shared" si="661"/>
        <v>#VALUE!</v>
      </c>
      <c r="DD883" s="364" t="e">
        <f t="shared" si="661"/>
        <v>#VALUE!</v>
      </c>
      <c r="DE883" s="364" t="e">
        <f t="shared" si="661"/>
        <v>#VALUE!</v>
      </c>
      <c r="DF883" s="364" t="e">
        <f t="shared" si="661"/>
        <v>#VALUE!</v>
      </c>
      <c r="DG883" s="364" t="e">
        <f t="shared" si="661"/>
        <v>#VALUE!</v>
      </c>
      <c r="DH883" s="364" t="e">
        <f t="shared" si="661"/>
        <v>#VALUE!</v>
      </c>
      <c r="DI883" s="364" t="e">
        <f t="shared" si="661"/>
        <v>#VALUE!</v>
      </c>
      <c r="DJ883" s="364" t="e">
        <f t="shared" si="661"/>
        <v>#VALUE!</v>
      </c>
      <c r="DK883" s="364" t="e">
        <f t="shared" si="661"/>
        <v>#VALUE!</v>
      </c>
      <c r="DL883" s="364" t="e">
        <f t="shared" si="661"/>
        <v>#VALUE!</v>
      </c>
      <c r="DM883" s="364" t="e">
        <f t="shared" si="661"/>
        <v>#VALUE!</v>
      </c>
      <c r="DN883" s="364" t="e">
        <f t="shared" si="661"/>
        <v>#VALUE!</v>
      </c>
    </row>
    <row r="884" spans="1:119" ht="13.5" x14ac:dyDescent="0.15">
      <c r="A884" s="54"/>
      <c r="B884" s="54"/>
      <c r="C884" s="54"/>
      <c r="D884" s="54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  <c r="AA884" s="54"/>
      <c r="AB884" s="54"/>
      <c r="AC884" s="54"/>
      <c r="AD884" s="54"/>
      <c r="AE884" s="54"/>
      <c r="AF884" s="54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F884" s="338">
        <v>49</v>
      </c>
      <c r="CG884" s="338" t="s">
        <v>580</v>
      </c>
      <c r="CH884" s="338"/>
      <c r="CI884" s="338"/>
      <c r="CJ884" s="338"/>
      <c r="CK884" s="338"/>
      <c r="CL884" s="338"/>
      <c r="CM884" s="338"/>
      <c r="CN884" s="338"/>
      <c r="CO884" s="338"/>
      <c r="CP884" s="338"/>
      <c r="CQ884" s="338"/>
      <c r="CR884" s="338"/>
      <c r="CS884" s="338"/>
      <c r="CT884" s="338"/>
      <c r="CU884" s="338"/>
      <c r="CV884" s="338"/>
      <c r="CW884" s="338"/>
    </row>
    <row r="885" spans="1:119" ht="13.5" x14ac:dyDescent="0.15">
      <c r="A885" s="54"/>
      <c r="B885" s="54"/>
      <c r="C885" s="54"/>
      <c r="D885" s="54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  <c r="AA885" s="54"/>
      <c r="AB885" s="54"/>
      <c r="AC885" s="54"/>
      <c r="AD885" s="54"/>
      <c r="AE885" s="54"/>
      <c r="AF885" s="54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X885" s="339"/>
      <c r="CY885" s="339"/>
      <c r="CZ885" s="339"/>
      <c r="DA885" s="339"/>
      <c r="DB885" s="339"/>
      <c r="DC885" s="339"/>
      <c r="DD885" s="339"/>
      <c r="DE885" s="339"/>
      <c r="DF885" s="339"/>
      <c r="DG885" s="339"/>
      <c r="DH885" s="339"/>
      <c r="DI885" s="339"/>
      <c r="DJ885" s="339"/>
      <c r="DK885" s="339"/>
      <c r="DL885" s="339"/>
      <c r="DM885" s="339"/>
      <c r="DN885" s="339"/>
      <c r="DO885" s="339"/>
    </row>
    <row r="886" spans="1:119" ht="13.5" x14ac:dyDescent="0.15">
      <c r="A886" s="54"/>
      <c r="B886" s="54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  <c r="AA886" s="54"/>
      <c r="AB886" s="54"/>
      <c r="AC886" s="54"/>
      <c r="AD886" s="54"/>
      <c r="AE886" s="54"/>
      <c r="AF886" s="54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F886" s="340" t="s">
        <v>401</v>
      </c>
      <c r="CG886" s="353" t="e">
        <f t="shared" ref="CG886:CV886" si="662">CG882</f>
        <v>#VALUE!</v>
      </c>
      <c r="CH886" s="353" t="e">
        <f t="shared" si="662"/>
        <v>#VALUE!</v>
      </c>
      <c r="CI886" s="353" t="e">
        <f t="shared" si="662"/>
        <v>#VALUE!</v>
      </c>
      <c r="CJ886" s="353" t="e">
        <f t="shared" si="662"/>
        <v>#VALUE!</v>
      </c>
      <c r="CK886" s="353" t="e">
        <f t="shared" si="662"/>
        <v>#VALUE!</v>
      </c>
      <c r="CL886" s="353" t="e">
        <f t="shared" si="662"/>
        <v>#VALUE!</v>
      </c>
      <c r="CM886" s="353" t="e">
        <f t="shared" si="662"/>
        <v>#VALUE!</v>
      </c>
      <c r="CN886" s="353" t="e">
        <f t="shared" si="662"/>
        <v>#VALUE!</v>
      </c>
      <c r="CO886" s="353" t="e">
        <f t="shared" si="662"/>
        <v>#VALUE!</v>
      </c>
      <c r="CP886" s="353" t="e">
        <f t="shared" si="662"/>
        <v>#VALUE!</v>
      </c>
      <c r="CQ886" s="353" t="e">
        <f t="shared" si="662"/>
        <v>#VALUE!</v>
      </c>
      <c r="CR886" s="353" t="e">
        <f t="shared" si="662"/>
        <v>#VALUE!</v>
      </c>
      <c r="CS886" s="353" t="e">
        <f t="shared" si="662"/>
        <v>#VALUE!</v>
      </c>
      <c r="CT886" s="353" t="e">
        <f t="shared" si="662"/>
        <v>#VALUE!</v>
      </c>
      <c r="CU886" s="353" t="e">
        <f t="shared" si="662"/>
        <v>#VALUE!</v>
      </c>
      <c r="CV886" s="353" t="e">
        <f t="shared" si="662"/>
        <v>#VALUE!</v>
      </c>
    </row>
    <row r="887" spans="1:119" ht="13.5" x14ac:dyDescent="0.15">
      <c r="A887" s="54"/>
      <c r="B887" s="54"/>
      <c r="C887" s="54"/>
      <c r="D887" s="54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  <c r="AA887" s="54"/>
      <c r="AB887" s="54"/>
      <c r="AC887" s="54"/>
      <c r="AD887" s="54"/>
      <c r="AE887" s="54"/>
      <c r="AF887" s="54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F887" s="54" t="s">
        <v>556</v>
      </c>
      <c r="CG887" s="54">
        <v>100</v>
      </c>
      <c r="CH887" s="54">
        <f>$CG887</f>
        <v>100</v>
      </c>
      <c r="CI887" s="54">
        <f t="shared" ref="CI887:CV891" si="663">$CG887</f>
        <v>100</v>
      </c>
      <c r="CJ887" s="54">
        <f t="shared" si="663"/>
        <v>100</v>
      </c>
      <c r="CK887" s="54">
        <f t="shared" si="663"/>
        <v>100</v>
      </c>
      <c r="CL887" s="54">
        <f t="shared" si="663"/>
        <v>100</v>
      </c>
      <c r="CM887" s="54">
        <f t="shared" si="663"/>
        <v>100</v>
      </c>
      <c r="CN887" s="54">
        <f t="shared" si="663"/>
        <v>100</v>
      </c>
      <c r="CO887" s="54">
        <f t="shared" si="663"/>
        <v>100</v>
      </c>
      <c r="CP887" s="54">
        <f t="shared" si="663"/>
        <v>100</v>
      </c>
      <c r="CQ887" s="54">
        <f t="shared" si="663"/>
        <v>100</v>
      </c>
      <c r="CR887" s="54">
        <f t="shared" si="663"/>
        <v>100</v>
      </c>
      <c r="CS887" s="54">
        <f t="shared" si="663"/>
        <v>100</v>
      </c>
      <c r="CT887" s="54">
        <f t="shared" si="663"/>
        <v>100</v>
      </c>
      <c r="CU887" s="54">
        <f t="shared" si="663"/>
        <v>100</v>
      </c>
      <c r="CV887" s="54">
        <f t="shared" si="663"/>
        <v>100</v>
      </c>
      <c r="CX887" s="339" t="s">
        <v>402</v>
      </c>
      <c r="CY887" s="339"/>
      <c r="CZ887" s="339"/>
      <c r="DA887" s="339"/>
      <c r="DB887" s="339"/>
      <c r="DC887" s="339"/>
      <c r="DD887" s="339"/>
      <c r="DE887" s="339"/>
      <c r="DF887" s="339"/>
      <c r="DG887" s="339"/>
      <c r="DH887" s="339"/>
      <c r="DI887" s="339"/>
      <c r="DJ887" s="339"/>
      <c r="DK887" s="339"/>
      <c r="DL887" s="339"/>
      <c r="DM887" s="339"/>
      <c r="DN887" s="339"/>
      <c r="DO887" s="339"/>
    </row>
    <row r="888" spans="1:119" ht="13.5" x14ac:dyDescent="0.15">
      <c r="A888" s="54"/>
      <c r="B888" s="54"/>
      <c r="C888" s="54"/>
      <c r="D888" s="54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  <c r="AA888" s="54"/>
      <c r="AB888" s="54"/>
      <c r="AC888" s="54"/>
      <c r="AD888" s="54"/>
      <c r="AE888" s="54"/>
      <c r="AF888" s="54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B888" s="64" t="s">
        <v>372</v>
      </c>
      <c r="CC888" s="345">
        <v>0</v>
      </c>
      <c r="CD888" s="66" t="s">
        <v>373</v>
      </c>
      <c r="CE888" s="66">
        <f>ROUND(CC888*$CG$82*9.80665/1000,0)</f>
        <v>0</v>
      </c>
      <c r="CF888" s="54" t="s">
        <v>374</v>
      </c>
      <c r="CG888" s="341">
        <f>CE889</f>
        <v>0</v>
      </c>
      <c r="CH888" s="54">
        <f>$CG888</f>
        <v>0</v>
      </c>
      <c r="CI888" s="54">
        <f t="shared" si="663"/>
        <v>0</v>
      </c>
      <c r="CJ888" s="54">
        <f t="shared" si="663"/>
        <v>0</v>
      </c>
      <c r="CK888" s="54">
        <f t="shared" si="663"/>
        <v>0</v>
      </c>
      <c r="CL888" s="54">
        <f t="shared" si="663"/>
        <v>0</v>
      </c>
      <c r="CM888" s="54">
        <f t="shared" si="663"/>
        <v>0</v>
      </c>
      <c r="CN888" s="54">
        <f t="shared" si="663"/>
        <v>0</v>
      </c>
      <c r="CO888" s="54">
        <f t="shared" si="663"/>
        <v>0</v>
      </c>
      <c r="CP888" s="54">
        <f t="shared" si="663"/>
        <v>0</v>
      </c>
      <c r="CQ888" s="54">
        <f t="shared" si="663"/>
        <v>0</v>
      </c>
      <c r="CR888" s="54">
        <f t="shared" si="663"/>
        <v>0</v>
      </c>
      <c r="CS888" s="54">
        <f t="shared" si="663"/>
        <v>0</v>
      </c>
      <c r="CT888" s="54">
        <f t="shared" si="663"/>
        <v>0</v>
      </c>
      <c r="CU888" s="54">
        <f t="shared" si="663"/>
        <v>0</v>
      </c>
      <c r="CV888" s="54">
        <f t="shared" si="663"/>
        <v>0</v>
      </c>
    </row>
    <row r="889" spans="1:119" ht="13.5" x14ac:dyDescent="0.15">
      <c r="A889" s="54"/>
      <c r="B889" s="54"/>
      <c r="C889" s="54"/>
      <c r="D889" s="54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  <c r="AA889" s="54"/>
      <c r="AB889" s="54"/>
      <c r="AC889" s="54"/>
      <c r="AD889" s="54"/>
      <c r="AE889" s="54"/>
      <c r="AF889" s="54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B889" s="354" t="s">
        <v>376</v>
      </c>
      <c r="CC889" s="355">
        <f>CC873</f>
        <v>0</v>
      </c>
      <c r="CD889" s="346" t="s">
        <v>381</v>
      </c>
      <c r="CE889" s="66">
        <f>CC889*$CG$82*9.80665/1000</f>
        <v>0</v>
      </c>
      <c r="CF889" s="54" t="s">
        <v>396</v>
      </c>
      <c r="CG889" s="54">
        <v>0.79</v>
      </c>
      <c r="CH889" s="54">
        <f>$CG889</f>
        <v>0.79</v>
      </c>
      <c r="CI889" s="54">
        <f t="shared" si="663"/>
        <v>0.79</v>
      </c>
      <c r="CJ889" s="54">
        <f t="shared" si="663"/>
        <v>0.79</v>
      </c>
      <c r="CK889" s="54">
        <f t="shared" si="663"/>
        <v>0.79</v>
      </c>
      <c r="CL889" s="54">
        <f t="shared" si="663"/>
        <v>0.79</v>
      </c>
      <c r="CM889" s="54">
        <f t="shared" si="663"/>
        <v>0.79</v>
      </c>
      <c r="CN889" s="54">
        <f t="shared" si="663"/>
        <v>0.79</v>
      </c>
      <c r="CO889" s="54">
        <f t="shared" si="663"/>
        <v>0.79</v>
      </c>
      <c r="CP889" s="54">
        <f t="shared" si="663"/>
        <v>0.79</v>
      </c>
      <c r="CQ889" s="54">
        <f t="shared" si="663"/>
        <v>0.79</v>
      </c>
      <c r="CR889" s="54">
        <f t="shared" si="663"/>
        <v>0.79</v>
      </c>
      <c r="CS889" s="54">
        <f t="shared" si="663"/>
        <v>0.79</v>
      </c>
      <c r="CT889" s="54">
        <f t="shared" si="663"/>
        <v>0.79</v>
      </c>
      <c r="CU889" s="54">
        <f t="shared" si="663"/>
        <v>0.79</v>
      </c>
      <c r="CV889" s="54">
        <f t="shared" si="663"/>
        <v>0.79</v>
      </c>
      <c r="CX889" s="358" t="s">
        <v>404</v>
      </c>
      <c r="CY889" s="54">
        <f t="shared" ref="CY889:DN889" si="664">CG$79</f>
        <v>126.88500000000001</v>
      </c>
      <c r="CZ889" s="54">
        <f t="shared" si="664"/>
        <v>109.185</v>
      </c>
      <c r="DA889" s="54">
        <f t="shared" si="664"/>
        <v>94.381</v>
      </c>
      <c r="DB889" s="54">
        <f t="shared" si="664"/>
        <v>82.445999999999998</v>
      </c>
      <c r="DC889" s="54">
        <f t="shared" si="664"/>
        <v>73.918000000000006</v>
      </c>
      <c r="DD889" s="54">
        <f t="shared" si="664"/>
        <v>63.152999999999999</v>
      </c>
      <c r="DE889" s="54">
        <f t="shared" si="664"/>
        <v>56.482999999999997</v>
      </c>
      <c r="DF889" s="54">
        <f t="shared" si="664"/>
        <v>51.133000000000003</v>
      </c>
      <c r="DG889" s="54">
        <f t="shared" si="664"/>
        <v>48.246000000000002</v>
      </c>
      <c r="DH889" s="54">
        <f t="shared" si="664"/>
        <v>43.709000000000003</v>
      </c>
      <c r="DI889" s="54">
        <f t="shared" si="664"/>
        <v>40.774000000000001</v>
      </c>
      <c r="DJ889" s="54">
        <f t="shared" si="664"/>
        <v>38.68</v>
      </c>
      <c r="DK889" s="54">
        <f t="shared" si="664"/>
        <v>34.463000000000001</v>
      </c>
      <c r="DL889" s="54">
        <f t="shared" si="664"/>
        <v>33.161000000000001</v>
      </c>
      <c r="DM889" s="54">
        <f t="shared" si="664"/>
        <v>30.765000000000001</v>
      </c>
      <c r="DN889" s="54">
        <f t="shared" si="664"/>
        <v>29.283999999999999</v>
      </c>
    </row>
    <row r="890" spans="1:119" ht="13.5" x14ac:dyDescent="0.15">
      <c r="A890" s="54"/>
      <c r="B890" s="54"/>
      <c r="C890" s="54"/>
      <c r="D890" s="54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  <c r="AA890" s="54"/>
      <c r="AB890" s="54"/>
      <c r="AC890" s="54"/>
      <c r="AD890" s="54"/>
      <c r="AE890" s="54"/>
      <c r="AF890" s="54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B890" s="64" t="s">
        <v>380</v>
      </c>
      <c r="CC890" s="345">
        <f>BN133</f>
        <v>0</v>
      </c>
      <c r="CD890" s="346" t="s">
        <v>377</v>
      </c>
      <c r="CE890" s="66">
        <f>CC890*$CG$82*9.80665/1000</f>
        <v>0</v>
      </c>
      <c r="CF890" s="54" t="s">
        <v>382</v>
      </c>
      <c r="CG890" s="341">
        <f>CE888</f>
        <v>0</v>
      </c>
      <c r="CH890" s="54">
        <f>$CG890</f>
        <v>0</v>
      </c>
      <c r="CI890" s="54">
        <f t="shared" si="663"/>
        <v>0</v>
      </c>
      <c r="CJ890" s="54">
        <f t="shared" si="663"/>
        <v>0</v>
      </c>
      <c r="CK890" s="54">
        <f t="shared" si="663"/>
        <v>0</v>
      </c>
      <c r="CL890" s="54">
        <f t="shared" si="663"/>
        <v>0</v>
      </c>
      <c r="CM890" s="54">
        <f t="shared" si="663"/>
        <v>0</v>
      </c>
      <c r="CN890" s="54">
        <f t="shared" si="663"/>
        <v>0</v>
      </c>
      <c r="CO890" s="54">
        <f t="shared" si="663"/>
        <v>0</v>
      </c>
      <c r="CP890" s="54">
        <f t="shared" si="663"/>
        <v>0</v>
      </c>
      <c r="CQ890" s="54">
        <f t="shared" si="663"/>
        <v>0</v>
      </c>
      <c r="CR890" s="54">
        <f t="shared" si="663"/>
        <v>0</v>
      </c>
      <c r="CS890" s="54">
        <f t="shared" si="663"/>
        <v>0</v>
      </c>
      <c r="CT890" s="54">
        <f t="shared" si="663"/>
        <v>0</v>
      </c>
      <c r="CU890" s="54">
        <f t="shared" si="663"/>
        <v>0</v>
      </c>
      <c r="CV890" s="54">
        <f t="shared" si="663"/>
        <v>0</v>
      </c>
      <c r="CX890" s="54" t="s">
        <v>418</v>
      </c>
      <c r="CY890" s="54">
        <f t="shared" ref="CY890:DN890" si="665">CG$80</f>
        <v>0.55779999999999996</v>
      </c>
      <c r="CZ890" s="54">
        <f t="shared" si="665"/>
        <v>0.65139999999999998</v>
      </c>
      <c r="DA890" s="54">
        <f t="shared" si="665"/>
        <v>0.72219999999999995</v>
      </c>
      <c r="DB890" s="54">
        <f t="shared" si="665"/>
        <v>0.78249999999999997</v>
      </c>
      <c r="DC890" s="54">
        <f t="shared" si="665"/>
        <v>0.81259999999999999</v>
      </c>
      <c r="DD890" s="54">
        <f t="shared" si="665"/>
        <v>0.84340000000000004</v>
      </c>
      <c r="DE890" s="54">
        <f t="shared" si="665"/>
        <v>0.86929999999999996</v>
      </c>
      <c r="DF890" s="54">
        <f t="shared" si="665"/>
        <v>0.89100000000000001</v>
      </c>
      <c r="DG890" s="54">
        <f t="shared" si="665"/>
        <v>0.90920000000000001</v>
      </c>
      <c r="DH890" s="54">
        <f t="shared" si="665"/>
        <v>0.92220000000000002</v>
      </c>
      <c r="DI890" s="54">
        <f t="shared" si="665"/>
        <v>0.93189999999999995</v>
      </c>
      <c r="DJ890" s="54">
        <f t="shared" si="665"/>
        <v>0.94030000000000002</v>
      </c>
      <c r="DK890" s="54">
        <f t="shared" si="665"/>
        <v>0.94769999999999999</v>
      </c>
      <c r="DL890" s="54">
        <f t="shared" si="665"/>
        <v>0.95440000000000003</v>
      </c>
      <c r="DM890" s="54">
        <f t="shared" si="665"/>
        <v>0.96020000000000005</v>
      </c>
      <c r="DN890" s="54">
        <f t="shared" si="665"/>
        <v>0.96530000000000005</v>
      </c>
    </row>
    <row r="891" spans="1:119" ht="14.25" thickBot="1" x14ac:dyDescent="0.2">
      <c r="A891" s="54"/>
      <c r="B891" s="54"/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  <c r="AA891" s="54"/>
      <c r="AB891" s="54"/>
      <c r="AC891" s="54"/>
      <c r="AD891" s="54"/>
      <c r="AE891" s="54"/>
      <c r="AF891" s="54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B891" s="64" t="s">
        <v>384</v>
      </c>
      <c r="CC891" s="345" t="e">
        <f>(BM133-BM130)/0.000694444444444444</f>
        <v>#VALUE!</v>
      </c>
      <c r="CD891" s="66" t="s">
        <v>65</v>
      </c>
      <c r="CE891" s="66" t="e">
        <f>IF(CC888=0,IF(CC871&gt;0,CC891+CE874,CC891),(CC891-((CC890-CC889)/CC888)))</f>
        <v>#VALUE!</v>
      </c>
      <c r="CF891" s="54" t="s">
        <v>406</v>
      </c>
      <c r="CG891" s="341" t="e">
        <f>ABS(CE891)</f>
        <v>#VALUE!</v>
      </c>
      <c r="CH891" s="54" t="e">
        <f>$CG891</f>
        <v>#VALUE!</v>
      </c>
      <c r="CI891" s="54" t="e">
        <f t="shared" si="663"/>
        <v>#VALUE!</v>
      </c>
      <c r="CJ891" s="54" t="e">
        <f t="shared" si="663"/>
        <v>#VALUE!</v>
      </c>
      <c r="CK891" s="54" t="e">
        <f t="shared" si="663"/>
        <v>#VALUE!</v>
      </c>
      <c r="CL891" s="54" t="e">
        <f t="shared" si="663"/>
        <v>#VALUE!</v>
      </c>
      <c r="CM891" s="54" t="e">
        <f t="shared" si="663"/>
        <v>#VALUE!</v>
      </c>
      <c r="CN891" s="54" t="e">
        <f t="shared" si="663"/>
        <v>#VALUE!</v>
      </c>
      <c r="CO891" s="54" t="e">
        <f t="shared" si="663"/>
        <v>#VALUE!</v>
      </c>
      <c r="CP891" s="54" t="e">
        <f t="shared" si="663"/>
        <v>#VALUE!</v>
      </c>
      <c r="CQ891" s="54" t="e">
        <f t="shared" si="663"/>
        <v>#VALUE!</v>
      </c>
      <c r="CR891" s="54" t="e">
        <f t="shared" si="663"/>
        <v>#VALUE!</v>
      </c>
      <c r="CS891" s="54" t="e">
        <f t="shared" si="663"/>
        <v>#VALUE!</v>
      </c>
      <c r="CT891" s="54" t="e">
        <f t="shared" si="663"/>
        <v>#VALUE!</v>
      </c>
      <c r="CU891" s="54" t="e">
        <f t="shared" si="663"/>
        <v>#VALUE!</v>
      </c>
      <c r="CV891" s="54" t="e">
        <f t="shared" si="663"/>
        <v>#VALUE!</v>
      </c>
      <c r="CX891" s="54" t="s">
        <v>581</v>
      </c>
      <c r="CY891" s="54">
        <f>100-$CG$83</f>
        <v>94.33</v>
      </c>
      <c r="CZ891" s="54">
        <f t="shared" ref="CZ891:DN891" si="666">100-$CG$83</f>
        <v>94.33</v>
      </c>
      <c r="DA891" s="54">
        <f t="shared" si="666"/>
        <v>94.33</v>
      </c>
      <c r="DB891" s="54">
        <f t="shared" si="666"/>
        <v>94.33</v>
      </c>
      <c r="DC891" s="54">
        <f t="shared" si="666"/>
        <v>94.33</v>
      </c>
      <c r="DD891" s="54">
        <f t="shared" si="666"/>
        <v>94.33</v>
      </c>
      <c r="DE891" s="54">
        <f t="shared" si="666"/>
        <v>94.33</v>
      </c>
      <c r="DF891" s="54">
        <f t="shared" si="666"/>
        <v>94.33</v>
      </c>
      <c r="DG891" s="54">
        <f t="shared" si="666"/>
        <v>94.33</v>
      </c>
      <c r="DH891" s="54">
        <f t="shared" si="666"/>
        <v>94.33</v>
      </c>
      <c r="DI891" s="54">
        <f t="shared" si="666"/>
        <v>94.33</v>
      </c>
      <c r="DJ891" s="54">
        <f t="shared" si="666"/>
        <v>94.33</v>
      </c>
      <c r="DK891" s="54">
        <f t="shared" si="666"/>
        <v>94.33</v>
      </c>
      <c r="DL891" s="54">
        <f t="shared" si="666"/>
        <v>94.33</v>
      </c>
      <c r="DM891" s="54">
        <f t="shared" si="666"/>
        <v>94.33</v>
      </c>
      <c r="DN891" s="54">
        <f t="shared" si="666"/>
        <v>94.33</v>
      </c>
    </row>
    <row r="892" spans="1:119" ht="14.25" thickBot="1" x14ac:dyDescent="0.2">
      <c r="A892" s="54"/>
      <c r="B892" s="54"/>
      <c r="C892" s="54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  <c r="AA892" s="54"/>
      <c r="AB892" s="54"/>
      <c r="AC892" s="54"/>
      <c r="AD892" s="54"/>
      <c r="AE892" s="54"/>
      <c r="AF892" s="54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B892" s="359"/>
      <c r="CC892" s="360"/>
      <c r="CF892" s="54" t="s">
        <v>408</v>
      </c>
      <c r="CG892" s="347">
        <f>LN(2)/CG$78</f>
        <v>0.13862943611198905</v>
      </c>
      <c r="CH892" s="347">
        <f t="shared" ref="CH892:CV892" si="667">LN(2)/CH$78</f>
        <v>8.6643397569993161E-2</v>
      </c>
      <c r="CI892" s="347">
        <f t="shared" si="667"/>
        <v>5.5451774444795626E-2</v>
      </c>
      <c r="CJ892" s="347">
        <f t="shared" si="667"/>
        <v>3.7467415165402446E-2</v>
      </c>
      <c r="CK892" s="347">
        <f t="shared" si="667"/>
        <v>2.5672117798516494E-2</v>
      </c>
      <c r="CL892" s="347">
        <f t="shared" si="667"/>
        <v>1.8097837612531208E-2</v>
      </c>
      <c r="CM892" s="347">
        <f t="shared" si="667"/>
        <v>1.2765141446776157E-2</v>
      </c>
      <c r="CN892" s="347">
        <f t="shared" si="667"/>
        <v>9.001911435843446E-3</v>
      </c>
      <c r="CO892" s="347">
        <f t="shared" si="667"/>
        <v>6.3591484455040852E-3</v>
      </c>
      <c r="CP892" s="347">
        <f t="shared" si="667"/>
        <v>4.7475834284927756E-3</v>
      </c>
      <c r="CQ892" s="347">
        <f t="shared" si="667"/>
        <v>3.7066694147590657E-3</v>
      </c>
      <c r="CR892" s="347">
        <f t="shared" si="667"/>
        <v>2.9001974082006081E-3</v>
      </c>
      <c r="CS892" s="347">
        <f t="shared" si="667"/>
        <v>2.272613706753919E-3</v>
      </c>
      <c r="CT892" s="347">
        <f t="shared" si="667"/>
        <v>1.7773004629742187E-3</v>
      </c>
      <c r="CU892" s="347">
        <f t="shared" si="667"/>
        <v>1.3918618083533039E-3</v>
      </c>
      <c r="CV892" s="347">
        <f t="shared" si="667"/>
        <v>1.0915703630865281E-3</v>
      </c>
      <c r="CX892" s="54" t="s">
        <v>409</v>
      </c>
      <c r="CY892" s="361">
        <f>CE890</f>
        <v>0</v>
      </c>
      <c r="CZ892" s="54">
        <f>$CY892</f>
        <v>0</v>
      </c>
      <c r="DA892" s="54">
        <f t="shared" ref="DA892:DN892" si="668">$CY892</f>
        <v>0</v>
      </c>
      <c r="DB892" s="54">
        <f t="shared" si="668"/>
        <v>0</v>
      </c>
      <c r="DC892" s="54">
        <f t="shared" si="668"/>
        <v>0</v>
      </c>
      <c r="DD892" s="54">
        <f t="shared" si="668"/>
        <v>0</v>
      </c>
      <c r="DE892" s="54">
        <f t="shared" si="668"/>
        <v>0</v>
      </c>
      <c r="DF892" s="54">
        <f t="shared" si="668"/>
        <v>0</v>
      </c>
      <c r="DG892" s="54">
        <f t="shared" si="668"/>
        <v>0</v>
      </c>
      <c r="DH892" s="54">
        <f t="shared" si="668"/>
        <v>0</v>
      </c>
      <c r="DI892" s="54">
        <f t="shared" si="668"/>
        <v>0</v>
      </c>
      <c r="DJ892" s="54">
        <f t="shared" si="668"/>
        <v>0</v>
      </c>
      <c r="DK892" s="54">
        <f t="shared" si="668"/>
        <v>0</v>
      </c>
      <c r="DL892" s="54">
        <f t="shared" si="668"/>
        <v>0</v>
      </c>
      <c r="DM892" s="54">
        <f t="shared" si="668"/>
        <v>0</v>
      </c>
      <c r="DN892" s="54">
        <f t="shared" si="668"/>
        <v>0</v>
      </c>
    </row>
    <row r="894" spans="1:119" ht="13.5" x14ac:dyDescent="0.15">
      <c r="A894" s="54"/>
      <c r="B894" s="54"/>
      <c r="C894" s="54"/>
      <c r="D894" s="54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  <c r="AA894" s="54"/>
      <c r="AB894" s="54"/>
      <c r="AC894" s="54"/>
      <c r="AD894" s="54"/>
      <c r="AE894" s="54"/>
      <c r="AF894" s="54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G894" s="348">
        <f>(CG887+CG888)*CG889</f>
        <v>79</v>
      </c>
      <c r="CH894" s="348">
        <f t="shared" ref="CH894:CV894" si="669">(CH887+CH888)*CH889</f>
        <v>79</v>
      </c>
      <c r="CI894" s="348">
        <f t="shared" si="669"/>
        <v>79</v>
      </c>
      <c r="CJ894" s="348">
        <f t="shared" si="669"/>
        <v>79</v>
      </c>
      <c r="CK894" s="348">
        <f t="shared" si="669"/>
        <v>79</v>
      </c>
      <c r="CL894" s="348">
        <f t="shared" si="669"/>
        <v>79</v>
      </c>
      <c r="CM894" s="348">
        <f t="shared" si="669"/>
        <v>79</v>
      </c>
      <c r="CN894" s="348">
        <f t="shared" si="669"/>
        <v>79</v>
      </c>
      <c r="CO894" s="348">
        <f t="shared" si="669"/>
        <v>79</v>
      </c>
      <c r="CP894" s="348">
        <f t="shared" si="669"/>
        <v>79</v>
      </c>
      <c r="CQ894" s="348">
        <f t="shared" si="669"/>
        <v>79</v>
      </c>
      <c r="CR894" s="348">
        <f t="shared" si="669"/>
        <v>79</v>
      </c>
      <c r="CS894" s="348">
        <f t="shared" si="669"/>
        <v>79</v>
      </c>
      <c r="CT894" s="348">
        <f t="shared" si="669"/>
        <v>79</v>
      </c>
      <c r="CU894" s="348">
        <f t="shared" si="669"/>
        <v>79</v>
      </c>
      <c r="CV894" s="348">
        <f t="shared" si="669"/>
        <v>79</v>
      </c>
    </row>
    <row r="895" spans="1:119" ht="13.5" x14ac:dyDescent="0.15">
      <c r="A895" s="54"/>
      <c r="B895" s="54"/>
      <c r="C895" s="54"/>
      <c r="D895" s="54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  <c r="AA895" s="54"/>
      <c r="AB895" s="54"/>
      <c r="AC895" s="54"/>
      <c r="AD895" s="54"/>
      <c r="AE895" s="54"/>
      <c r="AF895" s="54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G895" s="348" t="e">
        <f>CG890*CG889*(CG891-1/CG892)</f>
        <v>#VALUE!</v>
      </c>
      <c r="CH895" s="348" t="e">
        <f t="shared" ref="CH895:CV895" si="670">CH890*CH889*(CH891-1/CH892)</f>
        <v>#VALUE!</v>
      </c>
      <c r="CI895" s="348" t="e">
        <f t="shared" si="670"/>
        <v>#VALUE!</v>
      </c>
      <c r="CJ895" s="348" t="e">
        <f t="shared" si="670"/>
        <v>#VALUE!</v>
      </c>
      <c r="CK895" s="348" t="e">
        <f t="shared" si="670"/>
        <v>#VALUE!</v>
      </c>
      <c r="CL895" s="348" t="e">
        <f t="shared" si="670"/>
        <v>#VALUE!</v>
      </c>
      <c r="CM895" s="348" t="e">
        <f t="shared" si="670"/>
        <v>#VALUE!</v>
      </c>
      <c r="CN895" s="348" t="e">
        <f t="shared" si="670"/>
        <v>#VALUE!</v>
      </c>
      <c r="CO895" s="348" t="e">
        <f t="shared" si="670"/>
        <v>#VALUE!</v>
      </c>
      <c r="CP895" s="348" t="e">
        <f t="shared" si="670"/>
        <v>#VALUE!</v>
      </c>
      <c r="CQ895" s="348" t="e">
        <f t="shared" si="670"/>
        <v>#VALUE!</v>
      </c>
      <c r="CR895" s="348" t="e">
        <f t="shared" si="670"/>
        <v>#VALUE!</v>
      </c>
      <c r="CS895" s="348" t="e">
        <f t="shared" si="670"/>
        <v>#VALUE!</v>
      </c>
      <c r="CT895" s="348" t="e">
        <f t="shared" si="670"/>
        <v>#VALUE!</v>
      </c>
      <c r="CU895" s="348" t="e">
        <f t="shared" si="670"/>
        <v>#VALUE!</v>
      </c>
      <c r="CV895" s="348" t="e">
        <f t="shared" si="670"/>
        <v>#VALUE!</v>
      </c>
    </row>
    <row r="896" spans="1:119" ht="13.5" x14ac:dyDescent="0.15">
      <c r="A896" s="54"/>
      <c r="B896" s="54"/>
      <c r="C896" s="54"/>
      <c r="D896" s="54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  <c r="AA896" s="54"/>
      <c r="AB896" s="54"/>
      <c r="AC896" s="54"/>
      <c r="AD896" s="54"/>
      <c r="AE896" s="54"/>
      <c r="AF896" s="54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G896" s="348" t="e">
        <f>((CG887+CG888)*CG889-CG886-CG890*CG889/CG892)*EXP(-CG892*CG891)</f>
        <v>#VALUE!</v>
      </c>
      <c r="CH896" s="348" t="e">
        <f t="shared" ref="CH896:CV896" si="671">((CH887+CH888)*CH889-CH886-CH890*CH889/CH892)*EXP(-CH892*CH891)</f>
        <v>#VALUE!</v>
      </c>
      <c r="CI896" s="348" t="e">
        <f t="shared" si="671"/>
        <v>#VALUE!</v>
      </c>
      <c r="CJ896" s="348" t="e">
        <f t="shared" si="671"/>
        <v>#VALUE!</v>
      </c>
      <c r="CK896" s="348" t="e">
        <f t="shared" si="671"/>
        <v>#VALUE!</v>
      </c>
      <c r="CL896" s="348" t="e">
        <f t="shared" si="671"/>
        <v>#VALUE!</v>
      </c>
      <c r="CM896" s="348" t="e">
        <f t="shared" si="671"/>
        <v>#VALUE!</v>
      </c>
      <c r="CN896" s="348" t="e">
        <f t="shared" si="671"/>
        <v>#VALUE!</v>
      </c>
      <c r="CO896" s="348" t="e">
        <f t="shared" si="671"/>
        <v>#VALUE!</v>
      </c>
      <c r="CP896" s="348" t="e">
        <f t="shared" si="671"/>
        <v>#VALUE!</v>
      </c>
      <c r="CQ896" s="348" t="e">
        <f t="shared" si="671"/>
        <v>#VALUE!</v>
      </c>
      <c r="CR896" s="348" t="e">
        <f t="shared" si="671"/>
        <v>#VALUE!</v>
      </c>
      <c r="CS896" s="348" t="e">
        <f t="shared" si="671"/>
        <v>#VALUE!</v>
      </c>
      <c r="CT896" s="348" t="e">
        <f t="shared" si="671"/>
        <v>#VALUE!</v>
      </c>
      <c r="CU896" s="348" t="e">
        <f t="shared" si="671"/>
        <v>#VALUE!</v>
      </c>
      <c r="CV896" s="348" t="e">
        <f t="shared" si="671"/>
        <v>#VALUE!</v>
      </c>
    </row>
    <row r="897" spans="1:119" ht="13.5" x14ac:dyDescent="0.15">
      <c r="A897" s="54"/>
      <c r="B897" s="54"/>
      <c r="C897" s="54"/>
      <c r="D897" s="54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  <c r="AA897" s="54"/>
      <c r="AB897" s="54"/>
      <c r="AC897" s="54"/>
      <c r="AD897" s="54"/>
      <c r="AE897" s="54"/>
      <c r="AF897" s="54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G897" s="349" t="e">
        <f>CG894+CG895-CG896</f>
        <v>#VALUE!</v>
      </c>
      <c r="CH897" s="349" t="e">
        <f t="shared" ref="CH897:CV897" si="672">CH894+CH895-CH896</f>
        <v>#VALUE!</v>
      </c>
      <c r="CI897" s="349" t="e">
        <f t="shared" si="672"/>
        <v>#VALUE!</v>
      </c>
      <c r="CJ897" s="349" t="e">
        <f t="shared" si="672"/>
        <v>#VALUE!</v>
      </c>
      <c r="CK897" s="349" t="e">
        <f t="shared" si="672"/>
        <v>#VALUE!</v>
      </c>
      <c r="CL897" s="349" t="e">
        <f t="shared" si="672"/>
        <v>#VALUE!</v>
      </c>
      <c r="CM897" s="349" t="e">
        <f t="shared" si="672"/>
        <v>#VALUE!</v>
      </c>
      <c r="CN897" s="349" t="e">
        <f t="shared" si="672"/>
        <v>#VALUE!</v>
      </c>
      <c r="CO897" s="349" t="e">
        <f t="shared" si="672"/>
        <v>#VALUE!</v>
      </c>
      <c r="CP897" s="349" t="e">
        <f t="shared" si="672"/>
        <v>#VALUE!</v>
      </c>
      <c r="CQ897" s="349" t="e">
        <f t="shared" si="672"/>
        <v>#VALUE!</v>
      </c>
      <c r="CR897" s="349" t="e">
        <f t="shared" si="672"/>
        <v>#VALUE!</v>
      </c>
      <c r="CS897" s="349" t="e">
        <f t="shared" si="672"/>
        <v>#VALUE!</v>
      </c>
      <c r="CT897" s="349" t="e">
        <f t="shared" si="672"/>
        <v>#VALUE!</v>
      </c>
      <c r="CU897" s="349" t="e">
        <f t="shared" si="672"/>
        <v>#VALUE!</v>
      </c>
      <c r="CV897" s="349" t="e">
        <f t="shared" si="672"/>
        <v>#VALUE!</v>
      </c>
    </row>
    <row r="898" spans="1:119" ht="13.5" x14ac:dyDescent="0.15">
      <c r="A898" s="54"/>
      <c r="B898" s="54"/>
      <c r="C898" s="54"/>
      <c r="D898" s="54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  <c r="AA898" s="54"/>
      <c r="AB898" s="54"/>
      <c r="AC898" s="54"/>
      <c r="AD898" s="54"/>
      <c r="AE898" s="54"/>
      <c r="AF898" s="54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G898" s="350" t="s">
        <v>390</v>
      </c>
      <c r="CH898" s="351" t="s">
        <v>333</v>
      </c>
      <c r="CI898" s="351" t="s">
        <v>334</v>
      </c>
      <c r="CJ898" s="351" t="s">
        <v>335</v>
      </c>
      <c r="CK898" s="351" t="s">
        <v>336</v>
      </c>
      <c r="CL898" s="351" t="s">
        <v>337</v>
      </c>
      <c r="CM898" s="351" t="s">
        <v>338</v>
      </c>
      <c r="CN898" s="351" t="s">
        <v>339</v>
      </c>
      <c r="CO898" s="351" t="s">
        <v>340</v>
      </c>
      <c r="CP898" s="351" t="s">
        <v>341</v>
      </c>
      <c r="CQ898" s="351" t="s">
        <v>342</v>
      </c>
      <c r="CR898" s="351" t="s">
        <v>343</v>
      </c>
      <c r="CS898" s="351" t="s">
        <v>344</v>
      </c>
      <c r="CT898" s="351" t="s">
        <v>345</v>
      </c>
      <c r="CU898" s="351" t="s">
        <v>346</v>
      </c>
      <c r="CV898" s="351" t="s">
        <v>347</v>
      </c>
      <c r="CY898" s="54" t="s">
        <v>390</v>
      </c>
      <c r="CZ898" s="54" t="s">
        <v>333</v>
      </c>
      <c r="DA898" s="54" t="s">
        <v>334</v>
      </c>
      <c r="DB898" s="54" t="s">
        <v>335</v>
      </c>
      <c r="DC898" s="54" t="s">
        <v>336</v>
      </c>
      <c r="DD898" s="54" t="s">
        <v>337</v>
      </c>
      <c r="DE898" s="54" t="s">
        <v>338</v>
      </c>
      <c r="DF898" s="54" t="s">
        <v>339</v>
      </c>
      <c r="DG898" s="54" t="s">
        <v>340</v>
      </c>
      <c r="DH898" s="54" t="s">
        <v>341</v>
      </c>
      <c r="DI898" s="54" t="s">
        <v>342</v>
      </c>
      <c r="DJ898" s="54" t="s">
        <v>343</v>
      </c>
      <c r="DK898" s="54" t="s">
        <v>344</v>
      </c>
      <c r="DL898" s="54" t="s">
        <v>345</v>
      </c>
      <c r="DM898" s="54" t="s">
        <v>346</v>
      </c>
      <c r="DN898" s="54" t="s">
        <v>347</v>
      </c>
    </row>
    <row r="899" spans="1:119" ht="13.5" x14ac:dyDescent="0.15">
      <c r="A899" s="54"/>
      <c r="B899" s="54"/>
      <c r="C899" s="54"/>
      <c r="D899" s="54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  <c r="AA899" s="54"/>
      <c r="AB899" s="54"/>
      <c r="AC899" s="54"/>
      <c r="AD899" s="54"/>
      <c r="AE899" s="54"/>
      <c r="AF899" s="54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F899" s="54" t="s">
        <v>391</v>
      </c>
      <c r="CG899" s="352" t="e">
        <f>ROUND((CG887+CG888)*CG889+CG890*CG889*(CG891-1/CG892)-((CG887+CG888)*CG889-CG886-CG890*CG889/CG892)*EXP(-CG892*CG891),5)</f>
        <v>#VALUE!</v>
      </c>
      <c r="CH899" s="352" t="e">
        <f t="shared" ref="CH899:CV899" si="673">ROUND((CH887+CH888)*CH889+CH890*CH889*(CH891-1/CH892)-((CH887+CH888)*CH889-CH886-CH890*CH889/CH892)*EXP(-CH892*CH891),5)</f>
        <v>#VALUE!</v>
      </c>
      <c r="CI899" s="352" t="e">
        <f t="shared" si="673"/>
        <v>#VALUE!</v>
      </c>
      <c r="CJ899" s="352" t="e">
        <f t="shared" si="673"/>
        <v>#VALUE!</v>
      </c>
      <c r="CK899" s="352" t="e">
        <f t="shared" si="673"/>
        <v>#VALUE!</v>
      </c>
      <c r="CL899" s="352" t="e">
        <f t="shared" si="673"/>
        <v>#VALUE!</v>
      </c>
      <c r="CM899" s="352" t="e">
        <f t="shared" si="673"/>
        <v>#VALUE!</v>
      </c>
      <c r="CN899" s="352" t="e">
        <f t="shared" si="673"/>
        <v>#VALUE!</v>
      </c>
      <c r="CO899" s="352" t="e">
        <f t="shared" si="673"/>
        <v>#VALUE!</v>
      </c>
      <c r="CP899" s="352" t="e">
        <f t="shared" si="673"/>
        <v>#VALUE!</v>
      </c>
      <c r="CQ899" s="352" t="e">
        <f t="shared" si="673"/>
        <v>#VALUE!</v>
      </c>
      <c r="CR899" s="352" t="e">
        <f t="shared" si="673"/>
        <v>#VALUE!</v>
      </c>
      <c r="CS899" s="352" t="e">
        <f t="shared" si="673"/>
        <v>#VALUE!</v>
      </c>
      <c r="CT899" s="352" t="e">
        <f t="shared" si="673"/>
        <v>#VALUE!</v>
      </c>
      <c r="CU899" s="352" t="e">
        <f t="shared" si="673"/>
        <v>#VALUE!</v>
      </c>
      <c r="CV899" s="352" t="e">
        <f t="shared" si="673"/>
        <v>#VALUE!</v>
      </c>
      <c r="CX899" s="54" t="s">
        <v>412</v>
      </c>
      <c r="CY899" s="362">
        <f>(CY891+CY892)/CY890+CY889</f>
        <v>295.99579239870923</v>
      </c>
      <c r="CZ899" s="362">
        <f t="shared" ref="CZ899:DN899" si="674">(CZ891+CZ892)/CZ890+CZ889</f>
        <v>253.99617592876882</v>
      </c>
      <c r="DA899" s="362">
        <f t="shared" si="674"/>
        <v>224.99578814732763</v>
      </c>
      <c r="DB899" s="362">
        <f t="shared" si="674"/>
        <v>202.99552076677315</v>
      </c>
      <c r="DC899" s="362">
        <f t="shared" si="674"/>
        <v>190.00217425547623</v>
      </c>
      <c r="DD899" s="362">
        <f t="shared" si="674"/>
        <v>174.99791344557741</v>
      </c>
      <c r="DE899" s="362">
        <f t="shared" si="674"/>
        <v>164.99559634188427</v>
      </c>
      <c r="DF899" s="362">
        <f t="shared" si="674"/>
        <v>157.00280920314253</v>
      </c>
      <c r="DG899" s="362">
        <f t="shared" si="674"/>
        <v>151.99654993400793</v>
      </c>
      <c r="DH899" s="362">
        <f t="shared" si="674"/>
        <v>145.99700693992628</v>
      </c>
      <c r="DI899" s="362">
        <f t="shared" si="674"/>
        <v>141.99730722180493</v>
      </c>
      <c r="DJ899" s="362">
        <f t="shared" si="674"/>
        <v>138.99904711262363</v>
      </c>
      <c r="DK899" s="362">
        <f t="shared" si="674"/>
        <v>133.99871805423658</v>
      </c>
      <c r="DL899" s="362">
        <f t="shared" si="674"/>
        <v>131.99796563285832</v>
      </c>
      <c r="DM899" s="362">
        <f t="shared" si="674"/>
        <v>129.00495001041449</v>
      </c>
      <c r="DN899" s="362">
        <f t="shared" si="674"/>
        <v>127.00491577747849</v>
      </c>
    </row>
    <row r="900" spans="1:119" ht="13.5" x14ac:dyDescent="0.15">
      <c r="A900" s="54"/>
      <c r="B900" s="54"/>
      <c r="C900" s="54"/>
      <c r="D900" s="54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  <c r="AA900" s="54"/>
      <c r="AB900" s="54"/>
      <c r="AC900" s="54"/>
      <c r="AD900" s="54"/>
      <c r="AE900" s="54"/>
      <c r="AF900" s="54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319" t="str">
        <f>IF(CB900="","",CC900)</f>
        <v/>
      </c>
      <c r="CB900" s="363" t="str">
        <f>IF(COUNTIF(CY900:DN900,"×")=0,"","浮上できません")</f>
        <v/>
      </c>
      <c r="CC900" s="316"/>
      <c r="CG900" s="369"/>
      <c r="CH900" s="369"/>
      <c r="CI900" s="369"/>
      <c r="CJ900" s="369"/>
      <c r="CK900" s="369"/>
      <c r="CL900" s="369"/>
      <c r="CM900" s="369"/>
      <c r="CN900" s="369"/>
      <c r="CO900" s="369"/>
      <c r="CP900" s="369"/>
      <c r="CQ900" s="369"/>
      <c r="CR900" s="369"/>
      <c r="CS900" s="369"/>
      <c r="CT900" s="369"/>
      <c r="CU900" s="369"/>
      <c r="CV900" s="369"/>
      <c r="CY900" s="364" t="e">
        <f t="shared" ref="CY900:DN900" si="675">IF(CY899-CG899&gt;0,"","×")</f>
        <v>#VALUE!</v>
      </c>
      <c r="CZ900" s="364" t="e">
        <f t="shared" si="675"/>
        <v>#VALUE!</v>
      </c>
      <c r="DA900" s="364" t="e">
        <f t="shared" si="675"/>
        <v>#VALUE!</v>
      </c>
      <c r="DB900" s="364" t="e">
        <f t="shared" si="675"/>
        <v>#VALUE!</v>
      </c>
      <c r="DC900" s="364" t="e">
        <f t="shared" si="675"/>
        <v>#VALUE!</v>
      </c>
      <c r="DD900" s="364" t="e">
        <f t="shared" si="675"/>
        <v>#VALUE!</v>
      </c>
      <c r="DE900" s="364" t="e">
        <f t="shared" si="675"/>
        <v>#VALUE!</v>
      </c>
      <c r="DF900" s="364" t="e">
        <f t="shared" si="675"/>
        <v>#VALUE!</v>
      </c>
      <c r="DG900" s="364" t="e">
        <f t="shared" si="675"/>
        <v>#VALUE!</v>
      </c>
      <c r="DH900" s="364" t="e">
        <f t="shared" si="675"/>
        <v>#VALUE!</v>
      </c>
      <c r="DI900" s="364" t="e">
        <f t="shared" si="675"/>
        <v>#VALUE!</v>
      </c>
      <c r="DJ900" s="364" t="e">
        <f t="shared" si="675"/>
        <v>#VALUE!</v>
      </c>
      <c r="DK900" s="364" t="e">
        <f t="shared" si="675"/>
        <v>#VALUE!</v>
      </c>
      <c r="DL900" s="364" t="e">
        <f t="shared" si="675"/>
        <v>#VALUE!</v>
      </c>
      <c r="DM900" s="364" t="e">
        <f t="shared" si="675"/>
        <v>#VALUE!</v>
      </c>
      <c r="DN900" s="364" t="e">
        <f t="shared" si="675"/>
        <v>#VALUE!</v>
      </c>
    </row>
    <row r="901" spans="1:119" ht="13.5" x14ac:dyDescent="0.15">
      <c r="A901" s="54"/>
      <c r="B901" s="54"/>
      <c r="C901" s="54"/>
      <c r="D901" s="54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  <c r="AA901" s="54"/>
      <c r="AB901" s="54"/>
      <c r="AC901" s="54"/>
      <c r="AD901" s="54"/>
      <c r="AE901" s="54"/>
      <c r="AF901" s="54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F901" s="338">
        <v>50</v>
      </c>
      <c r="CG901" s="338" t="s">
        <v>582</v>
      </c>
      <c r="CH901" s="338"/>
      <c r="CI901" s="338"/>
      <c r="CJ901" s="338"/>
      <c r="CK901" s="338"/>
      <c r="CL901" s="338"/>
      <c r="CM901" s="338"/>
      <c r="CN901" s="338"/>
      <c r="CO901" s="338"/>
      <c r="CP901" s="338"/>
      <c r="CQ901" s="338"/>
      <c r="CR901" s="338"/>
      <c r="CS901" s="338"/>
      <c r="CT901" s="338"/>
      <c r="CU901" s="338"/>
      <c r="CV901" s="338"/>
      <c r="CW901" s="338"/>
    </row>
    <row r="902" spans="1:119" ht="13.5" x14ac:dyDescent="0.15">
      <c r="A902" s="54"/>
      <c r="B902" s="54"/>
      <c r="C902" s="54"/>
      <c r="D902" s="54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  <c r="AA902" s="54"/>
      <c r="AB902" s="54"/>
      <c r="AC902" s="54"/>
      <c r="AD902" s="54"/>
      <c r="AE902" s="54"/>
      <c r="AF902" s="54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X902" s="339"/>
      <c r="CY902" s="339"/>
      <c r="CZ902" s="339"/>
      <c r="DA902" s="339"/>
      <c r="DB902" s="339"/>
      <c r="DC902" s="339"/>
      <c r="DD902" s="339"/>
      <c r="DE902" s="339"/>
      <c r="DF902" s="339"/>
      <c r="DG902" s="339"/>
      <c r="DH902" s="339"/>
      <c r="DI902" s="339"/>
      <c r="DJ902" s="339"/>
      <c r="DK902" s="339"/>
      <c r="DL902" s="339"/>
      <c r="DM902" s="339"/>
      <c r="DN902" s="339"/>
      <c r="DO902" s="339"/>
    </row>
    <row r="903" spans="1:119" ht="13.5" x14ac:dyDescent="0.15">
      <c r="A903" s="54"/>
      <c r="B903" s="54"/>
      <c r="C903" s="54"/>
      <c r="D903" s="54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  <c r="AA903" s="54"/>
      <c r="AB903" s="54"/>
      <c r="AC903" s="54"/>
      <c r="AD903" s="54"/>
      <c r="AE903" s="54"/>
      <c r="AF903" s="54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F903" s="340" t="s">
        <v>451</v>
      </c>
      <c r="CG903" s="353" t="e">
        <f t="shared" ref="CG903:CV903" si="676">CG899</f>
        <v>#VALUE!</v>
      </c>
      <c r="CH903" s="353" t="e">
        <f t="shared" si="676"/>
        <v>#VALUE!</v>
      </c>
      <c r="CI903" s="353" t="e">
        <f t="shared" si="676"/>
        <v>#VALUE!</v>
      </c>
      <c r="CJ903" s="353" t="e">
        <f t="shared" si="676"/>
        <v>#VALUE!</v>
      </c>
      <c r="CK903" s="353" t="e">
        <f t="shared" si="676"/>
        <v>#VALUE!</v>
      </c>
      <c r="CL903" s="353" t="e">
        <f t="shared" si="676"/>
        <v>#VALUE!</v>
      </c>
      <c r="CM903" s="353" t="e">
        <f t="shared" si="676"/>
        <v>#VALUE!</v>
      </c>
      <c r="CN903" s="353" t="e">
        <f t="shared" si="676"/>
        <v>#VALUE!</v>
      </c>
      <c r="CO903" s="353" t="e">
        <f t="shared" si="676"/>
        <v>#VALUE!</v>
      </c>
      <c r="CP903" s="353" t="e">
        <f t="shared" si="676"/>
        <v>#VALUE!</v>
      </c>
      <c r="CQ903" s="353" t="e">
        <f t="shared" si="676"/>
        <v>#VALUE!</v>
      </c>
      <c r="CR903" s="353" t="e">
        <f t="shared" si="676"/>
        <v>#VALUE!</v>
      </c>
      <c r="CS903" s="353" t="e">
        <f t="shared" si="676"/>
        <v>#VALUE!</v>
      </c>
      <c r="CT903" s="353" t="e">
        <f t="shared" si="676"/>
        <v>#VALUE!</v>
      </c>
      <c r="CU903" s="353" t="e">
        <f t="shared" si="676"/>
        <v>#VALUE!</v>
      </c>
      <c r="CV903" s="353" t="e">
        <f t="shared" si="676"/>
        <v>#VALUE!</v>
      </c>
    </row>
    <row r="904" spans="1:119" ht="13.5" x14ac:dyDescent="0.15">
      <c r="A904" s="54"/>
      <c r="B904" s="54"/>
      <c r="C904" s="54"/>
      <c r="D904" s="54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  <c r="AA904" s="54"/>
      <c r="AB904" s="54"/>
      <c r="AC904" s="54"/>
      <c r="AD904" s="54"/>
      <c r="AE904" s="54"/>
      <c r="AF904" s="54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F904" s="54" t="s">
        <v>583</v>
      </c>
      <c r="CG904" s="54">
        <v>100</v>
      </c>
      <c r="CH904" s="54">
        <f>$CG904</f>
        <v>100</v>
      </c>
      <c r="CI904" s="54">
        <f t="shared" ref="CI904:CV908" si="677">$CG904</f>
        <v>100</v>
      </c>
      <c r="CJ904" s="54">
        <f t="shared" si="677"/>
        <v>100</v>
      </c>
      <c r="CK904" s="54">
        <f t="shared" si="677"/>
        <v>100</v>
      </c>
      <c r="CL904" s="54">
        <f t="shared" si="677"/>
        <v>100</v>
      </c>
      <c r="CM904" s="54">
        <f t="shared" si="677"/>
        <v>100</v>
      </c>
      <c r="CN904" s="54">
        <f t="shared" si="677"/>
        <v>100</v>
      </c>
      <c r="CO904" s="54">
        <f t="shared" si="677"/>
        <v>100</v>
      </c>
      <c r="CP904" s="54">
        <f t="shared" si="677"/>
        <v>100</v>
      </c>
      <c r="CQ904" s="54">
        <f t="shared" si="677"/>
        <v>100</v>
      </c>
      <c r="CR904" s="54">
        <f t="shared" si="677"/>
        <v>100</v>
      </c>
      <c r="CS904" s="54">
        <f t="shared" si="677"/>
        <v>100</v>
      </c>
      <c r="CT904" s="54">
        <f t="shared" si="677"/>
        <v>100</v>
      </c>
      <c r="CU904" s="54">
        <f t="shared" si="677"/>
        <v>100</v>
      </c>
      <c r="CV904" s="54">
        <f t="shared" si="677"/>
        <v>100</v>
      </c>
      <c r="CX904" s="339" t="s">
        <v>402</v>
      </c>
      <c r="CY904" s="339"/>
      <c r="CZ904" s="339"/>
      <c r="DA904" s="339"/>
      <c r="DB904" s="339"/>
      <c r="DC904" s="339"/>
      <c r="DD904" s="339"/>
      <c r="DE904" s="339"/>
      <c r="DF904" s="339"/>
      <c r="DG904" s="339"/>
      <c r="DH904" s="339"/>
      <c r="DI904" s="339"/>
      <c r="DJ904" s="339"/>
      <c r="DK904" s="339"/>
      <c r="DL904" s="339"/>
      <c r="DM904" s="339"/>
      <c r="DN904" s="339"/>
      <c r="DO904" s="339"/>
    </row>
    <row r="905" spans="1:119" ht="13.5" x14ac:dyDescent="0.15">
      <c r="A905" s="54"/>
      <c r="B905" s="54"/>
      <c r="C905" s="54"/>
      <c r="D905" s="54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  <c r="AA905" s="54"/>
      <c r="AB905" s="54"/>
      <c r="AC905" s="54"/>
      <c r="AD905" s="54"/>
      <c r="AE905" s="54"/>
      <c r="AF905" s="54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B905" s="64" t="s">
        <v>372</v>
      </c>
      <c r="CC905" s="345">
        <v>10</v>
      </c>
      <c r="CD905" s="66" t="s">
        <v>373</v>
      </c>
      <c r="CE905" s="66">
        <f>ROUND(CC905*$CG$82*9.80665/1000,0)</f>
        <v>101</v>
      </c>
      <c r="CF905" s="54" t="s">
        <v>374</v>
      </c>
      <c r="CG905" s="341">
        <f>CE906</f>
        <v>0</v>
      </c>
      <c r="CH905" s="54">
        <f>$CG905</f>
        <v>0</v>
      </c>
      <c r="CI905" s="54">
        <f t="shared" si="677"/>
        <v>0</v>
      </c>
      <c r="CJ905" s="54">
        <f t="shared" si="677"/>
        <v>0</v>
      </c>
      <c r="CK905" s="54">
        <f t="shared" si="677"/>
        <v>0</v>
      </c>
      <c r="CL905" s="54">
        <f t="shared" si="677"/>
        <v>0</v>
      </c>
      <c r="CM905" s="54">
        <f t="shared" si="677"/>
        <v>0</v>
      </c>
      <c r="CN905" s="54">
        <f t="shared" si="677"/>
        <v>0</v>
      </c>
      <c r="CO905" s="54">
        <f t="shared" si="677"/>
        <v>0</v>
      </c>
      <c r="CP905" s="54">
        <f t="shared" si="677"/>
        <v>0</v>
      </c>
      <c r="CQ905" s="54">
        <f t="shared" si="677"/>
        <v>0</v>
      </c>
      <c r="CR905" s="54">
        <f t="shared" si="677"/>
        <v>0</v>
      </c>
      <c r="CS905" s="54">
        <f t="shared" si="677"/>
        <v>0</v>
      </c>
      <c r="CT905" s="54">
        <f t="shared" si="677"/>
        <v>0</v>
      </c>
      <c r="CU905" s="54">
        <f t="shared" si="677"/>
        <v>0</v>
      </c>
      <c r="CV905" s="54">
        <f t="shared" si="677"/>
        <v>0</v>
      </c>
    </row>
    <row r="906" spans="1:119" ht="13.5" x14ac:dyDescent="0.15">
      <c r="A906" s="54"/>
      <c r="B906" s="54"/>
      <c r="C906" s="54"/>
      <c r="D906" s="54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  <c r="AA906" s="54"/>
      <c r="AB906" s="54"/>
      <c r="AC906" s="54"/>
      <c r="AD906" s="54"/>
      <c r="AE906" s="54"/>
      <c r="AF906" s="54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B906" s="354" t="s">
        <v>376</v>
      </c>
      <c r="CC906" s="355">
        <f>CC890</f>
        <v>0</v>
      </c>
      <c r="CD906" s="346" t="s">
        <v>381</v>
      </c>
      <c r="CE906" s="66">
        <f>CC906*$CG$82*9.80665/1000</f>
        <v>0</v>
      </c>
      <c r="CF906" s="54" t="s">
        <v>396</v>
      </c>
      <c r="CG906" s="54">
        <v>0.79</v>
      </c>
      <c r="CH906" s="54">
        <f>$CG906</f>
        <v>0.79</v>
      </c>
      <c r="CI906" s="54">
        <f t="shared" si="677"/>
        <v>0.79</v>
      </c>
      <c r="CJ906" s="54">
        <f t="shared" si="677"/>
        <v>0.79</v>
      </c>
      <c r="CK906" s="54">
        <f t="shared" si="677"/>
        <v>0.79</v>
      </c>
      <c r="CL906" s="54">
        <f t="shared" si="677"/>
        <v>0.79</v>
      </c>
      <c r="CM906" s="54">
        <f t="shared" si="677"/>
        <v>0.79</v>
      </c>
      <c r="CN906" s="54">
        <f t="shared" si="677"/>
        <v>0.79</v>
      </c>
      <c r="CO906" s="54">
        <f t="shared" si="677"/>
        <v>0.79</v>
      </c>
      <c r="CP906" s="54">
        <f t="shared" si="677"/>
        <v>0.79</v>
      </c>
      <c r="CQ906" s="54">
        <f t="shared" si="677"/>
        <v>0.79</v>
      </c>
      <c r="CR906" s="54">
        <f t="shared" si="677"/>
        <v>0.79</v>
      </c>
      <c r="CS906" s="54">
        <f t="shared" si="677"/>
        <v>0.79</v>
      </c>
      <c r="CT906" s="54">
        <f t="shared" si="677"/>
        <v>0.79</v>
      </c>
      <c r="CU906" s="54">
        <f t="shared" si="677"/>
        <v>0.79</v>
      </c>
      <c r="CV906" s="54">
        <f t="shared" si="677"/>
        <v>0.79</v>
      </c>
      <c r="CX906" s="358" t="s">
        <v>404</v>
      </c>
      <c r="CY906" s="54">
        <f t="shared" ref="CY906:DN906" si="678">CG$79</f>
        <v>126.88500000000001</v>
      </c>
      <c r="CZ906" s="54">
        <f t="shared" si="678"/>
        <v>109.185</v>
      </c>
      <c r="DA906" s="54">
        <f t="shared" si="678"/>
        <v>94.381</v>
      </c>
      <c r="DB906" s="54">
        <f t="shared" si="678"/>
        <v>82.445999999999998</v>
      </c>
      <c r="DC906" s="54">
        <f t="shared" si="678"/>
        <v>73.918000000000006</v>
      </c>
      <c r="DD906" s="54">
        <f t="shared" si="678"/>
        <v>63.152999999999999</v>
      </c>
      <c r="DE906" s="54">
        <f t="shared" si="678"/>
        <v>56.482999999999997</v>
      </c>
      <c r="DF906" s="54">
        <f t="shared" si="678"/>
        <v>51.133000000000003</v>
      </c>
      <c r="DG906" s="54">
        <f t="shared" si="678"/>
        <v>48.246000000000002</v>
      </c>
      <c r="DH906" s="54">
        <f t="shared" si="678"/>
        <v>43.709000000000003</v>
      </c>
      <c r="DI906" s="54">
        <f t="shared" si="678"/>
        <v>40.774000000000001</v>
      </c>
      <c r="DJ906" s="54">
        <f t="shared" si="678"/>
        <v>38.68</v>
      </c>
      <c r="DK906" s="54">
        <f t="shared" si="678"/>
        <v>34.463000000000001</v>
      </c>
      <c r="DL906" s="54">
        <f t="shared" si="678"/>
        <v>33.161000000000001</v>
      </c>
      <c r="DM906" s="54">
        <f t="shared" si="678"/>
        <v>30.765000000000001</v>
      </c>
      <c r="DN906" s="54">
        <f t="shared" si="678"/>
        <v>29.283999999999999</v>
      </c>
    </row>
    <row r="907" spans="1:119" ht="13.5" x14ac:dyDescent="0.15">
      <c r="A907" s="54"/>
      <c r="B907" s="54"/>
      <c r="C907" s="54"/>
      <c r="D907" s="54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  <c r="AA907" s="54"/>
      <c r="AB907" s="54"/>
      <c r="AC907" s="54"/>
      <c r="AD907" s="54"/>
      <c r="AE907" s="54"/>
      <c r="AF907" s="54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B907" s="64" t="s">
        <v>380</v>
      </c>
      <c r="CC907" s="345">
        <f>-BN134</f>
        <v>0</v>
      </c>
      <c r="CD907" s="346" t="s">
        <v>381</v>
      </c>
      <c r="CE907" s="66">
        <f>CC907*$CG$82*9.80665/1000</f>
        <v>0</v>
      </c>
      <c r="CF907" s="54" t="s">
        <v>382</v>
      </c>
      <c r="CG907" s="341">
        <f>CE905</f>
        <v>101</v>
      </c>
      <c r="CH907" s="54">
        <f>$CG907</f>
        <v>101</v>
      </c>
      <c r="CI907" s="54">
        <f t="shared" si="677"/>
        <v>101</v>
      </c>
      <c r="CJ907" s="54">
        <f t="shared" si="677"/>
        <v>101</v>
      </c>
      <c r="CK907" s="54">
        <f t="shared" si="677"/>
        <v>101</v>
      </c>
      <c r="CL907" s="54">
        <f t="shared" si="677"/>
        <v>101</v>
      </c>
      <c r="CM907" s="54">
        <f t="shared" si="677"/>
        <v>101</v>
      </c>
      <c r="CN907" s="54">
        <f t="shared" si="677"/>
        <v>101</v>
      </c>
      <c r="CO907" s="54">
        <f t="shared" si="677"/>
        <v>101</v>
      </c>
      <c r="CP907" s="54">
        <f t="shared" si="677"/>
        <v>101</v>
      </c>
      <c r="CQ907" s="54">
        <f t="shared" si="677"/>
        <v>101</v>
      </c>
      <c r="CR907" s="54">
        <f t="shared" si="677"/>
        <v>101</v>
      </c>
      <c r="CS907" s="54">
        <f t="shared" si="677"/>
        <v>101</v>
      </c>
      <c r="CT907" s="54">
        <f t="shared" si="677"/>
        <v>101</v>
      </c>
      <c r="CU907" s="54">
        <f t="shared" si="677"/>
        <v>101</v>
      </c>
      <c r="CV907" s="54">
        <f t="shared" si="677"/>
        <v>101</v>
      </c>
      <c r="CX907" s="54" t="s">
        <v>418</v>
      </c>
      <c r="CY907" s="54">
        <f t="shared" ref="CY907:DN907" si="679">CG$80</f>
        <v>0.55779999999999996</v>
      </c>
      <c r="CZ907" s="54">
        <f t="shared" si="679"/>
        <v>0.65139999999999998</v>
      </c>
      <c r="DA907" s="54">
        <f t="shared" si="679"/>
        <v>0.72219999999999995</v>
      </c>
      <c r="DB907" s="54">
        <f t="shared" si="679"/>
        <v>0.78249999999999997</v>
      </c>
      <c r="DC907" s="54">
        <f t="shared" si="679"/>
        <v>0.81259999999999999</v>
      </c>
      <c r="DD907" s="54">
        <f t="shared" si="679"/>
        <v>0.84340000000000004</v>
      </c>
      <c r="DE907" s="54">
        <f t="shared" si="679"/>
        <v>0.86929999999999996</v>
      </c>
      <c r="DF907" s="54">
        <f t="shared" si="679"/>
        <v>0.89100000000000001</v>
      </c>
      <c r="DG907" s="54">
        <f t="shared" si="679"/>
        <v>0.90920000000000001</v>
      </c>
      <c r="DH907" s="54">
        <f t="shared" si="679"/>
        <v>0.92220000000000002</v>
      </c>
      <c r="DI907" s="54">
        <f t="shared" si="679"/>
        <v>0.93189999999999995</v>
      </c>
      <c r="DJ907" s="54">
        <f t="shared" si="679"/>
        <v>0.94030000000000002</v>
      </c>
      <c r="DK907" s="54">
        <f t="shared" si="679"/>
        <v>0.94769999999999999</v>
      </c>
      <c r="DL907" s="54">
        <f t="shared" si="679"/>
        <v>0.95440000000000003</v>
      </c>
      <c r="DM907" s="54">
        <f t="shared" si="679"/>
        <v>0.96020000000000005</v>
      </c>
      <c r="DN907" s="54">
        <f t="shared" si="679"/>
        <v>0.96530000000000005</v>
      </c>
    </row>
    <row r="908" spans="1:119" ht="14.25" thickBot="1" x14ac:dyDescent="0.2">
      <c r="A908" s="54"/>
      <c r="B908" s="54"/>
      <c r="C908" s="54"/>
      <c r="D908" s="54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  <c r="AA908" s="54"/>
      <c r="AB908" s="54"/>
      <c r="AC908" s="54"/>
      <c r="AD908" s="54"/>
      <c r="AE908" s="54"/>
      <c r="AF908" s="54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B908" s="64" t="s">
        <v>384</v>
      </c>
      <c r="CC908" s="345">
        <v>0</v>
      </c>
      <c r="CD908" s="66" t="s">
        <v>65</v>
      </c>
      <c r="CE908" s="66">
        <f>IF(CC905=0,IF(CC888&gt;0,CC908+CE891,CC908),(CC908-((CC907-CC906)/CC905)))</f>
        <v>0</v>
      </c>
      <c r="CF908" s="54" t="s">
        <v>385</v>
      </c>
      <c r="CG908" s="341">
        <f>ABS(CE908)</f>
        <v>0</v>
      </c>
      <c r="CH908" s="54">
        <f>$CG908</f>
        <v>0</v>
      </c>
      <c r="CI908" s="54">
        <f t="shared" si="677"/>
        <v>0</v>
      </c>
      <c r="CJ908" s="54">
        <f t="shared" si="677"/>
        <v>0</v>
      </c>
      <c r="CK908" s="54">
        <f t="shared" si="677"/>
        <v>0</v>
      </c>
      <c r="CL908" s="54">
        <f t="shared" si="677"/>
        <v>0</v>
      </c>
      <c r="CM908" s="54">
        <f t="shared" si="677"/>
        <v>0</v>
      </c>
      <c r="CN908" s="54">
        <f t="shared" si="677"/>
        <v>0</v>
      </c>
      <c r="CO908" s="54">
        <f t="shared" si="677"/>
        <v>0</v>
      </c>
      <c r="CP908" s="54">
        <f t="shared" si="677"/>
        <v>0</v>
      </c>
      <c r="CQ908" s="54">
        <f t="shared" si="677"/>
        <v>0</v>
      </c>
      <c r="CR908" s="54">
        <f t="shared" si="677"/>
        <v>0</v>
      </c>
      <c r="CS908" s="54">
        <f t="shared" si="677"/>
        <v>0</v>
      </c>
      <c r="CT908" s="54">
        <f t="shared" si="677"/>
        <v>0</v>
      </c>
      <c r="CU908" s="54">
        <f t="shared" si="677"/>
        <v>0</v>
      </c>
      <c r="CV908" s="54">
        <f t="shared" si="677"/>
        <v>0</v>
      </c>
      <c r="CX908" s="54" t="s">
        <v>407</v>
      </c>
      <c r="CY908" s="54">
        <f>100-$CG$83</f>
        <v>94.33</v>
      </c>
      <c r="CZ908" s="54">
        <f t="shared" ref="CZ908:DN908" si="680">100-$CG$83</f>
        <v>94.33</v>
      </c>
      <c r="DA908" s="54">
        <f t="shared" si="680"/>
        <v>94.33</v>
      </c>
      <c r="DB908" s="54">
        <f t="shared" si="680"/>
        <v>94.33</v>
      </c>
      <c r="DC908" s="54">
        <f t="shared" si="680"/>
        <v>94.33</v>
      </c>
      <c r="DD908" s="54">
        <f t="shared" si="680"/>
        <v>94.33</v>
      </c>
      <c r="DE908" s="54">
        <f t="shared" si="680"/>
        <v>94.33</v>
      </c>
      <c r="DF908" s="54">
        <f t="shared" si="680"/>
        <v>94.33</v>
      </c>
      <c r="DG908" s="54">
        <f t="shared" si="680"/>
        <v>94.33</v>
      </c>
      <c r="DH908" s="54">
        <f t="shared" si="680"/>
        <v>94.33</v>
      </c>
      <c r="DI908" s="54">
        <f t="shared" si="680"/>
        <v>94.33</v>
      </c>
      <c r="DJ908" s="54">
        <f t="shared" si="680"/>
        <v>94.33</v>
      </c>
      <c r="DK908" s="54">
        <f t="shared" si="680"/>
        <v>94.33</v>
      </c>
      <c r="DL908" s="54">
        <f t="shared" si="680"/>
        <v>94.33</v>
      </c>
      <c r="DM908" s="54">
        <f t="shared" si="680"/>
        <v>94.33</v>
      </c>
      <c r="DN908" s="54">
        <f t="shared" si="680"/>
        <v>94.33</v>
      </c>
    </row>
    <row r="909" spans="1:119" ht="14.25" thickBot="1" x14ac:dyDescent="0.2">
      <c r="A909" s="54"/>
      <c r="B909" s="54"/>
      <c r="C909" s="54"/>
      <c r="D909" s="54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  <c r="AA909" s="54"/>
      <c r="AB909" s="54"/>
      <c r="AC909" s="54"/>
      <c r="AD909" s="54"/>
      <c r="AE909" s="54"/>
      <c r="AF909" s="54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B909" s="359"/>
      <c r="CC909" s="360"/>
      <c r="CF909" s="54" t="s">
        <v>408</v>
      </c>
      <c r="CG909" s="347">
        <f>LN(2)/CG$78</f>
        <v>0.13862943611198905</v>
      </c>
      <c r="CH909" s="347">
        <f t="shared" ref="CH909:CV909" si="681">LN(2)/CH$78</f>
        <v>8.6643397569993161E-2</v>
      </c>
      <c r="CI909" s="347">
        <f t="shared" si="681"/>
        <v>5.5451774444795626E-2</v>
      </c>
      <c r="CJ909" s="347">
        <f t="shared" si="681"/>
        <v>3.7467415165402446E-2</v>
      </c>
      <c r="CK909" s="347">
        <f t="shared" si="681"/>
        <v>2.5672117798516494E-2</v>
      </c>
      <c r="CL909" s="347">
        <f t="shared" si="681"/>
        <v>1.8097837612531208E-2</v>
      </c>
      <c r="CM909" s="347">
        <f t="shared" si="681"/>
        <v>1.2765141446776157E-2</v>
      </c>
      <c r="CN909" s="347">
        <f t="shared" si="681"/>
        <v>9.001911435843446E-3</v>
      </c>
      <c r="CO909" s="347">
        <f t="shared" si="681"/>
        <v>6.3591484455040852E-3</v>
      </c>
      <c r="CP909" s="347">
        <f t="shared" si="681"/>
        <v>4.7475834284927756E-3</v>
      </c>
      <c r="CQ909" s="347">
        <f t="shared" si="681"/>
        <v>3.7066694147590657E-3</v>
      </c>
      <c r="CR909" s="347">
        <f t="shared" si="681"/>
        <v>2.9001974082006081E-3</v>
      </c>
      <c r="CS909" s="347">
        <f t="shared" si="681"/>
        <v>2.272613706753919E-3</v>
      </c>
      <c r="CT909" s="347">
        <f t="shared" si="681"/>
        <v>1.7773004629742187E-3</v>
      </c>
      <c r="CU909" s="347">
        <f t="shared" si="681"/>
        <v>1.3918618083533039E-3</v>
      </c>
      <c r="CV909" s="347">
        <f t="shared" si="681"/>
        <v>1.0915703630865281E-3</v>
      </c>
      <c r="CX909" s="54" t="s">
        <v>409</v>
      </c>
      <c r="CY909" s="361">
        <f>CE907</f>
        <v>0</v>
      </c>
      <c r="CZ909" s="54">
        <f>$CY909</f>
        <v>0</v>
      </c>
      <c r="DA909" s="54">
        <f t="shared" ref="DA909:DN909" si="682">$CY909</f>
        <v>0</v>
      </c>
      <c r="DB909" s="54">
        <f t="shared" si="682"/>
        <v>0</v>
      </c>
      <c r="DC909" s="54">
        <f t="shared" si="682"/>
        <v>0</v>
      </c>
      <c r="DD909" s="54">
        <f t="shared" si="682"/>
        <v>0</v>
      </c>
      <c r="DE909" s="54">
        <f t="shared" si="682"/>
        <v>0</v>
      </c>
      <c r="DF909" s="54">
        <f t="shared" si="682"/>
        <v>0</v>
      </c>
      <c r="DG909" s="54">
        <f t="shared" si="682"/>
        <v>0</v>
      </c>
      <c r="DH909" s="54">
        <f t="shared" si="682"/>
        <v>0</v>
      </c>
      <c r="DI909" s="54">
        <f t="shared" si="682"/>
        <v>0</v>
      </c>
      <c r="DJ909" s="54">
        <f t="shared" si="682"/>
        <v>0</v>
      </c>
      <c r="DK909" s="54">
        <f t="shared" si="682"/>
        <v>0</v>
      </c>
      <c r="DL909" s="54">
        <f t="shared" si="682"/>
        <v>0</v>
      </c>
      <c r="DM909" s="54">
        <f t="shared" si="682"/>
        <v>0</v>
      </c>
      <c r="DN909" s="54">
        <f t="shared" si="682"/>
        <v>0</v>
      </c>
    </row>
    <row r="911" spans="1:119" ht="13.5" x14ac:dyDescent="0.15">
      <c r="A911" s="54"/>
      <c r="B911" s="54"/>
      <c r="C911" s="54"/>
      <c r="D911" s="54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  <c r="AA911" s="54"/>
      <c r="AB911" s="54"/>
      <c r="AC911" s="54"/>
      <c r="AD911" s="54"/>
      <c r="AE911" s="54"/>
      <c r="AF911" s="54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G911" s="348">
        <f>(CG904+CG905)*CG906</f>
        <v>79</v>
      </c>
      <c r="CH911" s="348">
        <f t="shared" ref="CH911:CV911" si="683">(CH904+CH905)*CH906</f>
        <v>79</v>
      </c>
      <c r="CI911" s="348">
        <f t="shared" si="683"/>
        <v>79</v>
      </c>
      <c r="CJ911" s="348">
        <f t="shared" si="683"/>
        <v>79</v>
      </c>
      <c r="CK911" s="348">
        <f t="shared" si="683"/>
        <v>79</v>
      </c>
      <c r="CL911" s="348">
        <f t="shared" si="683"/>
        <v>79</v>
      </c>
      <c r="CM911" s="348">
        <f t="shared" si="683"/>
        <v>79</v>
      </c>
      <c r="CN911" s="348">
        <f t="shared" si="683"/>
        <v>79</v>
      </c>
      <c r="CO911" s="348">
        <f t="shared" si="683"/>
        <v>79</v>
      </c>
      <c r="CP911" s="348">
        <f t="shared" si="683"/>
        <v>79</v>
      </c>
      <c r="CQ911" s="348">
        <f t="shared" si="683"/>
        <v>79</v>
      </c>
      <c r="CR911" s="348">
        <f t="shared" si="683"/>
        <v>79</v>
      </c>
      <c r="CS911" s="348">
        <f t="shared" si="683"/>
        <v>79</v>
      </c>
      <c r="CT911" s="348">
        <f t="shared" si="683"/>
        <v>79</v>
      </c>
      <c r="CU911" s="348">
        <f t="shared" si="683"/>
        <v>79</v>
      </c>
      <c r="CV911" s="348">
        <f t="shared" si="683"/>
        <v>79</v>
      </c>
    </row>
    <row r="912" spans="1:119" ht="13.5" x14ac:dyDescent="0.15">
      <c r="A912" s="54"/>
      <c r="B912" s="54"/>
      <c r="C912" s="54"/>
      <c r="D912" s="54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  <c r="AA912" s="54"/>
      <c r="AB912" s="54"/>
      <c r="AC912" s="54"/>
      <c r="AD912" s="54"/>
      <c r="AE912" s="54"/>
      <c r="AF912" s="54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G912" s="348">
        <f>CG907*CG906*(CG908-1/CG909)</f>
        <v>-575.56318656265205</v>
      </c>
      <c r="CH912" s="348">
        <f t="shared" ref="CH912:CV912" si="684">CH907*CH906*(CH908-1/CH909)</f>
        <v>-920.90109850024317</v>
      </c>
      <c r="CI912" s="348">
        <f t="shared" si="684"/>
        <v>-1438.9079664066298</v>
      </c>
      <c r="CJ912" s="348">
        <f t="shared" si="684"/>
        <v>-2129.5837902818125</v>
      </c>
      <c r="CK912" s="348">
        <f t="shared" si="684"/>
        <v>-3108.0412074383207</v>
      </c>
      <c r="CL912" s="348">
        <f t="shared" si="684"/>
        <v>-4408.8140090699144</v>
      </c>
      <c r="CM912" s="348">
        <f t="shared" si="684"/>
        <v>-6250.6162060704</v>
      </c>
      <c r="CN912" s="348">
        <f t="shared" si="684"/>
        <v>-8863.6730730648396</v>
      </c>
      <c r="CO912" s="348">
        <f t="shared" si="684"/>
        <v>-12547.277467065815</v>
      </c>
      <c r="CP912" s="348">
        <f t="shared" si="684"/>
        <v>-16806.445047629441</v>
      </c>
      <c r="CQ912" s="348">
        <f t="shared" si="684"/>
        <v>-21526.063177443186</v>
      </c>
      <c r="CR912" s="348">
        <f t="shared" si="684"/>
        <v>-27511.920317694763</v>
      </c>
      <c r="CS912" s="348">
        <f t="shared" si="684"/>
        <v>-35109.354380321776</v>
      </c>
      <c r="CT912" s="348">
        <f t="shared" si="684"/>
        <v>-44893.928551886856</v>
      </c>
      <c r="CU912" s="348">
        <f t="shared" si="684"/>
        <v>-57326.093381640138</v>
      </c>
      <c r="CV912" s="348">
        <f t="shared" si="684"/>
        <v>-73096.524693456799</v>
      </c>
    </row>
    <row r="913" spans="1:119" ht="13.5" x14ac:dyDescent="0.15">
      <c r="A913" s="54"/>
      <c r="B913" s="54"/>
      <c r="C913" s="54"/>
      <c r="D913" s="54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  <c r="AA913" s="54"/>
      <c r="AB913" s="54"/>
      <c r="AC913" s="54"/>
      <c r="AD913" s="54"/>
      <c r="AE913" s="54"/>
      <c r="AF913" s="54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G913" s="348" t="e">
        <f>((CG904+CG905)*CG906-CG903-CG907*CG906/CG909)*EXP(-CG909*CG908)</f>
        <v>#VALUE!</v>
      </c>
      <c r="CH913" s="348" t="e">
        <f t="shared" ref="CH913:CV913" si="685">((CH904+CH905)*CH906-CH903-CH907*CH906/CH909)*EXP(-CH909*CH908)</f>
        <v>#VALUE!</v>
      </c>
      <c r="CI913" s="348" t="e">
        <f t="shared" si="685"/>
        <v>#VALUE!</v>
      </c>
      <c r="CJ913" s="348" t="e">
        <f t="shared" si="685"/>
        <v>#VALUE!</v>
      </c>
      <c r="CK913" s="348" t="e">
        <f t="shared" si="685"/>
        <v>#VALUE!</v>
      </c>
      <c r="CL913" s="348" t="e">
        <f t="shared" si="685"/>
        <v>#VALUE!</v>
      </c>
      <c r="CM913" s="348" t="e">
        <f t="shared" si="685"/>
        <v>#VALUE!</v>
      </c>
      <c r="CN913" s="348" t="e">
        <f t="shared" si="685"/>
        <v>#VALUE!</v>
      </c>
      <c r="CO913" s="348" t="e">
        <f t="shared" si="685"/>
        <v>#VALUE!</v>
      </c>
      <c r="CP913" s="348" t="e">
        <f t="shared" si="685"/>
        <v>#VALUE!</v>
      </c>
      <c r="CQ913" s="348" t="e">
        <f t="shared" si="685"/>
        <v>#VALUE!</v>
      </c>
      <c r="CR913" s="348" t="e">
        <f t="shared" si="685"/>
        <v>#VALUE!</v>
      </c>
      <c r="CS913" s="348" t="e">
        <f t="shared" si="685"/>
        <v>#VALUE!</v>
      </c>
      <c r="CT913" s="348" t="e">
        <f t="shared" si="685"/>
        <v>#VALUE!</v>
      </c>
      <c r="CU913" s="348" t="e">
        <f t="shared" si="685"/>
        <v>#VALUE!</v>
      </c>
      <c r="CV913" s="348" t="e">
        <f t="shared" si="685"/>
        <v>#VALUE!</v>
      </c>
    </row>
    <row r="914" spans="1:119" ht="13.5" x14ac:dyDescent="0.15">
      <c r="A914" s="54"/>
      <c r="B914" s="54"/>
      <c r="C914" s="54"/>
      <c r="D914" s="54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  <c r="AA914" s="54"/>
      <c r="AB914" s="54"/>
      <c r="AC914" s="54"/>
      <c r="AD914" s="54"/>
      <c r="AE914" s="54"/>
      <c r="AF914" s="54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G914" s="349" t="e">
        <f>CG911+CG912-CG913</f>
        <v>#VALUE!</v>
      </c>
      <c r="CH914" s="349" t="e">
        <f t="shared" ref="CH914:CV914" si="686">CH911+CH912-CH913</f>
        <v>#VALUE!</v>
      </c>
      <c r="CI914" s="349" t="e">
        <f t="shared" si="686"/>
        <v>#VALUE!</v>
      </c>
      <c r="CJ914" s="349" t="e">
        <f t="shared" si="686"/>
        <v>#VALUE!</v>
      </c>
      <c r="CK914" s="349" t="e">
        <f t="shared" si="686"/>
        <v>#VALUE!</v>
      </c>
      <c r="CL914" s="349" t="e">
        <f t="shared" si="686"/>
        <v>#VALUE!</v>
      </c>
      <c r="CM914" s="349" t="e">
        <f t="shared" si="686"/>
        <v>#VALUE!</v>
      </c>
      <c r="CN914" s="349" t="e">
        <f t="shared" si="686"/>
        <v>#VALUE!</v>
      </c>
      <c r="CO914" s="349" t="e">
        <f t="shared" si="686"/>
        <v>#VALUE!</v>
      </c>
      <c r="CP914" s="349" t="e">
        <f t="shared" si="686"/>
        <v>#VALUE!</v>
      </c>
      <c r="CQ914" s="349" t="e">
        <f t="shared" si="686"/>
        <v>#VALUE!</v>
      </c>
      <c r="CR914" s="349" t="e">
        <f t="shared" si="686"/>
        <v>#VALUE!</v>
      </c>
      <c r="CS914" s="349" t="e">
        <f t="shared" si="686"/>
        <v>#VALUE!</v>
      </c>
      <c r="CT914" s="349" t="e">
        <f t="shared" si="686"/>
        <v>#VALUE!</v>
      </c>
      <c r="CU914" s="349" t="e">
        <f t="shared" si="686"/>
        <v>#VALUE!</v>
      </c>
      <c r="CV914" s="349" t="e">
        <f t="shared" si="686"/>
        <v>#VALUE!</v>
      </c>
    </row>
    <row r="915" spans="1:119" ht="13.5" x14ac:dyDescent="0.15">
      <c r="A915" s="54"/>
      <c r="B915" s="54"/>
      <c r="C915" s="54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  <c r="AA915" s="54"/>
      <c r="AB915" s="54"/>
      <c r="AC915" s="54"/>
      <c r="AD915" s="54"/>
      <c r="AE915" s="54"/>
      <c r="AF915" s="54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63" t="s">
        <v>584</v>
      </c>
      <c r="CG915" s="350" t="s">
        <v>390</v>
      </c>
      <c r="CH915" s="351" t="s">
        <v>333</v>
      </c>
      <c r="CI915" s="351" t="s">
        <v>334</v>
      </c>
      <c r="CJ915" s="351" t="s">
        <v>335</v>
      </c>
      <c r="CK915" s="351" t="s">
        <v>336</v>
      </c>
      <c r="CL915" s="351" t="s">
        <v>337</v>
      </c>
      <c r="CM915" s="351" t="s">
        <v>338</v>
      </c>
      <c r="CN915" s="351" t="s">
        <v>339</v>
      </c>
      <c r="CO915" s="351" t="s">
        <v>340</v>
      </c>
      <c r="CP915" s="351" t="s">
        <v>341</v>
      </c>
      <c r="CQ915" s="351" t="s">
        <v>342</v>
      </c>
      <c r="CR915" s="351" t="s">
        <v>343</v>
      </c>
      <c r="CS915" s="351" t="s">
        <v>344</v>
      </c>
      <c r="CT915" s="351" t="s">
        <v>345</v>
      </c>
      <c r="CU915" s="351" t="s">
        <v>346</v>
      </c>
      <c r="CV915" s="351" t="s">
        <v>347</v>
      </c>
      <c r="CY915" s="54" t="s">
        <v>390</v>
      </c>
      <c r="CZ915" s="54" t="s">
        <v>333</v>
      </c>
      <c r="DA915" s="54" t="s">
        <v>334</v>
      </c>
      <c r="DB915" s="54" t="s">
        <v>335</v>
      </c>
      <c r="DC915" s="54" t="s">
        <v>336</v>
      </c>
      <c r="DD915" s="54" t="s">
        <v>337</v>
      </c>
      <c r="DE915" s="54" t="s">
        <v>338</v>
      </c>
      <c r="DF915" s="54" t="s">
        <v>339</v>
      </c>
      <c r="DG915" s="54" t="s">
        <v>340</v>
      </c>
      <c r="DH915" s="54" t="s">
        <v>341</v>
      </c>
      <c r="DI915" s="54" t="s">
        <v>342</v>
      </c>
      <c r="DJ915" s="54" t="s">
        <v>343</v>
      </c>
      <c r="DK915" s="54" t="s">
        <v>344</v>
      </c>
      <c r="DL915" s="54" t="s">
        <v>345</v>
      </c>
      <c r="DM915" s="54" t="s">
        <v>346</v>
      </c>
      <c r="DN915" s="54" t="s">
        <v>347</v>
      </c>
    </row>
    <row r="916" spans="1:119" ht="13.5" x14ac:dyDescent="0.15">
      <c r="A916" s="54"/>
      <c r="B916" s="54"/>
      <c r="C916" s="54"/>
      <c r="D916" s="54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  <c r="AA916" s="54"/>
      <c r="AB916" s="54"/>
      <c r="AC916" s="54"/>
      <c r="AD916" s="54"/>
      <c r="AE916" s="54"/>
      <c r="AF916" s="54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126">
        <f>MAX(CA917:CA1172)</f>
        <v>0</v>
      </c>
      <c r="CF916" s="54" t="s">
        <v>391</v>
      </c>
      <c r="CG916" s="352" t="e">
        <f>ROUND((CG904+CG905)*CG906+CG907*CG906*(CG908-1/CG909)-((CG904+CG905)*CG906-CG903-CG907*CG906/CG909)*EXP(-CG909*CG908),5)</f>
        <v>#VALUE!</v>
      </c>
      <c r="CH916" s="352" t="e">
        <f t="shared" ref="CH916:CV916" si="687">ROUND((CH904+CH905)*CH906+CH907*CH906*(CH908-1/CH909)-((CH904+CH905)*CH906-CH903-CH907*CH906/CH909)*EXP(-CH909*CH908),5)</f>
        <v>#VALUE!</v>
      </c>
      <c r="CI916" s="352" t="e">
        <f t="shared" si="687"/>
        <v>#VALUE!</v>
      </c>
      <c r="CJ916" s="352" t="e">
        <f t="shared" si="687"/>
        <v>#VALUE!</v>
      </c>
      <c r="CK916" s="352" t="e">
        <f t="shared" si="687"/>
        <v>#VALUE!</v>
      </c>
      <c r="CL916" s="352" t="e">
        <f t="shared" si="687"/>
        <v>#VALUE!</v>
      </c>
      <c r="CM916" s="352" t="e">
        <f t="shared" si="687"/>
        <v>#VALUE!</v>
      </c>
      <c r="CN916" s="352" t="e">
        <f t="shared" si="687"/>
        <v>#VALUE!</v>
      </c>
      <c r="CO916" s="352" t="e">
        <f t="shared" si="687"/>
        <v>#VALUE!</v>
      </c>
      <c r="CP916" s="352" t="e">
        <f t="shared" si="687"/>
        <v>#VALUE!</v>
      </c>
      <c r="CQ916" s="352" t="e">
        <f t="shared" si="687"/>
        <v>#VALUE!</v>
      </c>
      <c r="CR916" s="352" t="e">
        <f t="shared" si="687"/>
        <v>#VALUE!</v>
      </c>
      <c r="CS916" s="352" t="e">
        <f t="shared" si="687"/>
        <v>#VALUE!</v>
      </c>
      <c r="CT916" s="352" t="e">
        <f t="shared" si="687"/>
        <v>#VALUE!</v>
      </c>
      <c r="CU916" s="352" t="e">
        <f t="shared" si="687"/>
        <v>#VALUE!</v>
      </c>
      <c r="CV916" s="352" t="e">
        <f t="shared" si="687"/>
        <v>#VALUE!</v>
      </c>
      <c r="CX916" s="54" t="s">
        <v>412</v>
      </c>
      <c r="CY916" s="362">
        <f>(CY908+CY909)/CY907+CY906</f>
        <v>295.99579239870923</v>
      </c>
      <c r="CZ916" s="362">
        <f t="shared" ref="CZ916:DN916" si="688">(CZ908+CZ909)/CZ907+CZ906</f>
        <v>253.99617592876882</v>
      </c>
      <c r="DA916" s="362">
        <f t="shared" si="688"/>
        <v>224.99578814732763</v>
      </c>
      <c r="DB916" s="362">
        <f t="shared" si="688"/>
        <v>202.99552076677315</v>
      </c>
      <c r="DC916" s="362">
        <f t="shared" si="688"/>
        <v>190.00217425547623</v>
      </c>
      <c r="DD916" s="362">
        <f t="shared" si="688"/>
        <v>174.99791344557741</v>
      </c>
      <c r="DE916" s="362">
        <f t="shared" si="688"/>
        <v>164.99559634188427</v>
      </c>
      <c r="DF916" s="362">
        <f t="shared" si="688"/>
        <v>157.00280920314253</v>
      </c>
      <c r="DG916" s="362">
        <f t="shared" si="688"/>
        <v>151.99654993400793</v>
      </c>
      <c r="DH916" s="362">
        <f t="shared" si="688"/>
        <v>145.99700693992628</v>
      </c>
      <c r="DI916" s="362">
        <f t="shared" si="688"/>
        <v>141.99730722180493</v>
      </c>
      <c r="DJ916" s="362">
        <f t="shared" si="688"/>
        <v>138.99904711262363</v>
      </c>
      <c r="DK916" s="362">
        <f t="shared" si="688"/>
        <v>133.99871805423658</v>
      </c>
      <c r="DL916" s="362">
        <f t="shared" si="688"/>
        <v>131.99796563285832</v>
      </c>
      <c r="DM916" s="362">
        <f t="shared" si="688"/>
        <v>129.00495001041449</v>
      </c>
      <c r="DN916" s="362">
        <f t="shared" si="688"/>
        <v>127.00491577747849</v>
      </c>
    </row>
    <row r="917" spans="1:119" ht="13.5" x14ac:dyDescent="0.15">
      <c r="A917" s="54"/>
      <c r="B917" s="54"/>
      <c r="C917" s="54"/>
      <c r="D917" s="54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  <c r="AA917" s="54"/>
      <c r="AB917" s="54"/>
      <c r="AC917" s="54"/>
      <c r="AD917" s="54"/>
      <c r="AE917" s="54"/>
      <c r="AF917" s="54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319" t="str">
        <f>IF(CB917="","",CC917)</f>
        <v/>
      </c>
      <c r="CB917" s="363" t="str">
        <f>IF(COUNTIF(CY917:DN917,"×")=0,"","浮上できません")</f>
        <v/>
      </c>
      <c r="CC917" s="316"/>
      <c r="CG917" s="369"/>
      <c r="CH917" s="369"/>
      <c r="CI917" s="369"/>
      <c r="CJ917" s="369"/>
      <c r="CK917" s="369"/>
      <c r="CL917" s="369"/>
      <c r="CM917" s="369"/>
      <c r="CN917" s="369"/>
      <c r="CO917" s="369"/>
      <c r="CP917" s="369"/>
      <c r="CQ917" s="369"/>
      <c r="CR917" s="369"/>
      <c r="CS917" s="369"/>
      <c r="CT917" s="369"/>
      <c r="CU917" s="369"/>
      <c r="CV917" s="369"/>
      <c r="CY917" s="364" t="e">
        <f t="shared" ref="CY917:DN917" si="689">IF(CY916-CG916&gt;0,"","×")</f>
        <v>#VALUE!</v>
      </c>
      <c r="CZ917" s="364" t="e">
        <f t="shared" si="689"/>
        <v>#VALUE!</v>
      </c>
      <c r="DA917" s="364" t="e">
        <f t="shared" si="689"/>
        <v>#VALUE!</v>
      </c>
      <c r="DB917" s="364" t="e">
        <f t="shared" si="689"/>
        <v>#VALUE!</v>
      </c>
      <c r="DC917" s="364" t="e">
        <f t="shared" si="689"/>
        <v>#VALUE!</v>
      </c>
      <c r="DD917" s="364" t="e">
        <f t="shared" si="689"/>
        <v>#VALUE!</v>
      </c>
      <c r="DE917" s="364" t="e">
        <f t="shared" si="689"/>
        <v>#VALUE!</v>
      </c>
      <c r="DF917" s="364" t="e">
        <f t="shared" si="689"/>
        <v>#VALUE!</v>
      </c>
      <c r="DG917" s="364" t="e">
        <f t="shared" si="689"/>
        <v>#VALUE!</v>
      </c>
      <c r="DH917" s="364" t="e">
        <f t="shared" si="689"/>
        <v>#VALUE!</v>
      </c>
      <c r="DI917" s="364" t="e">
        <f t="shared" si="689"/>
        <v>#VALUE!</v>
      </c>
      <c r="DJ917" s="364" t="e">
        <f t="shared" si="689"/>
        <v>#VALUE!</v>
      </c>
      <c r="DK917" s="364" t="e">
        <f t="shared" si="689"/>
        <v>#VALUE!</v>
      </c>
      <c r="DL917" s="364" t="e">
        <f t="shared" si="689"/>
        <v>#VALUE!</v>
      </c>
      <c r="DM917" s="364" t="e">
        <f t="shared" si="689"/>
        <v>#VALUE!</v>
      </c>
      <c r="DN917" s="364" t="e">
        <f t="shared" si="689"/>
        <v>#VALUE!</v>
      </c>
    </row>
    <row r="918" spans="1:119" ht="13.5" x14ac:dyDescent="0.15">
      <c r="A918" s="54"/>
      <c r="B918" s="54"/>
      <c r="C918" s="54"/>
      <c r="D918" s="54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  <c r="AA918" s="54"/>
      <c r="AB918" s="54"/>
      <c r="AC918" s="54"/>
      <c r="AD918" s="54"/>
      <c r="AE918" s="54"/>
      <c r="AF918" s="54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F918" s="339">
        <v>51</v>
      </c>
      <c r="CG918" s="339" t="s">
        <v>585</v>
      </c>
      <c r="CH918" s="339"/>
      <c r="CI918" s="339"/>
      <c r="CJ918" s="339"/>
      <c r="CK918" s="339"/>
      <c r="CL918" s="339"/>
      <c r="CM918" s="339"/>
      <c r="CN918" s="339"/>
      <c r="CO918" s="339"/>
      <c r="CP918" s="339"/>
      <c r="CQ918" s="338"/>
      <c r="CR918" s="338"/>
      <c r="CS918" s="338"/>
      <c r="CT918" s="338"/>
      <c r="CU918" s="338"/>
      <c r="CV918" s="338"/>
      <c r="CW918" s="338"/>
    </row>
    <row r="919" spans="1:119" ht="13.5" x14ac:dyDescent="0.15">
      <c r="A919" s="54"/>
      <c r="B919" s="54"/>
      <c r="C919" s="54"/>
      <c r="D919" s="54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  <c r="AA919" s="54"/>
      <c r="AB919" s="54"/>
      <c r="AC919" s="54"/>
      <c r="AD919" s="54"/>
      <c r="AE919" s="54"/>
      <c r="AF919" s="54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X919" s="339"/>
      <c r="CY919" s="339"/>
      <c r="CZ919" s="339"/>
      <c r="DA919" s="339"/>
      <c r="DB919" s="339"/>
      <c r="DC919" s="339"/>
      <c r="DD919" s="339"/>
      <c r="DE919" s="339"/>
      <c r="DF919" s="339"/>
      <c r="DG919" s="339"/>
      <c r="DH919" s="339"/>
      <c r="DI919" s="339"/>
      <c r="DJ919" s="339"/>
      <c r="DK919" s="339"/>
      <c r="DL919" s="339"/>
      <c r="DM919" s="339"/>
      <c r="DN919" s="339"/>
    </row>
    <row r="920" spans="1:119" ht="13.5" x14ac:dyDescent="0.15">
      <c r="A920" s="54"/>
      <c r="B920" s="54"/>
      <c r="C920" s="54"/>
      <c r="D920" s="54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  <c r="AA920" s="54"/>
      <c r="AB920" s="54"/>
      <c r="AC920" s="54"/>
      <c r="AD920" s="54"/>
      <c r="AE920" s="54"/>
      <c r="AF920" s="54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F920" s="340" t="s">
        <v>401</v>
      </c>
      <c r="CG920" s="353" t="e">
        <f t="shared" ref="CG920:CV920" si="690">CG899</f>
        <v>#VALUE!</v>
      </c>
      <c r="CH920" s="353" t="e">
        <f t="shared" si="690"/>
        <v>#VALUE!</v>
      </c>
      <c r="CI920" s="353" t="e">
        <f t="shared" si="690"/>
        <v>#VALUE!</v>
      </c>
      <c r="CJ920" s="353" t="e">
        <f t="shared" si="690"/>
        <v>#VALUE!</v>
      </c>
      <c r="CK920" s="353" t="e">
        <f t="shared" si="690"/>
        <v>#VALUE!</v>
      </c>
      <c r="CL920" s="353" t="e">
        <f t="shared" si="690"/>
        <v>#VALUE!</v>
      </c>
      <c r="CM920" s="353" t="e">
        <f t="shared" si="690"/>
        <v>#VALUE!</v>
      </c>
      <c r="CN920" s="353" t="e">
        <f t="shared" si="690"/>
        <v>#VALUE!</v>
      </c>
      <c r="CO920" s="353" t="e">
        <f t="shared" si="690"/>
        <v>#VALUE!</v>
      </c>
      <c r="CP920" s="353" t="e">
        <f t="shared" si="690"/>
        <v>#VALUE!</v>
      </c>
      <c r="CQ920" s="353" t="e">
        <f t="shared" si="690"/>
        <v>#VALUE!</v>
      </c>
      <c r="CR920" s="353" t="e">
        <f t="shared" si="690"/>
        <v>#VALUE!</v>
      </c>
      <c r="CS920" s="353" t="e">
        <f t="shared" si="690"/>
        <v>#VALUE!</v>
      </c>
      <c r="CT920" s="353" t="e">
        <f t="shared" si="690"/>
        <v>#VALUE!</v>
      </c>
      <c r="CU920" s="353" t="e">
        <f t="shared" si="690"/>
        <v>#VALUE!</v>
      </c>
      <c r="CV920" s="353" t="e">
        <f t="shared" si="690"/>
        <v>#VALUE!</v>
      </c>
    </row>
    <row r="921" spans="1:119" ht="13.5" x14ac:dyDescent="0.15">
      <c r="A921" s="54"/>
      <c r="B921" s="54"/>
      <c r="C921" s="54"/>
      <c r="D921" s="54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  <c r="AA921" s="54"/>
      <c r="AB921" s="54"/>
      <c r="AC921" s="54"/>
      <c r="AD921" s="54"/>
      <c r="AE921" s="54"/>
      <c r="AF921" s="54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F921" s="54" t="s">
        <v>395</v>
      </c>
      <c r="CG921" s="54">
        <v>100</v>
      </c>
      <c r="CH921" s="54">
        <f>$CG921</f>
        <v>100</v>
      </c>
      <c r="CI921" s="54">
        <f t="shared" ref="CI921:CV925" si="691">$CG921</f>
        <v>100</v>
      </c>
      <c r="CJ921" s="54">
        <f t="shared" si="691"/>
        <v>100</v>
      </c>
      <c r="CK921" s="54">
        <f t="shared" si="691"/>
        <v>100</v>
      </c>
      <c r="CL921" s="54">
        <f t="shared" si="691"/>
        <v>100</v>
      </c>
      <c r="CM921" s="54">
        <f t="shared" si="691"/>
        <v>100</v>
      </c>
      <c r="CN921" s="54">
        <f t="shared" si="691"/>
        <v>100</v>
      </c>
      <c r="CO921" s="54">
        <f t="shared" si="691"/>
        <v>100</v>
      </c>
      <c r="CP921" s="54">
        <f t="shared" si="691"/>
        <v>100</v>
      </c>
      <c r="CQ921" s="54">
        <f t="shared" si="691"/>
        <v>100</v>
      </c>
      <c r="CR921" s="54">
        <f t="shared" si="691"/>
        <v>100</v>
      </c>
      <c r="CS921" s="54">
        <f t="shared" si="691"/>
        <v>100</v>
      </c>
      <c r="CT921" s="54">
        <f t="shared" si="691"/>
        <v>100</v>
      </c>
      <c r="CU921" s="54">
        <f t="shared" si="691"/>
        <v>100</v>
      </c>
      <c r="CV921" s="54">
        <f t="shared" si="691"/>
        <v>100</v>
      </c>
      <c r="CX921" s="339" t="s">
        <v>402</v>
      </c>
      <c r="CY921" s="339"/>
      <c r="CZ921" s="339"/>
      <c r="DA921" s="339"/>
      <c r="DB921" s="339"/>
      <c r="DC921" s="339"/>
      <c r="DD921" s="339"/>
      <c r="DE921" s="339"/>
      <c r="DF921" s="339"/>
      <c r="DG921" s="339"/>
      <c r="DH921" s="339"/>
      <c r="DI921" s="339"/>
      <c r="DJ921" s="339"/>
      <c r="DK921" s="339"/>
      <c r="DL921" s="339"/>
      <c r="DM921" s="339"/>
      <c r="DN921" s="339"/>
      <c r="DO921" s="339"/>
    </row>
    <row r="922" spans="1:119" ht="13.5" x14ac:dyDescent="0.15">
      <c r="A922" s="54"/>
      <c r="B922" s="54"/>
      <c r="C922" s="54"/>
      <c r="D922" s="54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  <c r="AA922" s="54"/>
      <c r="AB922" s="54"/>
      <c r="AC922" s="54"/>
      <c r="AD922" s="54"/>
      <c r="AE922" s="54"/>
      <c r="AF922" s="54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B922" s="64" t="s">
        <v>372</v>
      </c>
      <c r="CC922" s="345">
        <v>0</v>
      </c>
      <c r="CD922" s="66" t="s">
        <v>373</v>
      </c>
      <c r="CE922" s="66">
        <f>ROUND(CC922*$CG$82*9.80665/1000,0)</f>
        <v>0</v>
      </c>
      <c r="CF922" s="54" t="s">
        <v>374</v>
      </c>
      <c r="CG922" s="341">
        <f>CE923</f>
        <v>0</v>
      </c>
      <c r="CH922" s="54">
        <f>$CG922</f>
        <v>0</v>
      </c>
      <c r="CI922" s="54">
        <f t="shared" si="691"/>
        <v>0</v>
      </c>
      <c r="CJ922" s="54">
        <f t="shared" si="691"/>
        <v>0</v>
      </c>
      <c r="CK922" s="54">
        <f t="shared" si="691"/>
        <v>0</v>
      </c>
      <c r="CL922" s="54">
        <f t="shared" si="691"/>
        <v>0</v>
      </c>
      <c r="CM922" s="54">
        <f t="shared" si="691"/>
        <v>0</v>
      </c>
      <c r="CN922" s="54">
        <f t="shared" si="691"/>
        <v>0</v>
      </c>
      <c r="CO922" s="54">
        <f t="shared" si="691"/>
        <v>0</v>
      </c>
      <c r="CP922" s="54">
        <f t="shared" si="691"/>
        <v>0</v>
      </c>
      <c r="CQ922" s="54">
        <f t="shared" si="691"/>
        <v>0</v>
      </c>
      <c r="CR922" s="54">
        <f t="shared" si="691"/>
        <v>0</v>
      </c>
      <c r="CS922" s="54">
        <f t="shared" si="691"/>
        <v>0</v>
      </c>
      <c r="CT922" s="54">
        <f t="shared" si="691"/>
        <v>0</v>
      </c>
      <c r="CU922" s="54">
        <f t="shared" si="691"/>
        <v>0</v>
      </c>
      <c r="CV922" s="54">
        <f t="shared" si="691"/>
        <v>0</v>
      </c>
    </row>
    <row r="923" spans="1:119" ht="13.5" x14ac:dyDescent="0.15">
      <c r="A923" s="54"/>
      <c r="B923" s="54"/>
      <c r="C923" s="54"/>
      <c r="D923" s="54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  <c r="AA923" s="54"/>
      <c r="AB923" s="54"/>
      <c r="AC923" s="54"/>
      <c r="AD923" s="54"/>
      <c r="AE923" s="54"/>
      <c r="AF923" s="54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B923" s="354" t="s">
        <v>376</v>
      </c>
      <c r="CC923" s="355">
        <f>CC907</f>
        <v>0</v>
      </c>
      <c r="CD923" s="346" t="s">
        <v>381</v>
      </c>
      <c r="CE923" s="66">
        <f>CC923*$CG$82*9.80665/1000</f>
        <v>0</v>
      </c>
      <c r="CF923" s="54" t="s">
        <v>396</v>
      </c>
      <c r="CG923" s="54">
        <v>0.79</v>
      </c>
      <c r="CH923" s="54">
        <f>$CG923</f>
        <v>0.79</v>
      </c>
      <c r="CI923" s="54">
        <f t="shared" si="691"/>
        <v>0.79</v>
      </c>
      <c r="CJ923" s="54">
        <f t="shared" si="691"/>
        <v>0.79</v>
      </c>
      <c r="CK923" s="54">
        <f t="shared" si="691"/>
        <v>0.79</v>
      </c>
      <c r="CL923" s="54">
        <f t="shared" si="691"/>
        <v>0.79</v>
      </c>
      <c r="CM923" s="54">
        <f t="shared" si="691"/>
        <v>0.79</v>
      </c>
      <c r="CN923" s="54">
        <f t="shared" si="691"/>
        <v>0.79</v>
      </c>
      <c r="CO923" s="54">
        <f t="shared" si="691"/>
        <v>0.79</v>
      </c>
      <c r="CP923" s="54">
        <f t="shared" si="691"/>
        <v>0.79</v>
      </c>
      <c r="CQ923" s="54">
        <f t="shared" si="691"/>
        <v>0.79</v>
      </c>
      <c r="CR923" s="54">
        <f t="shared" si="691"/>
        <v>0.79</v>
      </c>
      <c r="CS923" s="54">
        <f t="shared" si="691"/>
        <v>0.79</v>
      </c>
      <c r="CT923" s="54">
        <f t="shared" si="691"/>
        <v>0.79</v>
      </c>
      <c r="CU923" s="54">
        <f t="shared" si="691"/>
        <v>0.79</v>
      </c>
      <c r="CV923" s="54">
        <f t="shared" si="691"/>
        <v>0.79</v>
      </c>
      <c r="CX923" s="358" t="s">
        <v>404</v>
      </c>
      <c r="CY923" s="54">
        <f t="shared" ref="CY923:DN923" si="692">CG$79</f>
        <v>126.88500000000001</v>
      </c>
      <c r="CZ923" s="54">
        <f t="shared" si="692"/>
        <v>109.185</v>
      </c>
      <c r="DA923" s="54">
        <f t="shared" si="692"/>
        <v>94.381</v>
      </c>
      <c r="DB923" s="54">
        <f t="shared" si="692"/>
        <v>82.445999999999998</v>
      </c>
      <c r="DC923" s="54">
        <f t="shared" si="692"/>
        <v>73.918000000000006</v>
      </c>
      <c r="DD923" s="54">
        <f t="shared" si="692"/>
        <v>63.152999999999999</v>
      </c>
      <c r="DE923" s="54">
        <f t="shared" si="692"/>
        <v>56.482999999999997</v>
      </c>
      <c r="DF923" s="54">
        <f t="shared" si="692"/>
        <v>51.133000000000003</v>
      </c>
      <c r="DG923" s="54">
        <f t="shared" si="692"/>
        <v>48.246000000000002</v>
      </c>
      <c r="DH923" s="54">
        <f t="shared" si="692"/>
        <v>43.709000000000003</v>
      </c>
      <c r="DI923" s="54">
        <f t="shared" si="692"/>
        <v>40.774000000000001</v>
      </c>
      <c r="DJ923" s="54">
        <f t="shared" si="692"/>
        <v>38.68</v>
      </c>
      <c r="DK923" s="54">
        <f t="shared" si="692"/>
        <v>34.463000000000001</v>
      </c>
      <c r="DL923" s="54">
        <f t="shared" si="692"/>
        <v>33.161000000000001</v>
      </c>
      <c r="DM923" s="54">
        <f t="shared" si="692"/>
        <v>30.765000000000001</v>
      </c>
      <c r="DN923" s="54">
        <f t="shared" si="692"/>
        <v>29.283999999999999</v>
      </c>
    </row>
    <row r="924" spans="1:119" ht="13.5" x14ac:dyDescent="0.15">
      <c r="A924" s="54"/>
      <c r="B924" s="54"/>
      <c r="C924" s="54"/>
      <c r="D924" s="54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  <c r="AA924" s="54"/>
      <c r="AB924" s="54"/>
      <c r="AC924" s="54"/>
      <c r="AD924" s="54"/>
      <c r="AE924" s="54"/>
      <c r="AF924" s="54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B924" s="64" t="s">
        <v>380</v>
      </c>
      <c r="CC924" s="345">
        <f>-BN135</f>
        <v>0</v>
      </c>
      <c r="CD924" s="346" t="s">
        <v>381</v>
      </c>
      <c r="CE924" s="66">
        <f>CC924*$CG$82*9.80665/1000</f>
        <v>0</v>
      </c>
      <c r="CF924" s="54" t="s">
        <v>382</v>
      </c>
      <c r="CG924" s="341">
        <f>CE922</f>
        <v>0</v>
      </c>
      <c r="CH924" s="54">
        <f>$CG924</f>
        <v>0</v>
      </c>
      <c r="CI924" s="54">
        <f t="shared" si="691"/>
        <v>0</v>
      </c>
      <c r="CJ924" s="54">
        <f t="shared" si="691"/>
        <v>0</v>
      </c>
      <c r="CK924" s="54">
        <f t="shared" si="691"/>
        <v>0</v>
      </c>
      <c r="CL924" s="54">
        <f t="shared" si="691"/>
        <v>0</v>
      </c>
      <c r="CM924" s="54">
        <f t="shared" si="691"/>
        <v>0</v>
      </c>
      <c r="CN924" s="54">
        <f t="shared" si="691"/>
        <v>0</v>
      </c>
      <c r="CO924" s="54">
        <f t="shared" si="691"/>
        <v>0</v>
      </c>
      <c r="CP924" s="54">
        <f t="shared" si="691"/>
        <v>0</v>
      </c>
      <c r="CQ924" s="54">
        <f t="shared" si="691"/>
        <v>0</v>
      </c>
      <c r="CR924" s="54">
        <f t="shared" si="691"/>
        <v>0</v>
      </c>
      <c r="CS924" s="54">
        <f t="shared" si="691"/>
        <v>0</v>
      </c>
      <c r="CT924" s="54">
        <f t="shared" si="691"/>
        <v>0</v>
      </c>
      <c r="CU924" s="54">
        <f t="shared" si="691"/>
        <v>0</v>
      </c>
      <c r="CV924" s="54">
        <f t="shared" si="691"/>
        <v>0</v>
      </c>
      <c r="CX924" s="54" t="s">
        <v>418</v>
      </c>
      <c r="CY924" s="54">
        <f t="shared" ref="CY924:DN924" si="693">CG$80</f>
        <v>0.55779999999999996</v>
      </c>
      <c r="CZ924" s="54">
        <f t="shared" si="693"/>
        <v>0.65139999999999998</v>
      </c>
      <c r="DA924" s="54">
        <f t="shared" si="693"/>
        <v>0.72219999999999995</v>
      </c>
      <c r="DB924" s="54">
        <f t="shared" si="693"/>
        <v>0.78249999999999997</v>
      </c>
      <c r="DC924" s="54">
        <f t="shared" si="693"/>
        <v>0.81259999999999999</v>
      </c>
      <c r="DD924" s="54">
        <f t="shared" si="693"/>
        <v>0.84340000000000004</v>
      </c>
      <c r="DE924" s="54">
        <f t="shared" si="693"/>
        <v>0.86929999999999996</v>
      </c>
      <c r="DF924" s="54">
        <f t="shared" si="693"/>
        <v>0.89100000000000001</v>
      </c>
      <c r="DG924" s="54">
        <f t="shared" si="693"/>
        <v>0.90920000000000001</v>
      </c>
      <c r="DH924" s="54">
        <f t="shared" si="693"/>
        <v>0.92220000000000002</v>
      </c>
      <c r="DI924" s="54">
        <f t="shared" si="693"/>
        <v>0.93189999999999995</v>
      </c>
      <c r="DJ924" s="54">
        <f t="shared" si="693"/>
        <v>0.94030000000000002</v>
      </c>
      <c r="DK924" s="54">
        <f t="shared" si="693"/>
        <v>0.94769999999999999</v>
      </c>
      <c r="DL924" s="54">
        <f t="shared" si="693"/>
        <v>0.95440000000000003</v>
      </c>
      <c r="DM924" s="54">
        <f t="shared" si="693"/>
        <v>0.96020000000000005</v>
      </c>
      <c r="DN924" s="54">
        <f t="shared" si="693"/>
        <v>0.96530000000000005</v>
      </c>
    </row>
    <row r="925" spans="1:119" ht="14.25" thickBot="1" x14ac:dyDescent="0.2">
      <c r="A925" s="54"/>
      <c r="B925" s="54"/>
      <c r="C925" s="54"/>
      <c r="D925" s="54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  <c r="AA925" s="54"/>
      <c r="AB925" s="54"/>
      <c r="AC925" s="54"/>
      <c r="AD925" s="54"/>
      <c r="AE925" s="54"/>
      <c r="AF925" s="54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B925" s="64" t="s">
        <v>384</v>
      </c>
      <c r="CC925" s="345" t="e">
        <f>(BM135-BM134)/0.000694444444444444</f>
        <v>#VALUE!</v>
      </c>
      <c r="CD925" s="66" t="s">
        <v>65</v>
      </c>
      <c r="CE925" s="66" t="e">
        <f>IF(CC922=0,IF(CC905&gt;0,CC925+CE908,CC925),(CC925-((CC924-CC923)/CC922)))</f>
        <v>#VALUE!</v>
      </c>
      <c r="CF925" s="54" t="s">
        <v>406</v>
      </c>
      <c r="CG925" s="341" t="e">
        <f>ABS(CE925)</f>
        <v>#VALUE!</v>
      </c>
      <c r="CH925" s="54" t="e">
        <f>$CG925</f>
        <v>#VALUE!</v>
      </c>
      <c r="CI925" s="54" t="e">
        <f t="shared" si="691"/>
        <v>#VALUE!</v>
      </c>
      <c r="CJ925" s="54" t="e">
        <f t="shared" si="691"/>
        <v>#VALUE!</v>
      </c>
      <c r="CK925" s="54" t="e">
        <f t="shared" si="691"/>
        <v>#VALUE!</v>
      </c>
      <c r="CL925" s="54" t="e">
        <f t="shared" si="691"/>
        <v>#VALUE!</v>
      </c>
      <c r="CM925" s="54" t="e">
        <f t="shared" si="691"/>
        <v>#VALUE!</v>
      </c>
      <c r="CN925" s="54" t="e">
        <f t="shared" si="691"/>
        <v>#VALUE!</v>
      </c>
      <c r="CO925" s="54" t="e">
        <f t="shared" si="691"/>
        <v>#VALUE!</v>
      </c>
      <c r="CP925" s="54" t="e">
        <f t="shared" si="691"/>
        <v>#VALUE!</v>
      </c>
      <c r="CQ925" s="54" t="e">
        <f t="shared" si="691"/>
        <v>#VALUE!</v>
      </c>
      <c r="CR925" s="54" t="e">
        <f t="shared" si="691"/>
        <v>#VALUE!</v>
      </c>
      <c r="CS925" s="54" t="e">
        <f t="shared" si="691"/>
        <v>#VALUE!</v>
      </c>
      <c r="CT925" s="54" t="e">
        <f t="shared" si="691"/>
        <v>#VALUE!</v>
      </c>
      <c r="CU925" s="54" t="e">
        <f t="shared" si="691"/>
        <v>#VALUE!</v>
      </c>
      <c r="CV925" s="54" t="e">
        <f t="shared" si="691"/>
        <v>#VALUE!</v>
      </c>
      <c r="CX925" s="54" t="s">
        <v>407</v>
      </c>
      <c r="CY925" s="54">
        <f>100-$CG$83</f>
        <v>94.33</v>
      </c>
      <c r="CZ925" s="54">
        <f t="shared" ref="CZ925:DN925" si="694">100-$CG$83</f>
        <v>94.33</v>
      </c>
      <c r="DA925" s="54">
        <f t="shared" si="694"/>
        <v>94.33</v>
      </c>
      <c r="DB925" s="54">
        <f t="shared" si="694"/>
        <v>94.33</v>
      </c>
      <c r="DC925" s="54">
        <f t="shared" si="694"/>
        <v>94.33</v>
      </c>
      <c r="DD925" s="54">
        <f t="shared" si="694"/>
        <v>94.33</v>
      </c>
      <c r="DE925" s="54">
        <f t="shared" si="694"/>
        <v>94.33</v>
      </c>
      <c r="DF925" s="54">
        <f t="shared" si="694"/>
        <v>94.33</v>
      </c>
      <c r="DG925" s="54">
        <f t="shared" si="694"/>
        <v>94.33</v>
      </c>
      <c r="DH925" s="54">
        <f t="shared" si="694"/>
        <v>94.33</v>
      </c>
      <c r="DI925" s="54">
        <f t="shared" si="694"/>
        <v>94.33</v>
      </c>
      <c r="DJ925" s="54">
        <f t="shared" si="694"/>
        <v>94.33</v>
      </c>
      <c r="DK925" s="54">
        <f t="shared" si="694"/>
        <v>94.33</v>
      </c>
      <c r="DL925" s="54">
        <f t="shared" si="694"/>
        <v>94.33</v>
      </c>
      <c r="DM925" s="54">
        <f t="shared" si="694"/>
        <v>94.33</v>
      </c>
      <c r="DN925" s="54">
        <f t="shared" si="694"/>
        <v>94.33</v>
      </c>
    </row>
    <row r="926" spans="1:119" ht="16.5" customHeight="1" thickBot="1" x14ac:dyDescent="0.2">
      <c r="A926" s="54"/>
      <c r="B926" s="54"/>
      <c r="C926" s="54"/>
      <c r="D926" s="54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  <c r="AA926" s="54"/>
      <c r="AB926" s="54"/>
      <c r="AC926" s="54"/>
      <c r="AD926" s="54"/>
      <c r="AE926" s="54"/>
      <c r="AF926" s="54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B926" s="359"/>
      <c r="CC926" s="360"/>
      <c r="CF926" s="54" t="s">
        <v>408</v>
      </c>
      <c r="CG926" s="347">
        <f>LN(2)/CG$78</f>
        <v>0.13862943611198905</v>
      </c>
      <c r="CH926" s="347">
        <f t="shared" ref="CH926:CV926" si="695">LN(2)/CH$78</f>
        <v>8.6643397569993161E-2</v>
      </c>
      <c r="CI926" s="347">
        <f t="shared" si="695"/>
        <v>5.5451774444795626E-2</v>
      </c>
      <c r="CJ926" s="347">
        <f t="shared" si="695"/>
        <v>3.7467415165402446E-2</v>
      </c>
      <c r="CK926" s="347">
        <f t="shared" si="695"/>
        <v>2.5672117798516494E-2</v>
      </c>
      <c r="CL926" s="347">
        <f t="shared" si="695"/>
        <v>1.8097837612531208E-2</v>
      </c>
      <c r="CM926" s="347">
        <f t="shared" si="695"/>
        <v>1.2765141446776157E-2</v>
      </c>
      <c r="CN926" s="347">
        <f t="shared" si="695"/>
        <v>9.001911435843446E-3</v>
      </c>
      <c r="CO926" s="347">
        <f t="shared" si="695"/>
        <v>6.3591484455040852E-3</v>
      </c>
      <c r="CP926" s="347">
        <f t="shared" si="695"/>
        <v>4.7475834284927756E-3</v>
      </c>
      <c r="CQ926" s="347">
        <f t="shared" si="695"/>
        <v>3.7066694147590657E-3</v>
      </c>
      <c r="CR926" s="347">
        <f t="shared" si="695"/>
        <v>2.9001974082006081E-3</v>
      </c>
      <c r="CS926" s="347">
        <f t="shared" si="695"/>
        <v>2.272613706753919E-3</v>
      </c>
      <c r="CT926" s="347">
        <f t="shared" si="695"/>
        <v>1.7773004629742187E-3</v>
      </c>
      <c r="CU926" s="347">
        <f t="shared" si="695"/>
        <v>1.3918618083533039E-3</v>
      </c>
      <c r="CV926" s="347">
        <f t="shared" si="695"/>
        <v>1.0915703630865281E-3</v>
      </c>
      <c r="CX926" s="54" t="s">
        <v>409</v>
      </c>
      <c r="CY926" s="361">
        <f>CE924</f>
        <v>0</v>
      </c>
      <c r="CZ926" s="54">
        <f>$CY926</f>
        <v>0</v>
      </c>
      <c r="DA926" s="54">
        <f t="shared" ref="DA926:DN926" si="696">$CY926</f>
        <v>0</v>
      </c>
      <c r="DB926" s="54">
        <f t="shared" si="696"/>
        <v>0</v>
      </c>
      <c r="DC926" s="54">
        <f t="shared" si="696"/>
        <v>0</v>
      </c>
      <c r="DD926" s="54">
        <f t="shared" si="696"/>
        <v>0</v>
      </c>
      <c r="DE926" s="54">
        <f t="shared" si="696"/>
        <v>0</v>
      </c>
      <c r="DF926" s="54">
        <f t="shared" si="696"/>
        <v>0</v>
      </c>
      <c r="DG926" s="54">
        <f t="shared" si="696"/>
        <v>0</v>
      </c>
      <c r="DH926" s="54">
        <f t="shared" si="696"/>
        <v>0</v>
      </c>
      <c r="DI926" s="54">
        <f t="shared" si="696"/>
        <v>0</v>
      </c>
      <c r="DJ926" s="54">
        <f t="shared" si="696"/>
        <v>0</v>
      </c>
      <c r="DK926" s="54">
        <f t="shared" si="696"/>
        <v>0</v>
      </c>
      <c r="DL926" s="54">
        <f t="shared" si="696"/>
        <v>0</v>
      </c>
      <c r="DM926" s="54">
        <f t="shared" si="696"/>
        <v>0</v>
      </c>
      <c r="DN926" s="54">
        <f t="shared" si="696"/>
        <v>0</v>
      </c>
    </row>
    <row r="928" spans="1:119" ht="13.5" x14ac:dyDescent="0.15">
      <c r="A928" s="54"/>
      <c r="B928" s="54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  <c r="AA928" s="54"/>
      <c r="AB928" s="54"/>
      <c r="AC928" s="54"/>
      <c r="AD928" s="54"/>
      <c r="AE928" s="54"/>
      <c r="AF928" s="54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G928" s="348">
        <f>(CG921+CG922)*CG923</f>
        <v>79</v>
      </c>
      <c r="CH928" s="348">
        <f t="shared" ref="CH928:CV928" si="697">(CH921+CH922)*CH923</f>
        <v>79</v>
      </c>
      <c r="CI928" s="348">
        <f t="shared" si="697"/>
        <v>79</v>
      </c>
      <c r="CJ928" s="348">
        <f t="shared" si="697"/>
        <v>79</v>
      </c>
      <c r="CK928" s="348">
        <f t="shared" si="697"/>
        <v>79</v>
      </c>
      <c r="CL928" s="348">
        <f t="shared" si="697"/>
        <v>79</v>
      </c>
      <c r="CM928" s="348">
        <f t="shared" si="697"/>
        <v>79</v>
      </c>
      <c r="CN928" s="348">
        <f t="shared" si="697"/>
        <v>79</v>
      </c>
      <c r="CO928" s="348">
        <f t="shared" si="697"/>
        <v>79</v>
      </c>
      <c r="CP928" s="348">
        <f t="shared" si="697"/>
        <v>79</v>
      </c>
      <c r="CQ928" s="348">
        <f t="shared" si="697"/>
        <v>79</v>
      </c>
      <c r="CR928" s="348">
        <f t="shared" si="697"/>
        <v>79</v>
      </c>
      <c r="CS928" s="348">
        <f t="shared" si="697"/>
        <v>79</v>
      </c>
      <c r="CT928" s="348">
        <f t="shared" si="697"/>
        <v>79</v>
      </c>
      <c r="CU928" s="348">
        <f t="shared" si="697"/>
        <v>79</v>
      </c>
      <c r="CV928" s="348">
        <f t="shared" si="697"/>
        <v>79</v>
      </c>
    </row>
    <row r="929" spans="1:119" ht="13.5" x14ac:dyDescent="0.15">
      <c r="A929" s="54"/>
      <c r="B929" s="54"/>
      <c r="C929" s="54"/>
      <c r="D929" s="54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  <c r="AA929" s="54"/>
      <c r="AB929" s="54"/>
      <c r="AC929" s="54"/>
      <c r="AD929" s="54"/>
      <c r="AE929" s="54"/>
      <c r="AF929" s="54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G929" s="348" t="e">
        <f>CG924*CG923*(CG925-1/CG926)</f>
        <v>#VALUE!</v>
      </c>
      <c r="CH929" s="348" t="e">
        <f t="shared" ref="CH929:CV929" si="698">CH924*CH923*(CH925-1/CH926)</f>
        <v>#VALUE!</v>
      </c>
      <c r="CI929" s="348" t="e">
        <f t="shared" si="698"/>
        <v>#VALUE!</v>
      </c>
      <c r="CJ929" s="348" t="e">
        <f t="shared" si="698"/>
        <v>#VALUE!</v>
      </c>
      <c r="CK929" s="348" t="e">
        <f t="shared" si="698"/>
        <v>#VALUE!</v>
      </c>
      <c r="CL929" s="348" t="e">
        <f t="shared" si="698"/>
        <v>#VALUE!</v>
      </c>
      <c r="CM929" s="348" t="e">
        <f t="shared" si="698"/>
        <v>#VALUE!</v>
      </c>
      <c r="CN929" s="348" t="e">
        <f t="shared" si="698"/>
        <v>#VALUE!</v>
      </c>
      <c r="CO929" s="348" t="e">
        <f t="shared" si="698"/>
        <v>#VALUE!</v>
      </c>
      <c r="CP929" s="348" t="e">
        <f t="shared" si="698"/>
        <v>#VALUE!</v>
      </c>
      <c r="CQ929" s="348" t="e">
        <f t="shared" si="698"/>
        <v>#VALUE!</v>
      </c>
      <c r="CR929" s="348" t="e">
        <f t="shared" si="698"/>
        <v>#VALUE!</v>
      </c>
      <c r="CS929" s="348" t="e">
        <f t="shared" si="698"/>
        <v>#VALUE!</v>
      </c>
      <c r="CT929" s="348" t="e">
        <f t="shared" si="698"/>
        <v>#VALUE!</v>
      </c>
      <c r="CU929" s="348" t="e">
        <f t="shared" si="698"/>
        <v>#VALUE!</v>
      </c>
      <c r="CV929" s="348" t="e">
        <f t="shared" si="698"/>
        <v>#VALUE!</v>
      </c>
    </row>
    <row r="930" spans="1:119" ht="13.5" x14ac:dyDescent="0.15">
      <c r="A930" s="54"/>
      <c r="B930" s="54"/>
      <c r="C930" s="54"/>
      <c r="D930" s="54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  <c r="AA930" s="54"/>
      <c r="AB930" s="54"/>
      <c r="AC930" s="54"/>
      <c r="AD930" s="54"/>
      <c r="AE930" s="54"/>
      <c r="AF930" s="54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G930" s="348" t="e">
        <f>((CG921+CG922)*CG923-CG920-CG924*CG923/CG926)*EXP(-CG926*CG925)</f>
        <v>#VALUE!</v>
      </c>
      <c r="CH930" s="348" t="e">
        <f t="shared" ref="CH930:CV930" si="699">((CH921+CH922)*CH923-CH920-CH924*CH923/CH926)*EXP(-CH926*CH925)</f>
        <v>#VALUE!</v>
      </c>
      <c r="CI930" s="348" t="e">
        <f t="shared" si="699"/>
        <v>#VALUE!</v>
      </c>
      <c r="CJ930" s="348" t="e">
        <f t="shared" si="699"/>
        <v>#VALUE!</v>
      </c>
      <c r="CK930" s="348" t="e">
        <f t="shared" si="699"/>
        <v>#VALUE!</v>
      </c>
      <c r="CL930" s="348" t="e">
        <f t="shared" si="699"/>
        <v>#VALUE!</v>
      </c>
      <c r="CM930" s="348" t="e">
        <f t="shared" si="699"/>
        <v>#VALUE!</v>
      </c>
      <c r="CN930" s="348" t="e">
        <f t="shared" si="699"/>
        <v>#VALUE!</v>
      </c>
      <c r="CO930" s="348" t="e">
        <f t="shared" si="699"/>
        <v>#VALUE!</v>
      </c>
      <c r="CP930" s="348" t="e">
        <f t="shared" si="699"/>
        <v>#VALUE!</v>
      </c>
      <c r="CQ930" s="348" t="e">
        <f t="shared" si="699"/>
        <v>#VALUE!</v>
      </c>
      <c r="CR930" s="348" t="e">
        <f t="shared" si="699"/>
        <v>#VALUE!</v>
      </c>
      <c r="CS930" s="348" t="e">
        <f t="shared" si="699"/>
        <v>#VALUE!</v>
      </c>
      <c r="CT930" s="348" t="e">
        <f t="shared" si="699"/>
        <v>#VALUE!</v>
      </c>
      <c r="CU930" s="348" t="e">
        <f t="shared" si="699"/>
        <v>#VALUE!</v>
      </c>
      <c r="CV930" s="348" t="e">
        <f t="shared" si="699"/>
        <v>#VALUE!</v>
      </c>
    </row>
    <row r="931" spans="1:119" ht="13.5" x14ac:dyDescent="0.15">
      <c r="A931" s="54"/>
      <c r="B931" s="54"/>
      <c r="C931" s="54"/>
      <c r="D931" s="54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  <c r="AA931" s="54"/>
      <c r="AB931" s="54"/>
      <c r="AC931" s="54"/>
      <c r="AD931" s="54"/>
      <c r="AE931" s="54"/>
      <c r="AF931" s="54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G931" s="349" t="e">
        <f>CG928+CG929-CG930</f>
        <v>#VALUE!</v>
      </c>
      <c r="CH931" s="349" t="e">
        <f t="shared" ref="CH931:CV931" si="700">CH928+CH929-CH930</f>
        <v>#VALUE!</v>
      </c>
      <c r="CI931" s="349" t="e">
        <f t="shared" si="700"/>
        <v>#VALUE!</v>
      </c>
      <c r="CJ931" s="349" t="e">
        <f t="shared" si="700"/>
        <v>#VALUE!</v>
      </c>
      <c r="CK931" s="349" t="e">
        <f t="shared" si="700"/>
        <v>#VALUE!</v>
      </c>
      <c r="CL931" s="349" t="e">
        <f t="shared" si="700"/>
        <v>#VALUE!</v>
      </c>
      <c r="CM931" s="349" t="e">
        <f t="shared" si="700"/>
        <v>#VALUE!</v>
      </c>
      <c r="CN931" s="349" t="e">
        <f t="shared" si="700"/>
        <v>#VALUE!</v>
      </c>
      <c r="CO931" s="349" t="e">
        <f t="shared" si="700"/>
        <v>#VALUE!</v>
      </c>
      <c r="CP931" s="349" t="e">
        <f t="shared" si="700"/>
        <v>#VALUE!</v>
      </c>
      <c r="CQ931" s="349" t="e">
        <f t="shared" si="700"/>
        <v>#VALUE!</v>
      </c>
      <c r="CR931" s="349" t="e">
        <f t="shared" si="700"/>
        <v>#VALUE!</v>
      </c>
      <c r="CS931" s="349" t="e">
        <f t="shared" si="700"/>
        <v>#VALUE!</v>
      </c>
      <c r="CT931" s="349" t="e">
        <f t="shared" si="700"/>
        <v>#VALUE!</v>
      </c>
      <c r="CU931" s="349" t="e">
        <f t="shared" si="700"/>
        <v>#VALUE!</v>
      </c>
      <c r="CV931" s="349" t="e">
        <f t="shared" si="700"/>
        <v>#VALUE!</v>
      </c>
    </row>
    <row r="932" spans="1:119" ht="13.5" x14ac:dyDescent="0.15">
      <c r="A932" s="54"/>
      <c r="B932" s="54"/>
      <c r="C932" s="54"/>
      <c r="D932" s="54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  <c r="AA932" s="54"/>
      <c r="AB932" s="54"/>
      <c r="AC932" s="54"/>
      <c r="AD932" s="54"/>
      <c r="AE932" s="54"/>
      <c r="AF932" s="54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G932" s="350" t="s">
        <v>390</v>
      </c>
      <c r="CH932" s="351" t="s">
        <v>333</v>
      </c>
      <c r="CI932" s="351" t="s">
        <v>334</v>
      </c>
      <c r="CJ932" s="351" t="s">
        <v>335</v>
      </c>
      <c r="CK932" s="351" t="s">
        <v>336</v>
      </c>
      <c r="CL932" s="351" t="s">
        <v>337</v>
      </c>
      <c r="CM932" s="351" t="s">
        <v>338</v>
      </c>
      <c r="CN932" s="351" t="s">
        <v>339</v>
      </c>
      <c r="CO932" s="351" t="s">
        <v>340</v>
      </c>
      <c r="CP932" s="351" t="s">
        <v>341</v>
      </c>
      <c r="CQ932" s="351" t="s">
        <v>342</v>
      </c>
      <c r="CR932" s="351" t="s">
        <v>343</v>
      </c>
      <c r="CS932" s="351" t="s">
        <v>344</v>
      </c>
      <c r="CT932" s="351" t="s">
        <v>345</v>
      </c>
      <c r="CU932" s="351" t="s">
        <v>346</v>
      </c>
      <c r="CV932" s="351" t="s">
        <v>347</v>
      </c>
      <c r="CY932" s="54" t="s">
        <v>390</v>
      </c>
      <c r="CZ932" s="54" t="s">
        <v>333</v>
      </c>
      <c r="DA932" s="54" t="s">
        <v>334</v>
      </c>
      <c r="DB932" s="54" t="s">
        <v>335</v>
      </c>
      <c r="DC932" s="54" t="s">
        <v>336</v>
      </c>
      <c r="DD932" s="54" t="s">
        <v>337</v>
      </c>
      <c r="DE932" s="54" t="s">
        <v>338</v>
      </c>
      <c r="DF932" s="54" t="s">
        <v>339</v>
      </c>
      <c r="DG932" s="54" t="s">
        <v>340</v>
      </c>
      <c r="DH932" s="54" t="s">
        <v>341</v>
      </c>
      <c r="DI932" s="54" t="s">
        <v>342</v>
      </c>
      <c r="DJ932" s="54" t="s">
        <v>343</v>
      </c>
      <c r="DK932" s="54" t="s">
        <v>344</v>
      </c>
      <c r="DL932" s="54" t="s">
        <v>345</v>
      </c>
      <c r="DM932" s="54" t="s">
        <v>346</v>
      </c>
      <c r="DN932" s="54" t="s">
        <v>347</v>
      </c>
    </row>
    <row r="933" spans="1:119" ht="13.5" x14ac:dyDescent="0.15">
      <c r="A933" s="54"/>
      <c r="B933" s="54"/>
      <c r="C933" s="54"/>
      <c r="D933" s="54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  <c r="AA933" s="54"/>
      <c r="AB933" s="54"/>
      <c r="AC933" s="54"/>
      <c r="AD933" s="54"/>
      <c r="AE933" s="54"/>
      <c r="AF933" s="54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F933" s="54" t="s">
        <v>391</v>
      </c>
      <c r="CG933" s="352" t="e">
        <f>ROUND((CG921+CG922)*CG923+CG924*CG923*(CG925-1/CG926)-((CG921+CG922)*CG923-CG920-CG924*CG923/CG926)*EXP(-CG926*CG925),5)</f>
        <v>#VALUE!</v>
      </c>
      <c r="CH933" s="352" t="e">
        <f t="shared" ref="CH933:CV933" si="701">ROUND((CH921+CH922)*CH923+CH924*CH923*(CH925-1/CH926)-((CH921+CH922)*CH923-CH920-CH924*CH923/CH926)*EXP(-CH926*CH925),5)</f>
        <v>#VALUE!</v>
      </c>
      <c r="CI933" s="352" t="e">
        <f t="shared" si="701"/>
        <v>#VALUE!</v>
      </c>
      <c r="CJ933" s="352" t="e">
        <f t="shared" si="701"/>
        <v>#VALUE!</v>
      </c>
      <c r="CK933" s="352" t="e">
        <f t="shared" si="701"/>
        <v>#VALUE!</v>
      </c>
      <c r="CL933" s="352" t="e">
        <f t="shared" si="701"/>
        <v>#VALUE!</v>
      </c>
      <c r="CM933" s="352" t="e">
        <f t="shared" si="701"/>
        <v>#VALUE!</v>
      </c>
      <c r="CN933" s="352" t="e">
        <f t="shared" si="701"/>
        <v>#VALUE!</v>
      </c>
      <c r="CO933" s="352" t="e">
        <f t="shared" si="701"/>
        <v>#VALUE!</v>
      </c>
      <c r="CP933" s="352" t="e">
        <f t="shared" si="701"/>
        <v>#VALUE!</v>
      </c>
      <c r="CQ933" s="352" t="e">
        <f t="shared" si="701"/>
        <v>#VALUE!</v>
      </c>
      <c r="CR933" s="352" t="e">
        <f t="shared" si="701"/>
        <v>#VALUE!</v>
      </c>
      <c r="CS933" s="352" t="e">
        <f t="shared" si="701"/>
        <v>#VALUE!</v>
      </c>
      <c r="CT933" s="352" t="e">
        <f t="shared" si="701"/>
        <v>#VALUE!</v>
      </c>
      <c r="CU933" s="352" t="e">
        <f t="shared" si="701"/>
        <v>#VALUE!</v>
      </c>
      <c r="CV933" s="352" t="e">
        <f t="shared" si="701"/>
        <v>#VALUE!</v>
      </c>
      <c r="CX933" s="54" t="s">
        <v>412</v>
      </c>
      <c r="CY933" s="362">
        <f>(CY925+CY926)/CY924+CY923</f>
        <v>295.99579239870923</v>
      </c>
      <c r="CZ933" s="362">
        <f t="shared" ref="CZ933:DN933" si="702">(CZ925+CZ926)/CZ924+CZ923</f>
        <v>253.99617592876882</v>
      </c>
      <c r="DA933" s="362">
        <f t="shared" si="702"/>
        <v>224.99578814732763</v>
      </c>
      <c r="DB933" s="362">
        <f t="shared" si="702"/>
        <v>202.99552076677315</v>
      </c>
      <c r="DC933" s="362">
        <f t="shared" si="702"/>
        <v>190.00217425547623</v>
      </c>
      <c r="DD933" s="362">
        <f t="shared" si="702"/>
        <v>174.99791344557741</v>
      </c>
      <c r="DE933" s="362">
        <f t="shared" si="702"/>
        <v>164.99559634188427</v>
      </c>
      <c r="DF933" s="362">
        <f t="shared" si="702"/>
        <v>157.00280920314253</v>
      </c>
      <c r="DG933" s="362">
        <f t="shared" si="702"/>
        <v>151.99654993400793</v>
      </c>
      <c r="DH933" s="362">
        <f t="shared" si="702"/>
        <v>145.99700693992628</v>
      </c>
      <c r="DI933" s="362">
        <f t="shared" si="702"/>
        <v>141.99730722180493</v>
      </c>
      <c r="DJ933" s="362">
        <f t="shared" si="702"/>
        <v>138.99904711262363</v>
      </c>
      <c r="DK933" s="362">
        <f t="shared" si="702"/>
        <v>133.99871805423658</v>
      </c>
      <c r="DL933" s="362">
        <f t="shared" si="702"/>
        <v>131.99796563285832</v>
      </c>
      <c r="DM933" s="362">
        <f t="shared" si="702"/>
        <v>129.00495001041449</v>
      </c>
      <c r="DN933" s="362">
        <f t="shared" si="702"/>
        <v>127.00491577747849</v>
      </c>
    </row>
    <row r="934" spans="1:119" ht="13.5" x14ac:dyDescent="0.15">
      <c r="A934" s="54"/>
      <c r="B934" s="54"/>
      <c r="C934" s="54"/>
      <c r="D934" s="54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  <c r="AA934" s="54"/>
      <c r="AB934" s="54"/>
      <c r="AC934" s="54"/>
      <c r="AD934" s="54"/>
      <c r="AE934" s="54"/>
      <c r="AF934" s="54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319" t="str">
        <f>IF(CB934="","",CC934)</f>
        <v/>
      </c>
      <c r="CB934" s="363" t="str">
        <f>IF(COUNTIF(CY934:DN934,"×")=0,"","浮上できません")</f>
        <v/>
      </c>
      <c r="CC934" s="316"/>
      <c r="CG934" s="369"/>
      <c r="CH934" s="369"/>
      <c r="CI934" s="369"/>
      <c r="CJ934" s="369"/>
      <c r="CK934" s="369"/>
      <c r="CL934" s="369"/>
      <c r="CM934" s="369"/>
      <c r="CN934" s="369"/>
      <c r="CO934" s="369"/>
      <c r="CP934" s="369"/>
      <c r="CQ934" s="369"/>
      <c r="CR934" s="369"/>
      <c r="CS934" s="369"/>
      <c r="CT934" s="369"/>
      <c r="CU934" s="369"/>
      <c r="CV934" s="369"/>
      <c r="CY934" s="364" t="e">
        <f t="shared" ref="CY934:DN934" si="703">IF(CY933-CG933&gt;0,"","×")</f>
        <v>#VALUE!</v>
      </c>
      <c r="CZ934" s="364" t="e">
        <f t="shared" si="703"/>
        <v>#VALUE!</v>
      </c>
      <c r="DA934" s="364" t="e">
        <f t="shared" si="703"/>
        <v>#VALUE!</v>
      </c>
      <c r="DB934" s="364" t="e">
        <f t="shared" si="703"/>
        <v>#VALUE!</v>
      </c>
      <c r="DC934" s="364" t="e">
        <f t="shared" si="703"/>
        <v>#VALUE!</v>
      </c>
      <c r="DD934" s="364" t="e">
        <f t="shared" si="703"/>
        <v>#VALUE!</v>
      </c>
      <c r="DE934" s="364" t="e">
        <f t="shared" si="703"/>
        <v>#VALUE!</v>
      </c>
      <c r="DF934" s="364" t="e">
        <f t="shared" si="703"/>
        <v>#VALUE!</v>
      </c>
      <c r="DG934" s="364" t="e">
        <f t="shared" si="703"/>
        <v>#VALUE!</v>
      </c>
      <c r="DH934" s="364" t="e">
        <f t="shared" si="703"/>
        <v>#VALUE!</v>
      </c>
      <c r="DI934" s="364" t="e">
        <f t="shared" si="703"/>
        <v>#VALUE!</v>
      </c>
      <c r="DJ934" s="364" t="e">
        <f t="shared" si="703"/>
        <v>#VALUE!</v>
      </c>
      <c r="DK934" s="364" t="e">
        <f t="shared" si="703"/>
        <v>#VALUE!</v>
      </c>
      <c r="DL934" s="364" t="e">
        <f t="shared" si="703"/>
        <v>#VALUE!</v>
      </c>
      <c r="DM934" s="364" t="e">
        <f t="shared" si="703"/>
        <v>#VALUE!</v>
      </c>
      <c r="DN934" s="364" t="e">
        <f t="shared" si="703"/>
        <v>#VALUE!</v>
      </c>
    </row>
    <row r="935" spans="1:119" ht="13.5" x14ac:dyDescent="0.15">
      <c r="A935" s="54"/>
      <c r="B935" s="54"/>
      <c r="C935" s="54"/>
      <c r="D935" s="54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  <c r="AA935" s="54"/>
      <c r="AB935" s="54"/>
      <c r="AC935" s="54"/>
      <c r="AD935" s="54"/>
      <c r="AE935" s="54"/>
      <c r="AF935" s="54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F935" s="338">
        <v>52</v>
      </c>
      <c r="CG935" s="338" t="s">
        <v>586</v>
      </c>
      <c r="CH935" s="338"/>
      <c r="CI935" s="338"/>
      <c r="CJ935" s="338"/>
      <c r="CK935" s="338"/>
      <c r="CL935" s="338"/>
      <c r="CM935" s="338"/>
      <c r="CN935" s="338"/>
      <c r="CO935" s="338"/>
      <c r="CP935" s="338"/>
      <c r="CQ935" s="338"/>
      <c r="CR935" s="338"/>
      <c r="CS935" s="338"/>
      <c r="CT935" s="338"/>
      <c r="CU935" s="338"/>
      <c r="CV935" s="338"/>
      <c r="CW935" s="338"/>
    </row>
    <row r="936" spans="1:119" ht="13.5" x14ac:dyDescent="0.15">
      <c r="A936" s="54"/>
      <c r="B936" s="54"/>
      <c r="C936" s="54"/>
      <c r="D936" s="54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  <c r="AA936" s="54"/>
      <c r="AB936" s="54"/>
      <c r="AC936" s="54"/>
      <c r="AD936" s="54"/>
      <c r="AE936" s="54"/>
      <c r="AF936" s="54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X936" s="339"/>
      <c r="CY936" s="339"/>
      <c r="CZ936" s="339"/>
      <c r="DA936" s="339"/>
      <c r="DB936" s="339"/>
      <c r="DC936" s="339"/>
      <c r="DD936" s="339"/>
      <c r="DE936" s="339"/>
      <c r="DF936" s="339"/>
      <c r="DG936" s="339"/>
      <c r="DH936" s="339"/>
      <c r="DI936" s="339"/>
      <c r="DJ936" s="339"/>
      <c r="DK936" s="339"/>
      <c r="DL936" s="339"/>
      <c r="DM936" s="339"/>
      <c r="DN936" s="339"/>
      <c r="DO936" s="339"/>
    </row>
    <row r="937" spans="1:119" ht="13.5" x14ac:dyDescent="0.15">
      <c r="A937" s="54"/>
      <c r="B937" s="54"/>
      <c r="C937" s="54"/>
      <c r="D937" s="54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  <c r="AA937" s="54"/>
      <c r="AB937" s="54"/>
      <c r="AC937" s="54"/>
      <c r="AD937" s="54"/>
      <c r="AE937" s="54"/>
      <c r="AF937" s="54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F937" s="340" t="s">
        <v>401</v>
      </c>
      <c r="CG937" s="353" t="e">
        <f>CG933</f>
        <v>#VALUE!</v>
      </c>
      <c r="CH937" s="353" t="e">
        <f t="shared" ref="CH937:CV937" si="704">CH933</f>
        <v>#VALUE!</v>
      </c>
      <c r="CI937" s="353" t="e">
        <f t="shared" si="704"/>
        <v>#VALUE!</v>
      </c>
      <c r="CJ937" s="353" t="e">
        <f t="shared" si="704"/>
        <v>#VALUE!</v>
      </c>
      <c r="CK937" s="353" t="e">
        <f t="shared" si="704"/>
        <v>#VALUE!</v>
      </c>
      <c r="CL937" s="353" t="e">
        <f t="shared" si="704"/>
        <v>#VALUE!</v>
      </c>
      <c r="CM937" s="353" t="e">
        <f t="shared" si="704"/>
        <v>#VALUE!</v>
      </c>
      <c r="CN937" s="353" t="e">
        <f t="shared" si="704"/>
        <v>#VALUE!</v>
      </c>
      <c r="CO937" s="353" t="e">
        <f t="shared" si="704"/>
        <v>#VALUE!</v>
      </c>
      <c r="CP937" s="353" t="e">
        <f t="shared" si="704"/>
        <v>#VALUE!</v>
      </c>
      <c r="CQ937" s="353" t="e">
        <f t="shared" si="704"/>
        <v>#VALUE!</v>
      </c>
      <c r="CR937" s="353" t="e">
        <f t="shared" si="704"/>
        <v>#VALUE!</v>
      </c>
      <c r="CS937" s="353" t="e">
        <f t="shared" si="704"/>
        <v>#VALUE!</v>
      </c>
      <c r="CT937" s="353" t="e">
        <f t="shared" si="704"/>
        <v>#VALUE!</v>
      </c>
      <c r="CU937" s="353" t="e">
        <f t="shared" si="704"/>
        <v>#VALUE!</v>
      </c>
      <c r="CV937" s="353" t="e">
        <f t="shared" si="704"/>
        <v>#VALUE!</v>
      </c>
    </row>
    <row r="938" spans="1:119" ht="13.5" x14ac:dyDescent="0.15">
      <c r="A938" s="54"/>
      <c r="B938" s="54"/>
      <c r="C938" s="54"/>
      <c r="D938" s="54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  <c r="AA938" s="54"/>
      <c r="AB938" s="54"/>
      <c r="AC938" s="54"/>
      <c r="AD938" s="54"/>
      <c r="AE938" s="54"/>
      <c r="AF938" s="54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F938" s="54" t="s">
        <v>395</v>
      </c>
      <c r="CG938" s="54">
        <v>100</v>
      </c>
      <c r="CH938" s="54">
        <f>$CG938</f>
        <v>100</v>
      </c>
      <c r="CI938" s="54">
        <f t="shared" ref="CI938:CV942" si="705">$CG938</f>
        <v>100</v>
      </c>
      <c r="CJ938" s="54">
        <f t="shared" si="705"/>
        <v>100</v>
      </c>
      <c r="CK938" s="54">
        <f t="shared" si="705"/>
        <v>100</v>
      </c>
      <c r="CL938" s="54">
        <f t="shared" si="705"/>
        <v>100</v>
      </c>
      <c r="CM938" s="54">
        <f t="shared" si="705"/>
        <v>100</v>
      </c>
      <c r="CN938" s="54">
        <f t="shared" si="705"/>
        <v>100</v>
      </c>
      <c r="CO938" s="54">
        <f t="shared" si="705"/>
        <v>100</v>
      </c>
      <c r="CP938" s="54">
        <f t="shared" si="705"/>
        <v>100</v>
      </c>
      <c r="CQ938" s="54">
        <f t="shared" si="705"/>
        <v>100</v>
      </c>
      <c r="CR938" s="54">
        <f t="shared" si="705"/>
        <v>100</v>
      </c>
      <c r="CS938" s="54">
        <f t="shared" si="705"/>
        <v>100</v>
      </c>
      <c r="CT938" s="54">
        <f t="shared" si="705"/>
        <v>100</v>
      </c>
      <c r="CU938" s="54">
        <f t="shared" si="705"/>
        <v>100</v>
      </c>
      <c r="CV938" s="54">
        <f t="shared" si="705"/>
        <v>100</v>
      </c>
      <c r="CX938" s="339" t="s">
        <v>402</v>
      </c>
      <c r="CY938" s="339"/>
      <c r="CZ938" s="339"/>
      <c r="DA938" s="339"/>
      <c r="DB938" s="339"/>
      <c r="DC938" s="339"/>
      <c r="DD938" s="339"/>
      <c r="DE938" s="339"/>
      <c r="DF938" s="339"/>
      <c r="DG938" s="339"/>
      <c r="DH938" s="339"/>
      <c r="DI938" s="339"/>
      <c r="DJ938" s="339"/>
      <c r="DK938" s="339"/>
      <c r="DL938" s="339"/>
      <c r="DM938" s="339"/>
      <c r="DN938" s="339"/>
      <c r="DO938" s="339"/>
    </row>
    <row r="939" spans="1:119" ht="13.5" x14ac:dyDescent="0.15">
      <c r="A939" s="54"/>
      <c r="B939" s="54"/>
      <c r="C939" s="54"/>
      <c r="D939" s="54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  <c r="AA939" s="54"/>
      <c r="AB939" s="54"/>
      <c r="AC939" s="54"/>
      <c r="AD939" s="54"/>
      <c r="AE939" s="54"/>
      <c r="AF939" s="54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B939" s="64" t="s">
        <v>372</v>
      </c>
      <c r="CC939" s="345">
        <v>-10</v>
      </c>
      <c r="CD939" s="66" t="s">
        <v>373</v>
      </c>
      <c r="CE939" s="66">
        <f>ROUND(CC939*$CG$82*9.80665/1000,0)</f>
        <v>-101</v>
      </c>
      <c r="CF939" s="54" t="s">
        <v>374</v>
      </c>
      <c r="CG939" s="341">
        <f>CE940</f>
        <v>0</v>
      </c>
      <c r="CH939" s="54">
        <f>$CG939</f>
        <v>0</v>
      </c>
      <c r="CI939" s="54">
        <f t="shared" si="705"/>
        <v>0</v>
      </c>
      <c r="CJ939" s="54">
        <f t="shared" si="705"/>
        <v>0</v>
      </c>
      <c r="CK939" s="54">
        <f t="shared" si="705"/>
        <v>0</v>
      </c>
      <c r="CL939" s="54">
        <f t="shared" si="705"/>
        <v>0</v>
      </c>
      <c r="CM939" s="54">
        <f t="shared" si="705"/>
        <v>0</v>
      </c>
      <c r="CN939" s="54">
        <f t="shared" si="705"/>
        <v>0</v>
      </c>
      <c r="CO939" s="54">
        <f t="shared" si="705"/>
        <v>0</v>
      </c>
      <c r="CP939" s="54">
        <f t="shared" si="705"/>
        <v>0</v>
      </c>
      <c r="CQ939" s="54">
        <f t="shared" si="705"/>
        <v>0</v>
      </c>
      <c r="CR939" s="54">
        <f t="shared" si="705"/>
        <v>0</v>
      </c>
      <c r="CS939" s="54">
        <f t="shared" si="705"/>
        <v>0</v>
      </c>
      <c r="CT939" s="54">
        <f t="shared" si="705"/>
        <v>0</v>
      </c>
      <c r="CU939" s="54">
        <f t="shared" si="705"/>
        <v>0</v>
      </c>
      <c r="CV939" s="54">
        <f t="shared" si="705"/>
        <v>0</v>
      </c>
    </row>
    <row r="940" spans="1:119" ht="13.5" x14ac:dyDescent="0.15">
      <c r="A940" s="54"/>
      <c r="B940" s="54"/>
      <c r="C940" s="54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  <c r="AA940" s="54"/>
      <c r="AB940" s="54"/>
      <c r="AC940" s="54"/>
      <c r="AD940" s="54"/>
      <c r="AE940" s="54"/>
      <c r="AF940" s="54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B940" s="354" t="s">
        <v>376</v>
      </c>
      <c r="CC940" s="355">
        <f>CC924</f>
        <v>0</v>
      </c>
      <c r="CD940" s="346" t="s">
        <v>381</v>
      </c>
      <c r="CE940" s="66">
        <f>CC940*$CG$82*9.80665/1000</f>
        <v>0</v>
      </c>
      <c r="CF940" s="54" t="s">
        <v>396</v>
      </c>
      <c r="CG940" s="54">
        <v>0.79</v>
      </c>
      <c r="CH940" s="54">
        <f>$CG940</f>
        <v>0.79</v>
      </c>
      <c r="CI940" s="54">
        <f t="shared" si="705"/>
        <v>0.79</v>
      </c>
      <c r="CJ940" s="54">
        <f t="shared" si="705"/>
        <v>0.79</v>
      </c>
      <c r="CK940" s="54">
        <f t="shared" si="705"/>
        <v>0.79</v>
      </c>
      <c r="CL940" s="54">
        <f t="shared" si="705"/>
        <v>0.79</v>
      </c>
      <c r="CM940" s="54">
        <f t="shared" si="705"/>
        <v>0.79</v>
      </c>
      <c r="CN940" s="54">
        <f t="shared" si="705"/>
        <v>0.79</v>
      </c>
      <c r="CO940" s="54">
        <f t="shared" si="705"/>
        <v>0.79</v>
      </c>
      <c r="CP940" s="54">
        <f t="shared" si="705"/>
        <v>0.79</v>
      </c>
      <c r="CQ940" s="54">
        <f t="shared" si="705"/>
        <v>0.79</v>
      </c>
      <c r="CR940" s="54">
        <f t="shared" si="705"/>
        <v>0.79</v>
      </c>
      <c r="CS940" s="54">
        <f t="shared" si="705"/>
        <v>0.79</v>
      </c>
      <c r="CT940" s="54">
        <f t="shared" si="705"/>
        <v>0.79</v>
      </c>
      <c r="CU940" s="54">
        <f t="shared" si="705"/>
        <v>0.79</v>
      </c>
      <c r="CV940" s="54">
        <f t="shared" si="705"/>
        <v>0.79</v>
      </c>
      <c r="CX940" s="358" t="s">
        <v>404</v>
      </c>
      <c r="CY940" s="54">
        <f t="shared" ref="CY940:DN940" si="706">CG$79</f>
        <v>126.88500000000001</v>
      </c>
      <c r="CZ940" s="54">
        <f t="shared" si="706"/>
        <v>109.185</v>
      </c>
      <c r="DA940" s="54">
        <f t="shared" si="706"/>
        <v>94.381</v>
      </c>
      <c r="DB940" s="54">
        <f t="shared" si="706"/>
        <v>82.445999999999998</v>
      </c>
      <c r="DC940" s="54">
        <f t="shared" si="706"/>
        <v>73.918000000000006</v>
      </c>
      <c r="DD940" s="54">
        <f t="shared" si="706"/>
        <v>63.152999999999999</v>
      </c>
      <c r="DE940" s="54">
        <f t="shared" si="706"/>
        <v>56.482999999999997</v>
      </c>
      <c r="DF940" s="54">
        <f t="shared" si="706"/>
        <v>51.133000000000003</v>
      </c>
      <c r="DG940" s="54">
        <f t="shared" si="706"/>
        <v>48.246000000000002</v>
      </c>
      <c r="DH940" s="54">
        <f t="shared" si="706"/>
        <v>43.709000000000003</v>
      </c>
      <c r="DI940" s="54">
        <f t="shared" si="706"/>
        <v>40.774000000000001</v>
      </c>
      <c r="DJ940" s="54">
        <f t="shared" si="706"/>
        <v>38.68</v>
      </c>
      <c r="DK940" s="54">
        <f t="shared" si="706"/>
        <v>34.463000000000001</v>
      </c>
      <c r="DL940" s="54">
        <f t="shared" si="706"/>
        <v>33.161000000000001</v>
      </c>
      <c r="DM940" s="54">
        <f t="shared" si="706"/>
        <v>30.765000000000001</v>
      </c>
      <c r="DN940" s="54">
        <f t="shared" si="706"/>
        <v>29.283999999999999</v>
      </c>
    </row>
    <row r="941" spans="1:119" ht="13.5" x14ac:dyDescent="0.15">
      <c r="A941" s="54"/>
      <c r="B941" s="54"/>
      <c r="C941" s="54"/>
      <c r="D941" s="54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  <c r="AA941" s="54"/>
      <c r="AB941" s="54"/>
      <c r="AC941" s="54"/>
      <c r="AD941" s="54"/>
      <c r="AE941" s="54"/>
      <c r="AF941" s="54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B941" s="64" t="s">
        <v>380</v>
      </c>
      <c r="CC941" s="345">
        <f>-BN136</f>
        <v>0</v>
      </c>
      <c r="CD941" s="346" t="s">
        <v>381</v>
      </c>
      <c r="CE941" s="66">
        <f>CC941*$CG$82*9.80665/1000</f>
        <v>0</v>
      </c>
      <c r="CF941" s="54" t="s">
        <v>382</v>
      </c>
      <c r="CG941" s="341">
        <f>CE939</f>
        <v>-101</v>
      </c>
      <c r="CH941" s="54">
        <f>$CG941</f>
        <v>-101</v>
      </c>
      <c r="CI941" s="54">
        <f t="shared" si="705"/>
        <v>-101</v>
      </c>
      <c r="CJ941" s="54">
        <f t="shared" si="705"/>
        <v>-101</v>
      </c>
      <c r="CK941" s="54">
        <f t="shared" si="705"/>
        <v>-101</v>
      </c>
      <c r="CL941" s="54">
        <f t="shared" si="705"/>
        <v>-101</v>
      </c>
      <c r="CM941" s="54">
        <f t="shared" si="705"/>
        <v>-101</v>
      </c>
      <c r="CN941" s="54">
        <f t="shared" si="705"/>
        <v>-101</v>
      </c>
      <c r="CO941" s="54">
        <f t="shared" si="705"/>
        <v>-101</v>
      </c>
      <c r="CP941" s="54">
        <f t="shared" si="705"/>
        <v>-101</v>
      </c>
      <c r="CQ941" s="54">
        <f t="shared" si="705"/>
        <v>-101</v>
      </c>
      <c r="CR941" s="54">
        <f t="shared" si="705"/>
        <v>-101</v>
      </c>
      <c r="CS941" s="54">
        <f t="shared" si="705"/>
        <v>-101</v>
      </c>
      <c r="CT941" s="54">
        <f t="shared" si="705"/>
        <v>-101</v>
      </c>
      <c r="CU941" s="54">
        <f t="shared" si="705"/>
        <v>-101</v>
      </c>
      <c r="CV941" s="54">
        <f t="shared" si="705"/>
        <v>-101</v>
      </c>
      <c r="CX941" s="54" t="s">
        <v>418</v>
      </c>
      <c r="CY941" s="54">
        <f t="shared" ref="CY941:DN941" si="707">CG$80</f>
        <v>0.55779999999999996</v>
      </c>
      <c r="CZ941" s="54">
        <f t="shared" si="707"/>
        <v>0.65139999999999998</v>
      </c>
      <c r="DA941" s="54">
        <f t="shared" si="707"/>
        <v>0.72219999999999995</v>
      </c>
      <c r="DB941" s="54">
        <f t="shared" si="707"/>
        <v>0.78249999999999997</v>
      </c>
      <c r="DC941" s="54">
        <f t="shared" si="707"/>
        <v>0.81259999999999999</v>
      </c>
      <c r="DD941" s="54">
        <f t="shared" si="707"/>
        <v>0.84340000000000004</v>
      </c>
      <c r="DE941" s="54">
        <f t="shared" si="707"/>
        <v>0.86929999999999996</v>
      </c>
      <c r="DF941" s="54">
        <f t="shared" si="707"/>
        <v>0.89100000000000001</v>
      </c>
      <c r="DG941" s="54">
        <f t="shared" si="707"/>
        <v>0.90920000000000001</v>
      </c>
      <c r="DH941" s="54">
        <f t="shared" si="707"/>
        <v>0.92220000000000002</v>
      </c>
      <c r="DI941" s="54">
        <f t="shared" si="707"/>
        <v>0.93189999999999995</v>
      </c>
      <c r="DJ941" s="54">
        <f t="shared" si="707"/>
        <v>0.94030000000000002</v>
      </c>
      <c r="DK941" s="54">
        <f t="shared" si="707"/>
        <v>0.94769999999999999</v>
      </c>
      <c r="DL941" s="54">
        <f t="shared" si="707"/>
        <v>0.95440000000000003</v>
      </c>
      <c r="DM941" s="54">
        <f t="shared" si="707"/>
        <v>0.96020000000000005</v>
      </c>
      <c r="DN941" s="54">
        <f t="shared" si="707"/>
        <v>0.96530000000000005</v>
      </c>
    </row>
    <row r="942" spans="1:119" ht="14.25" thickBot="1" x14ac:dyDescent="0.2">
      <c r="A942" s="54"/>
      <c r="B942" s="54"/>
      <c r="C942" s="54"/>
      <c r="D942" s="54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  <c r="AA942" s="54"/>
      <c r="AB942" s="54"/>
      <c r="AC942" s="54"/>
      <c r="AD942" s="54"/>
      <c r="AE942" s="54"/>
      <c r="AF942" s="54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B942" s="64" t="s">
        <v>384</v>
      </c>
      <c r="CC942" s="345">
        <v>0</v>
      </c>
      <c r="CD942" s="66" t="s">
        <v>65</v>
      </c>
      <c r="CE942" s="66">
        <f>IF(CC939=0,IF(CC922&gt;0,CC942+CE925,CC942),(CC942-((CC941-CC940)/CC939)))</f>
        <v>0</v>
      </c>
      <c r="CF942" s="54" t="s">
        <v>385</v>
      </c>
      <c r="CG942" s="341">
        <f>ABS(CE942)</f>
        <v>0</v>
      </c>
      <c r="CH942" s="54">
        <f>$CG942</f>
        <v>0</v>
      </c>
      <c r="CI942" s="54">
        <f t="shared" si="705"/>
        <v>0</v>
      </c>
      <c r="CJ942" s="54">
        <f t="shared" si="705"/>
        <v>0</v>
      </c>
      <c r="CK942" s="54">
        <f t="shared" si="705"/>
        <v>0</v>
      </c>
      <c r="CL942" s="54">
        <f t="shared" si="705"/>
        <v>0</v>
      </c>
      <c r="CM942" s="54">
        <f t="shared" si="705"/>
        <v>0</v>
      </c>
      <c r="CN942" s="54">
        <f t="shared" si="705"/>
        <v>0</v>
      </c>
      <c r="CO942" s="54">
        <f t="shared" si="705"/>
        <v>0</v>
      </c>
      <c r="CP942" s="54">
        <f t="shared" si="705"/>
        <v>0</v>
      </c>
      <c r="CQ942" s="54">
        <f t="shared" si="705"/>
        <v>0</v>
      </c>
      <c r="CR942" s="54">
        <f t="shared" si="705"/>
        <v>0</v>
      </c>
      <c r="CS942" s="54">
        <f t="shared" si="705"/>
        <v>0</v>
      </c>
      <c r="CT942" s="54">
        <f t="shared" si="705"/>
        <v>0</v>
      </c>
      <c r="CU942" s="54">
        <f t="shared" si="705"/>
        <v>0</v>
      </c>
      <c r="CV942" s="54">
        <f t="shared" si="705"/>
        <v>0</v>
      </c>
      <c r="CX942" s="54" t="s">
        <v>407</v>
      </c>
      <c r="CY942" s="54">
        <f>100-$CG$83</f>
        <v>94.33</v>
      </c>
      <c r="CZ942" s="54">
        <f t="shared" ref="CZ942:DN942" si="708">100-$CG$83</f>
        <v>94.33</v>
      </c>
      <c r="DA942" s="54">
        <f t="shared" si="708"/>
        <v>94.33</v>
      </c>
      <c r="DB942" s="54">
        <f t="shared" si="708"/>
        <v>94.33</v>
      </c>
      <c r="DC942" s="54">
        <f t="shared" si="708"/>
        <v>94.33</v>
      </c>
      <c r="DD942" s="54">
        <f t="shared" si="708"/>
        <v>94.33</v>
      </c>
      <c r="DE942" s="54">
        <f t="shared" si="708"/>
        <v>94.33</v>
      </c>
      <c r="DF942" s="54">
        <f t="shared" si="708"/>
        <v>94.33</v>
      </c>
      <c r="DG942" s="54">
        <f t="shared" si="708"/>
        <v>94.33</v>
      </c>
      <c r="DH942" s="54">
        <f t="shared" si="708"/>
        <v>94.33</v>
      </c>
      <c r="DI942" s="54">
        <f t="shared" si="708"/>
        <v>94.33</v>
      </c>
      <c r="DJ942" s="54">
        <f t="shared" si="708"/>
        <v>94.33</v>
      </c>
      <c r="DK942" s="54">
        <f t="shared" si="708"/>
        <v>94.33</v>
      </c>
      <c r="DL942" s="54">
        <f t="shared" si="708"/>
        <v>94.33</v>
      </c>
      <c r="DM942" s="54">
        <f t="shared" si="708"/>
        <v>94.33</v>
      </c>
      <c r="DN942" s="54">
        <f t="shared" si="708"/>
        <v>94.33</v>
      </c>
    </row>
    <row r="943" spans="1:119" ht="14.25" thickBot="1" x14ac:dyDescent="0.2">
      <c r="A943" s="54"/>
      <c r="B943" s="54"/>
      <c r="C943" s="54"/>
      <c r="D943" s="54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  <c r="AA943" s="54"/>
      <c r="AB943" s="54"/>
      <c r="AC943" s="54"/>
      <c r="AD943" s="54"/>
      <c r="AE943" s="54"/>
      <c r="AF943" s="54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B943" s="359"/>
      <c r="CC943" s="360"/>
      <c r="CF943" s="54" t="s">
        <v>408</v>
      </c>
      <c r="CG943" s="347">
        <f>LN(2)/CG$78</f>
        <v>0.13862943611198905</v>
      </c>
      <c r="CH943" s="347">
        <f t="shared" ref="CH943:CV943" si="709">LN(2)/CH$78</f>
        <v>8.6643397569993161E-2</v>
      </c>
      <c r="CI943" s="347">
        <f t="shared" si="709"/>
        <v>5.5451774444795626E-2</v>
      </c>
      <c r="CJ943" s="347">
        <f t="shared" si="709"/>
        <v>3.7467415165402446E-2</v>
      </c>
      <c r="CK943" s="347">
        <f t="shared" si="709"/>
        <v>2.5672117798516494E-2</v>
      </c>
      <c r="CL943" s="347">
        <f t="shared" si="709"/>
        <v>1.8097837612531208E-2</v>
      </c>
      <c r="CM943" s="347">
        <f t="shared" si="709"/>
        <v>1.2765141446776157E-2</v>
      </c>
      <c r="CN943" s="347">
        <f t="shared" si="709"/>
        <v>9.001911435843446E-3</v>
      </c>
      <c r="CO943" s="347">
        <f t="shared" si="709"/>
        <v>6.3591484455040852E-3</v>
      </c>
      <c r="CP943" s="347">
        <f t="shared" si="709"/>
        <v>4.7475834284927756E-3</v>
      </c>
      <c r="CQ943" s="347">
        <f t="shared" si="709"/>
        <v>3.7066694147590657E-3</v>
      </c>
      <c r="CR943" s="347">
        <f t="shared" si="709"/>
        <v>2.9001974082006081E-3</v>
      </c>
      <c r="CS943" s="347">
        <f t="shared" si="709"/>
        <v>2.272613706753919E-3</v>
      </c>
      <c r="CT943" s="347">
        <f t="shared" si="709"/>
        <v>1.7773004629742187E-3</v>
      </c>
      <c r="CU943" s="347">
        <f t="shared" si="709"/>
        <v>1.3918618083533039E-3</v>
      </c>
      <c r="CV943" s="347">
        <f t="shared" si="709"/>
        <v>1.0915703630865281E-3</v>
      </c>
      <c r="CX943" s="54" t="s">
        <v>409</v>
      </c>
      <c r="CY943" s="361">
        <f>CE941</f>
        <v>0</v>
      </c>
      <c r="CZ943" s="54">
        <f>$CY943</f>
        <v>0</v>
      </c>
      <c r="DA943" s="54">
        <f t="shared" ref="DA943:DN943" si="710">$CY943</f>
        <v>0</v>
      </c>
      <c r="DB943" s="54">
        <f t="shared" si="710"/>
        <v>0</v>
      </c>
      <c r="DC943" s="54">
        <f t="shared" si="710"/>
        <v>0</v>
      </c>
      <c r="DD943" s="54">
        <f t="shared" si="710"/>
        <v>0</v>
      </c>
      <c r="DE943" s="54">
        <f t="shared" si="710"/>
        <v>0</v>
      </c>
      <c r="DF943" s="54">
        <f t="shared" si="710"/>
        <v>0</v>
      </c>
      <c r="DG943" s="54">
        <f t="shared" si="710"/>
        <v>0</v>
      </c>
      <c r="DH943" s="54">
        <f t="shared" si="710"/>
        <v>0</v>
      </c>
      <c r="DI943" s="54">
        <f t="shared" si="710"/>
        <v>0</v>
      </c>
      <c r="DJ943" s="54">
        <f t="shared" si="710"/>
        <v>0</v>
      </c>
      <c r="DK943" s="54">
        <f t="shared" si="710"/>
        <v>0</v>
      </c>
      <c r="DL943" s="54">
        <f t="shared" si="710"/>
        <v>0</v>
      </c>
      <c r="DM943" s="54">
        <f t="shared" si="710"/>
        <v>0</v>
      </c>
      <c r="DN943" s="54">
        <f t="shared" si="710"/>
        <v>0</v>
      </c>
    </row>
    <row r="945" spans="1:119" ht="13.5" x14ac:dyDescent="0.15">
      <c r="A945" s="54"/>
      <c r="B945" s="54"/>
      <c r="C945" s="54"/>
      <c r="D945" s="54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  <c r="AA945" s="54"/>
      <c r="AB945" s="54"/>
      <c r="AC945" s="54"/>
      <c r="AD945" s="54"/>
      <c r="AE945" s="54"/>
      <c r="AF945" s="54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G945" s="348">
        <f>(CG938+CG939)*CG940</f>
        <v>79</v>
      </c>
      <c r="CH945" s="348">
        <f t="shared" ref="CH945:CV945" si="711">(CH938+CH939)*CH940</f>
        <v>79</v>
      </c>
      <c r="CI945" s="348">
        <f t="shared" si="711"/>
        <v>79</v>
      </c>
      <c r="CJ945" s="348">
        <f t="shared" si="711"/>
        <v>79</v>
      </c>
      <c r="CK945" s="348">
        <f t="shared" si="711"/>
        <v>79</v>
      </c>
      <c r="CL945" s="348">
        <f t="shared" si="711"/>
        <v>79</v>
      </c>
      <c r="CM945" s="348">
        <f t="shared" si="711"/>
        <v>79</v>
      </c>
      <c r="CN945" s="348">
        <f t="shared" si="711"/>
        <v>79</v>
      </c>
      <c r="CO945" s="348">
        <f t="shared" si="711"/>
        <v>79</v>
      </c>
      <c r="CP945" s="348">
        <f t="shared" si="711"/>
        <v>79</v>
      </c>
      <c r="CQ945" s="348">
        <f t="shared" si="711"/>
        <v>79</v>
      </c>
      <c r="CR945" s="348">
        <f t="shared" si="711"/>
        <v>79</v>
      </c>
      <c r="CS945" s="348">
        <f t="shared" si="711"/>
        <v>79</v>
      </c>
      <c r="CT945" s="348">
        <f t="shared" si="711"/>
        <v>79</v>
      </c>
      <c r="CU945" s="348">
        <f t="shared" si="711"/>
        <v>79</v>
      </c>
      <c r="CV945" s="348">
        <f t="shared" si="711"/>
        <v>79</v>
      </c>
    </row>
    <row r="946" spans="1:119" ht="13.5" x14ac:dyDescent="0.15">
      <c r="A946" s="54"/>
      <c r="B946" s="54"/>
      <c r="C946" s="54"/>
      <c r="D946" s="54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  <c r="AA946" s="54"/>
      <c r="AB946" s="54"/>
      <c r="AC946" s="54"/>
      <c r="AD946" s="54"/>
      <c r="AE946" s="54"/>
      <c r="AF946" s="54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G946" s="348">
        <f>CG941*CG940*(CG942-1/CG943)</f>
        <v>575.56318656265205</v>
      </c>
      <c r="CH946" s="348">
        <f t="shared" ref="CH946:CV946" si="712">CH941*CH940*(CH942-1/CH943)</f>
        <v>920.90109850024317</v>
      </c>
      <c r="CI946" s="348">
        <f t="shared" si="712"/>
        <v>1438.9079664066298</v>
      </c>
      <c r="CJ946" s="348">
        <f t="shared" si="712"/>
        <v>2129.5837902818125</v>
      </c>
      <c r="CK946" s="348">
        <f t="shared" si="712"/>
        <v>3108.0412074383207</v>
      </c>
      <c r="CL946" s="348">
        <f t="shared" si="712"/>
        <v>4408.8140090699144</v>
      </c>
      <c r="CM946" s="348">
        <f t="shared" si="712"/>
        <v>6250.6162060704</v>
      </c>
      <c r="CN946" s="348">
        <f t="shared" si="712"/>
        <v>8863.6730730648396</v>
      </c>
      <c r="CO946" s="348">
        <f t="shared" si="712"/>
        <v>12547.277467065815</v>
      </c>
      <c r="CP946" s="348">
        <f t="shared" si="712"/>
        <v>16806.445047629441</v>
      </c>
      <c r="CQ946" s="348">
        <f t="shared" si="712"/>
        <v>21526.063177443186</v>
      </c>
      <c r="CR946" s="348">
        <f t="shared" si="712"/>
        <v>27511.920317694763</v>
      </c>
      <c r="CS946" s="348">
        <f t="shared" si="712"/>
        <v>35109.354380321776</v>
      </c>
      <c r="CT946" s="348">
        <f t="shared" si="712"/>
        <v>44893.928551886856</v>
      </c>
      <c r="CU946" s="348">
        <f t="shared" si="712"/>
        <v>57326.093381640138</v>
      </c>
      <c r="CV946" s="348">
        <f t="shared" si="712"/>
        <v>73096.524693456799</v>
      </c>
    </row>
    <row r="947" spans="1:119" ht="13.5" x14ac:dyDescent="0.15">
      <c r="A947" s="54"/>
      <c r="B947" s="54"/>
      <c r="C947" s="54"/>
      <c r="D947" s="54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  <c r="AA947" s="54"/>
      <c r="AB947" s="54"/>
      <c r="AC947" s="54"/>
      <c r="AD947" s="54"/>
      <c r="AE947" s="54"/>
      <c r="AF947" s="54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G947" s="348" t="e">
        <f>((CG938+CG939)*CG940-CG937-CG941*CG940/CG943)*EXP(-CG943*CG942)</f>
        <v>#VALUE!</v>
      </c>
      <c r="CH947" s="348" t="e">
        <f t="shared" ref="CH947:CV947" si="713">((CH938+CH939)*CH940-CH937-CH941*CH940/CH943)*EXP(-CH943*CH942)</f>
        <v>#VALUE!</v>
      </c>
      <c r="CI947" s="348" t="e">
        <f t="shared" si="713"/>
        <v>#VALUE!</v>
      </c>
      <c r="CJ947" s="348" t="e">
        <f t="shared" si="713"/>
        <v>#VALUE!</v>
      </c>
      <c r="CK947" s="348" t="e">
        <f t="shared" si="713"/>
        <v>#VALUE!</v>
      </c>
      <c r="CL947" s="348" t="e">
        <f t="shared" si="713"/>
        <v>#VALUE!</v>
      </c>
      <c r="CM947" s="348" t="e">
        <f t="shared" si="713"/>
        <v>#VALUE!</v>
      </c>
      <c r="CN947" s="348" t="e">
        <f t="shared" si="713"/>
        <v>#VALUE!</v>
      </c>
      <c r="CO947" s="348" t="e">
        <f t="shared" si="713"/>
        <v>#VALUE!</v>
      </c>
      <c r="CP947" s="348" t="e">
        <f t="shared" si="713"/>
        <v>#VALUE!</v>
      </c>
      <c r="CQ947" s="348" t="e">
        <f t="shared" si="713"/>
        <v>#VALUE!</v>
      </c>
      <c r="CR947" s="348" t="e">
        <f t="shared" si="713"/>
        <v>#VALUE!</v>
      </c>
      <c r="CS947" s="348" t="e">
        <f t="shared" si="713"/>
        <v>#VALUE!</v>
      </c>
      <c r="CT947" s="348" t="e">
        <f t="shared" si="713"/>
        <v>#VALUE!</v>
      </c>
      <c r="CU947" s="348" t="e">
        <f t="shared" si="713"/>
        <v>#VALUE!</v>
      </c>
      <c r="CV947" s="348" t="e">
        <f t="shared" si="713"/>
        <v>#VALUE!</v>
      </c>
    </row>
    <row r="948" spans="1:119" ht="13.5" x14ac:dyDescent="0.15">
      <c r="A948" s="54"/>
      <c r="B948" s="54"/>
      <c r="C948" s="54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  <c r="AA948" s="54"/>
      <c r="AB948" s="54"/>
      <c r="AC948" s="54"/>
      <c r="AD948" s="54"/>
      <c r="AE948" s="54"/>
      <c r="AF948" s="54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G948" s="349" t="e">
        <f>CG945+CG946-CG947</f>
        <v>#VALUE!</v>
      </c>
      <c r="CH948" s="349" t="e">
        <f t="shared" ref="CH948:CV948" si="714">CH945+CH946-CH947</f>
        <v>#VALUE!</v>
      </c>
      <c r="CI948" s="349" t="e">
        <f t="shared" si="714"/>
        <v>#VALUE!</v>
      </c>
      <c r="CJ948" s="349" t="e">
        <f t="shared" si="714"/>
        <v>#VALUE!</v>
      </c>
      <c r="CK948" s="349" t="e">
        <f t="shared" si="714"/>
        <v>#VALUE!</v>
      </c>
      <c r="CL948" s="349" t="e">
        <f t="shared" si="714"/>
        <v>#VALUE!</v>
      </c>
      <c r="CM948" s="349" t="e">
        <f t="shared" si="714"/>
        <v>#VALUE!</v>
      </c>
      <c r="CN948" s="349" t="e">
        <f t="shared" si="714"/>
        <v>#VALUE!</v>
      </c>
      <c r="CO948" s="349" t="e">
        <f t="shared" si="714"/>
        <v>#VALUE!</v>
      </c>
      <c r="CP948" s="349" t="e">
        <f t="shared" si="714"/>
        <v>#VALUE!</v>
      </c>
      <c r="CQ948" s="349" t="e">
        <f t="shared" si="714"/>
        <v>#VALUE!</v>
      </c>
      <c r="CR948" s="349" t="e">
        <f t="shared" si="714"/>
        <v>#VALUE!</v>
      </c>
      <c r="CS948" s="349" t="e">
        <f t="shared" si="714"/>
        <v>#VALUE!</v>
      </c>
      <c r="CT948" s="349" t="e">
        <f t="shared" si="714"/>
        <v>#VALUE!</v>
      </c>
      <c r="CU948" s="349" t="e">
        <f t="shared" si="714"/>
        <v>#VALUE!</v>
      </c>
      <c r="CV948" s="349" t="e">
        <f t="shared" si="714"/>
        <v>#VALUE!</v>
      </c>
    </row>
    <row r="949" spans="1:119" ht="13.5" x14ac:dyDescent="0.15">
      <c r="A949" s="54"/>
      <c r="B949" s="54"/>
      <c r="C949" s="54"/>
      <c r="D949" s="54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  <c r="AA949" s="54"/>
      <c r="AB949" s="54"/>
      <c r="AC949" s="54"/>
      <c r="AD949" s="54"/>
      <c r="AE949" s="54"/>
      <c r="AF949" s="54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G949" s="350" t="s">
        <v>390</v>
      </c>
      <c r="CH949" s="351" t="s">
        <v>333</v>
      </c>
      <c r="CI949" s="351" t="s">
        <v>334</v>
      </c>
      <c r="CJ949" s="351" t="s">
        <v>335</v>
      </c>
      <c r="CK949" s="351" t="s">
        <v>336</v>
      </c>
      <c r="CL949" s="351" t="s">
        <v>337</v>
      </c>
      <c r="CM949" s="351" t="s">
        <v>338</v>
      </c>
      <c r="CN949" s="351" t="s">
        <v>339</v>
      </c>
      <c r="CO949" s="351" t="s">
        <v>340</v>
      </c>
      <c r="CP949" s="351" t="s">
        <v>341</v>
      </c>
      <c r="CQ949" s="351" t="s">
        <v>342</v>
      </c>
      <c r="CR949" s="351" t="s">
        <v>343</v>
      </c>
      <c r="CS949" s="351" t="s">
        <v>344</v>
      </c>
      <c r="CT949" s="351" t="s">
        <v>345</v>
      </c>
      <c r="CU949" s="351" t="s">
        <v>346</v>
      </c>
      <c r="CV949" s="351" t="s">
        <v>347</v>
      </c>
      <c r="CY949" s="54" t="s">
        <v>390</v>
      </c>
      <c r="CZ949" s="54" t="s">
        <v>333</v>
      </c>
      <c r="DA949" s="54" t="s">
        <v>334</v>
      </c>
      <c r="DB949" s="54" t="s">
        <v>335</v>
      </c>
      <c r="DC949" s="54" t="s">
        <v>336</v>
      </c>
      <c r="DD949" s="54" t="s">
        <v>337</v>
      </c>
      <c r="DE949" s="54" t="s">
        <v>338</v>
      </c>
      <c r="DF949" s="54" t="s">
        <v>339</v>
      </c>
      <c r="DG949" s="54" t="s">
        <v>340</v>
      </c>
      <c r="DH949" s="54" t="s">
        <v>341</v>
      </c>
      <c r="DI949" s="54" t="s">
        <v>342</v>
      </c>
      <c r="DJ949" s="54" t="s">
        <v>343</v>
      </c>
      <c r="DK949" s="54" t="s">
        <v>344</v>
      </c>
      <c r="DL949" s="54" t="s">
        <v>345</v>
      </c>
      <c r="DM949" s="54" t="s">
        <v>346</v>
      </c>
      <c r="DN949" s="54" t="s">
        <v>347</v>
      </c>
    </row>
    <row r="950" spans="1:119" ht="13.5" x14ac:dyDescent="0.15">
      <c r="A950" s="54"/>
      <c r="B950" s="54"/>
      <c r="C950" s="54"/>
      <c r="D950" s="54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  <c r="AA950" s="54"/>
      <c r="AB950" s="54"/>
      <c r="AC950" s="54"/>
      <c r="AD950" s="54"/>
      <c r="AE950" s="54"/>
      <c r="AF950" s="54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F950" s="54" t="s">
        <v>391</v>
      </c>
      <c r="CG950" s="352" t="e">
        <f>ROUND((CG938+CG939)*CG940+CG941*CG940*(CG942-1/CG943)-((CG938+CG939)*CG940-CG937-CG941*CG940/CG943)*EXP(-CG943*CG942),5)</f>
        <v>#VALUE!</v>
      </c>
      <c r="CH950" s="352" t="e">
        <f t="shared" ref="CH950:CV950" si="715">ROUND((CH938+CH939)*CH940+CH941*CH940*(CH942-1/CH943)-((CH938+CH939)*CH940-CH937-CH941*CH940/CH943)*EXP(-CH943*CH942),5)</f>
        <v>#VALUE!</v>
      </c>
      <c r="CI950" s="352" t="e">
        <f t="shared" si="715"/>
        <v>#VALUE!</v>
      </c>
      <c r="CJ950" s="352" t="e">
        <f t="shared" si="715"/>
        <v>#VALUE!</v>
      </c>
      <c r="CK950" s="352" t="e">
        <f t="shared" si="715"/>
        <v>#VALUE!</v>
      </c>
      <c r="CL950" s="352" t="e">
        <f t="shared" si="715"/>
        <v>#VALUE!</v>
      </c>
      <c r="CM950" s="352" t="e">
        <f t="shared" si="715"/>
        <v>#VALUE!</v>
      </c>
      <c r="CN950" s="352" t="e">
        <f t="shared" si="715"/>
        <v>#VALUE!</v>
      </c>
      <c r="CO950" s="352" t="e">
        <f t="shared" si="715"/>
        <v>#VALUE!</v>
      </c>
      <c r="CP950" s="352" t="e">
        <f t="shared" si="715"/>
        <v>#VALUE!</v>
      </c>
      <c r="CQ950" s="352" t="e">
        <f t="shared" si="715"/>
        <v>#VALUE!</v>
      </c>
      <c r="CR950" s="352" t="e">
        <f t="shared" si="715"/>
        <v>#VALUE!</v>
      </c>
      <c r="CS950" s="352" t="e">
        <f t="shared" si="715"/>
        <v>#VALUE!</v>
      </c>
      <c r="CT950" s="352" t="e">
        <f t="shared" si="715"/>
        <v>#VALUE!</v>
      </c>
      <c r="CU950" s="352" t="e">
        <f t="shared" si="715"/>
        <v>#VALUE!</v>
      </c>
      <c r="CV950" s="352" t="e">
        <f t="shared" si="715"/>
        <v>#VALUE!</v>
      </c>
      <c r="CX950" s="54" t="s">
        <v>412</v>
      </c>
      <c r="CY950" s="362">
        <f>(CY942+CY943)/CY941+CY940</f>
        <v>295.99579239870923</v>
      </c>
      <c r="CZ950" s="362">
        <f t="shared" ref="CZ950:DN950" si="716">(CZ942+CZ943)/CZ941+CZ940</f>
        <v>253.99617592876882</v>
      </c>
      <c r="DA950" s="362">
        <f t="shared" si="716"/>
        <v>224.99578814732763</v>
      </c>
      <c r="DB950" s="362">
        <f t="shared" si="716"/>
        <v>202.99552076677315</v>
      </c>
      <c r="DC950" s="362">
        <f t="shared" si="716"/>
        <v>190.00217425547623</v>
      </c>
      <c r="DD950" s="362">
        <f t="shared" si="716"/>
        <v>174.99791344557741</v>
      </c>
      <c r="DE950" s="362">
        <f t="shared" si="716"/>
        <v>164.99559634188427</v>
      </c>
      <c r="DF950" s="362">
        <f t="shared" si="716"/>
        <v>157.00280920314253</v>
      </c>
      <c r="DG950" s="362">
        <f t="shared" si="716"/>
        <v>151.99654993400793</v>
      </c>
      <c r="DH950" s="362">
        <f t="shared" si="716"/>
        <v>145.99700693992628</v>
      </c>
      <c r="DI950" s="362">
        <f t="shared" si="716"/>
        <v>141.99730722180493</v>
      </c>
      <c r="DJ950" s="362">
        <f t="shared" si="716"/>
        <v>138.99904711262363</v>
      </c>
      <c r="DK950" s="362">
        <f t="shared" si="716"/>
        <v>133.99871805423658</v>
      </c>
      <c r="DL950" s="362">
        <f t="shared" si="716"/>
        <v>131.99796563285832</v>
      </c>
      <c r="DM950" s="362">
        <f t="shared" si="716"/>
        <v>129.00495001041449</v>
      </c>
      <c r="DN950" s="362">
        <f t="shared" si="716"/>
        <v>127.00491577747849</v>
      </c>
    </row>
    <row r="951" spans="1:119" ht="13.5" x14ac:dyDescent="0.15">
      <c r="A951" s="54"/>
      <c r="B951" s="54"/>
      <c r="C951" s="54"/>
      <c r="D951" s="54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  <c r="AA951" s="54"/>
      <c r="AB951" s="54"/>
      <c r="AC951" s="54"/>
      <c r="AD951" s="54"/>
      <c r="AE951" s="54"/>
      <c r="AF951" s="54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319" t="str">
        <f>IF(CB951="","",CC951)</f>
        <v/>
      </c>
      <c r="CB951" s="363" t="str">
        <f>IF(COUNTIF(CY951:DN951,"×")=0,"","浮上できません")</f>
        <v/>
      </c>
      <c r="CC951" s="316">
        <v>18</v>
      </c>
      <c r="CG951" s="369"/>
      <c r="CH951" s="369"/>
      <c r="CI951" s="369"/>
      <c r="CJ951" s="369"/>
      <c r="CK951" s="369"/>
      <c r="CL951" s="369"/>
      <c r="CM951" s="369"/>
      <c r="CN951" s="369"/>
      <c r="CO951" s="369"/>
      <c r="CP951" s="369"/>
      <c r="CQ951" s="369"/>
      <c r="CR951" s="369"/>
      <c r="CS951" s="369"/>
      <c r="CT951" s="369"/>
      <c r="CU951" s="369"/>
      <c r="CV951" s="369"/>
      <c r="CY951" s="364" t="e">
        <f t="shared" ref="CY951:DN951" si="717">IF(CY950-CG950&gt;0,"","×")</f>
        <v>#VALUE!</v>
      </c>
      <c r="CZ951" s="364" t="e">
        <f t="shared" si="717"/>
        <v>#VALUE!</v>
      </c>
      <c r="DA951" s="364" t="e">
        <f t="shared" si="717"/>
        <v>#VALUE!</v>
      </c>
      <c r="DB951" s="364" t="e">
        <f t="shared" si="717"/>
        <v>#VALUE!</v>
      </c>
      <c r="DC951" s="364" t="e">
        <f t="shared" si="717"/>
        <v>#VALUE!</v>
      </c>
      <c r="DD951" s="364" t="e">
        <f t="shared" si="717"/>
        <v>#VALUE!</v>
      </c>
      <c r="DE951" s="364" t="e">
        <f t="shared" si="717"/>
        <v>#VALUE!</v>
      </c>
      <c r="DF951" s="364" t="e">
        <f t="shared" si="717"/>
        <v>#VALUE!</v>
      </c>
      <c r="DG951" s="364" t="e">
        <f t="shared" si="717"/>
        <v>#VALUE!</v>
      </c>
      <c r="DH951" s="364" t="e">
        <f t="shared" si="717"/>
        <v>#VALUE!</v>
      </c>
      <c r="DI951" s="364" t="e">
        <f t="shared" si="717"/>
        <v>#VALUE!</v>
      </c>
      <c r="DJ951" s="364" t="e">
        <f t="shared" si="717"/>
        <v>#VALUE!</v>
      </c>
      <c r="DK951" s="364" t="e">
        <f t="shared" si="717"/>
        <v>#VALUE!</v>
      </c>
      <c r="DL951" s="364" t="e">
        <f t="shared" si="717"/>
        <v>#VALUE!</v>
      </c>
      <c r="DM951" s="364" t="e">
        <f t="shared" si="717"/>
        <v>#VALUE!</v>
      </c>
      <c r="DN951" s="364" t="e">
        <f t="shared" si="717"/>
        <v>#VALUE!</v>
      </c>
    </row>
    <row r="952" spans="1:119" ht="13.5" x14ac:dyDescent="0.15">
      <c r="A952" s="54"/>
      <c r="B952" s="54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  <c r="AA952" s="54"/>
      <c r="AB952" s="54"/>
      <c r="AC952" s="54"/>
      <c r="AD952" s="54"/>
      <c r="AE952" s="54"/>
      <c r="AF952" s="54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F952" s="338">
        <v>53</v>
      </c>
      <c r="CG952" s="338" t="s">
        <v>587</v>
      </c>
      <c r="CH952" s="338"/>
      <c r="CI952" s="338"/>
      <c r="CJ952" s="338"/>
      <c r="CK952" s="338"/>
      <c r="CL952" s="338"/>
      <c r="CM952" s="338"/>
      <c r="CN952" s="338"/>
      <c r="CO952" s="338"/>
      <c r="CP952" s="338"/>
      <c r="CQ952" s="338"/>
      <c r="CR952" s="338"/>
      <c r="CS952" s="338"/>
      <c r="CT952" s="338"/>
      <c r="CU952" s="338"/>
      <c r="CV952" s="338"/>
      <c r="CW952" s="338"/>
    </row>
    <row r="954" spans="1:119" ht="13.5" x14ac:dyDescent="0.15">
      <c r="A954" s="54"/>
      <c r="B954" s="54"/>
      <c r="C954" s="54"/>
      <c r="D954" s="54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  <c r="AA954" s="54"/>
      <c r="AB954" s="54"/>
      <c r="AC954" s="54"/>
      <c r="AD954" s="54"/>
      <c r="AE954" s="54"/>
      <c r="AF954" s="54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F954" s="340" t="s">
        <v>401</v>
      </c>
      <c r="CG954" s="353" t="e">
        <f t="shared" ref="CG954:CV954" si="718">CG950</f>
        <v>#VALUE!</v>
      </c>
      <c r="CH954" s="353" t="e">
        <f t="shared" si="718"/>
        <v>#VALUE!</v>
      </c>
      <c r="CI954" s="353" t="e">
        <f t="shared" si="718"/>
        <v>#VALUE!</v>
      </c>
      <c r="CJ954" s="353" t="e">
        <f t="shared" si="718"/>
        <v>#VALUE!</v>
      </c>
      <c r="CK954" s="353" t="e">
        <f t="shared" si="718"/>
        <v>#VALUE!</v>
      </c>
      <c r="CL954" s="353" t="e">
        <f t="shared" si="718"/>
        <v>#VALUE!</v>
      </c>
      <c r="CM954" s="353" t="e">
        <f t="shared" si="718"/>
        <v>#VALUE!</v>
      </c>
      <c r="CN954" s="353" t="e">
        <f t="shared" si="718"/>
        <v>#VALUE!</v>
      </c>
      <c r="CO954" s="353" t="e">
        <f t="shared" si="718"/>
        <v>#VALUE!</v>
      </c>
      <c r="CP954" s="353" t="e">
        <f t="shared" si="718"/>
        <v>#VALUE!</v>
      </c>
      <c r="CQ954" s="353" t="e">
        <f t="shared" si="718"/>
        <v>#VALUE!</v>
      </c>
      <c r="CR954" s="353" t="e">
        <f t="shared" si="718"/>
        <v>#VALUE!</v>
      </c>
      <c r="CS954" s="353" t="e">
        <f t="shared" si="718"/>
        <v>#VALUE!</v>
      </c>
      <c r="CT954" s="353" t="e">
        <f t="shared" si="718"/>
        <v>#VALUE!</v>
      </c>
      <c r="CU954" s="353" t="e">
        <f t="shared" si="718"/>
        <v>#VALUE!</v>
      </c>
      <c r="CV954" s="353" t="e">
        <f t="shared" si="718"/>
        <v>#VALUE!</v>
      </c>
    </row>
    <row r="955" spans="1:119" ht="13.5" x14ac:dyDescent="0.15">
      <c r="A955" s="54"/>
      <c r="B955" s="54"/>
      <c r="C955" s="54"/>
      <c r="D955" s="54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  <c r="AA955" s="54"/>
      <c r="AB955" s="54"/>
      <c r="AC955" s="54"/>
      <c r="AD955" s="54"/>
      <c r="AE955" s="54"/>
      <c r="AF955" s="54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F955" s="54" t="s">
        <v>588</v>
      </c>
      <c r="CG955" s="54">
        <v>100</v>
      </c>
      <c r="CH955" s="54">
        <f>$CG955</f>
        <v>100</v>
      </c>
      <c r="CI955" s="54">
        <f t="shared" ref="CI955:CV959" si="719">$CG955</f>
        <v>100</v>
      </c>
      <c r="CJ955" s="54">
        <f t="shared" si="719"/>
        <v>100</v>
      </c>
      <c r="CK955" s="54">
        <f t="shared" si="719"/>
        <v>100</v>
      </c>
      <c r="CL955" s="54">
        <f t="shared" si="719"/>
        <v>100</v>
      </c>
      <c r="CM955" s="54">
        <f t="shared" si="719"/>
        <v>100</v>
      </c>
      <c r="CN955" s="54">
        <f t="shared" si="719"/>
        <v>100</v>
      </c>
      <c r="CO955" s="54">
        <f t="shared" si="719"/>
        <v>100</v>
      </c>
      <c r="CP955" s="54">
        <f t="shared" si="719"/>
        <v>100</v>
      </c>
      <c r="CQ955" s="54">
        <f t="shared" si="719"/>
        <v>100</v>
      </c>
      <c r="CR955" s="54">
        <f t="shared" si="719"/>
        <v>100</v>
      </c>
      <c r="CS955" s="54">
        <f t="shared" si="719"/>
        <v>100</v>
      </c>
      <c r="CT955" s="54">
        <f t="shared" si="719"/>
        <v>100</v>
      </c>
      <c r="CU955" s="54">
        <f t="shared" si="719"/>
        <v>100</v>
      </c>
      <c r="CV955" s="54">
        <f t="shared" si="719"/>
        <v>100</v>
      </c>
      <c r="CX955" s="339" t="s">
        <v>402</v>
      </c>
      <c r="CY955" s="339"/>
      <c r="CZ955" s="339"/>
      <c r="DA955" s="339"/>
      <c r="DB955" s="339"/>
      <c r="DC955" s="339"/>
      <c r="DD955" s="339"/>
      <c r="DE955" s="339"/>
      <c r="DF955" s="339"/>
      <c r="DG955" s="339"/>
      <c r="DH955" s="339"/>
      <c r="DI955" s="339"/>
      <c r="DJ955" s="339"/>
      <c r="DK955" s="339"/>
      <c r="DL955" s="339"/>
      <c r="DM955" s="339"/>
      <c r="DN955" s="339"/>
      <c r="DO955" s="339"/>
    </row>
    <row r="956" spans="1:119" ht="13.5" x14ac:dyDescent="0.15">
      <c r="A956" s="54"/>
      <c r="B956" s="54"/>
      <c r="C956" s="54"/>
      <c r="D956" s="54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  <c r="AA956" s="54"/>
      <c r="AB956" s="54"/>
      <c r="AC956" s="54"/>
      <c r="AD956" s="54"/>
      <c r="AE956" s="54"/>
      <c r="AF956" s="54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B956" s="64" t="s">
        <v>372</v>
      </c>
      <c r="CC956" s="345">
        <v>0</v>
      </c>
      <c r="CD956" s="66" t="s">
        <v>373</v>
      </c>
      <c r="CE956" s="66">
        <f>ROUND(CC956*$CG$82*9.80665/1000,0)</f>
        <v>0</v>
      </c>
      <c r="CF956" s="54" t="s">
        <v>589</v>
      </c>
      <c r="CG956" s="341">
        <f>CE957</f>
        <v>0</v>
      </c>
      <c r="CH956" s="54">
        <f>$CG956</f>
        <v>0</v>
      </c>
      <c r="CI956" s="54">
        <f t="shared" si="719"/>
        <v>0</v>
      </c>
      <c r="CJ956" s="54">
        <f t="shared" si="719"/>
        <v>0</v>
      </c>
      <c r="CK956" s="54">
        <f t="shared" si="719"/>
        <v>0</v>
      </c>
      <c r="CL956" s="54">
        <f t="shared" si="719"/>
        <v>0</v>
      </c>
      <c r="CM956" s="54">
        <f t="shared" si="719"/>
        <v>0</v>
      </c>
      <c r="CN956" s="54">
        <f t="shared" si="719"/>
        <v>0</v>
      </c>
      <c r="CO956" s="54">
        <f t="shared" si="719"/>
        <v>0</v>
      </c>
      <c r="CP956" s="54">
        <f t="shared" si="719"/>
        <v>0</v>
      </c>
      <c r="CQ956" s="54">
        <f t="shared" si="719"/>
        <v>0</v>
      </c>
      <c r="CR956" s="54">
        <f t="shared" si="719"/>
        <v>0</v>
      </c>
      <c r="CS956" s="54">
        <f t="shared" si="719"/>
        <v>0</v>
      </c>
      <c r="CT956" s="54">
        <f t="shared" si="719"/>
        <v>0</v>
      </c>
      <c r="CU956" s="54">
        <f t="shared" si="719"/>
        <v>0</v>
      </c>
      <c r="CV956" s="54">
        <f t="shared" si="719"/>
        <v>0</v>
      </c>
    </row>
    <row r="957" spans="1:119" ht="13.5" x14ac:dyDescent="0.15">
      <c r="A957" s="54"/>
      <c r="B957" s="54"/>
      <c r="C957" s="54"/>
      <c r="D957" s="54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  <c r="AA957" s="54"/>
      <c r="AB957" s="54"/>
      <c r="AC957" s="54"/>
      <c r="AD957" s="54"/>
      <c r="AE957" s="54"/>
      <c r="AF957" s="54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B957" s="354" t="s">
        <v>376</v>
      </c>
      <c r="CC957" s="355">
        <f>CC941</f>
        <v>0</v>
      </c>
      <c r="CD957" s="346" t="s">
        <v>381</v>
      </c>
      <c r="CE957" s="66">
        <f>CC957*$CG$82*9.80665/1000</f>
        <v>0</v>
      </c>
      <c r="CF957" s="54" t="s">
        <v>396</v>
      </c>
      <c r="CG957" s="54">
        <v>0.79</v>
      </c>
      <c r="CH957" s="54">
        <f>$CG957</f>
        <v>0.79</v>
      </c>
      <c r="CI957" s="54">
        <f t="shared" si="719"/>
        <v>0.79</v>
      </c>
      <c r="CJ957" s="54">
        <f t="shared" si="719"/>
        <v>0.79</v>
      </c>
      <c r="CK957" s="54">
        <f t="shared" si="719"/>
        <v>0.79</v>
      </c>
      <c r="CL957" s="54">
        <f t="shared" si="719"/>
        <v>0.79</v>
      </c>
      <c r="CM957" s="54">
        <f t="shared" si="719"/>
        <v>0.79</v>
      </c>
      <c r="CN957" s="54">
        <f t="shared" si="719"/>
        <v>0.79</v>
      </c>
      <c r="CO957" s="54">
        <f t="shared" si="719"/>
        <v>0.79</v>
      </c>
      <c r="CP957" s="54">
        <f t="shared" si="719"/>
        <v>0.79</v>
      </c>
      <c r="CQ957" s="54">
        <f t="shared" si="719"/>
        <v>0.79</v>
      </c>
      <c r="CR957" s="54">
        <f t="shared" si="719"/>
        <v>0.79</v>
      </c>
      <c r="CS957" s="54">
        <f t="shared" si="719"/>
        <v>0.79</v>
      </c>
      <c r="CT957" s="54">
        <f t="shared" si="719"/>
        <v>0.79</v>
      </c>
      <c r="CU957" s="54">
        <f t="shared" si="719"/>
        <v>0.79</v>
      </c>
      <c r="CV957" s="54">
        <f t="shared" si="719"/>
        <v>0.79</v>
      </c>
      <c r="CX957" s="358" t="s">
        <v>404</v>
      </c>
      <c r="CY957" s="54">
        <f t="shared" ref="CY957:DN957" si="720">CG$79</f>
        <v>126.88500000000001</v>
      </c>
      <c r="CZ957" s="54">
        <f t="shared" si="720"/>
        <v>109.185</v>
      </c>
      <c r="DA957" s="54">
        <f t="shared" si="720"/>
        <v>94.381</v>
      </c>
      <c r="DB957" s="54">
        <f t="shared" si="720"/>
        <v>82.445999999999998</v>
      </c>
      <c r="DC957" s="54">
        <f t="shared" si="720"/>
        <v>73.918000000000006</v>
      </c>
      <c r="DD957" s="54">
        <f t="shared" si="720"/>
        <v>63.152999999999999</v>
      </c>
      <c r="DE957" s="54">
        <f t="shared" si="720"/>
        <v>56.482999999999997</v>
      </c>
      <c r="DF957" s="54">
        <f t="shared" si="720"/>
        <v>51.133000000000003</v>
      </c>
      <c r="DG957" s="54">
        <f t="shared" si="720"/>
        <v>48.246000000000002</v>
      </c>
      <c r="DH957" s="54">
        <f t="shared" si="720"/>
        <v>43.709000000000003</v>
      </c>
      <c r="DI957" s="54">
        <f t="shared" si="720"/>
        <v>40.774000000000001</v>
      </c>
      <c r="DJ957" s="54">
        <f t="shared" si="720"/>
        <v>38.68</v>
      </c>
      <c r="DK957" s="54">
        <f t="shared" si="720"/>
        <v>34.463000000000001</v>
      </c>
      <c r="DL957" s="54">
        <f t="shared" si="720"/>
        <v>33.161000000000001</v>
      </c>
      <c r="DM957" s="54">
        <f t="shared" si="720"/>
        <v>30.765000000000001</v>
      </c>
      <c r="DN957" s="54">
        <f t="shared" si="720"/>
        <v>29.283999999999999</v>
      </c>
    </row>
    <row r="958" spans="1:119" ht="13.5" x14ac:dyDescent="0.15">
      <c r="A958" s="54"/>
      <c r="B958" s="54"/>
      <c r="C958" s="54"/>
      <c r="D958" s="54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  <c r="AA958" s="54"/>
      <c r="AB958" s="54"/>
      <c r="AC958" s="54"/>
      <c r="AD958" s="54"/>
      <c r="AE958" s="54"/>
      <c r="AF958" s="54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B958" s="64" t="s">
        <v>380</v>
      </c>
      <c r="CC958" s="345">
        <f>-BN137</f>
        <v>0</v>
      </c>
      <c r="CD958" s="346" t="s">
        <v>381</v>
      </c>
      <c r="CE958" s="66">
        <f>CC958*$CG$82*9.80665/1000</f>
        <v>0</v>
      </c>
      <c r="CF958" s="54" t="s">
        <v>382</v>
      </c>
      <c r="CG958" s="341">
        <f>CE956</f>
        <v>0</v>
      </c>
      <c r="CH958" s="54">
        <f>$CG958</f>
        <v>0</v>
      </c>
      <c r="CI958" s="54">
        <f t="shared" si="719"/>
        <v>0</v>
      </c>
      <c r="CJ958" s="54">
        <f t="shared" si="719"/>
        <v>0</v>
      </c>
      <c r="CK958" s="54">
        <f t="shared" si="719"/>
        <v>0</v>
      </c>
      <c r="CL958" s="54">
        <f t="shared" si="719"/>
        <v>0</v>
      </c>
      <c r="CM958" s="54">
        <f t="shared" si="719"/>
        <v>0</v>
      </c>
      <c r="CN958" s="54">
        <f t="shared" si="719"/>
        <v>0</v>
      </c>
      <c r="CO958" s="54">
        <f t="shared" si="719"/>
        <v>0</v>
      </c>
      <c r="CP958" s="54">
        <f t="shared" si="719"/>
        <v>0</v>
      </c>
      <c r="CQ958" s="54">
        <f t="shared" si="719"/>
        <v>0</v>
      </c>
      <c r="CR958" s="54">
        <f t="shared" si="719"/>
        <v>0</v>
      </c>
      <c r="CS958" s="54">
        <f t="shared" si="719"/>
        <v>0</v>
      </c>
      <c r="CT958" s="54">
        <f t="shared" si="719"/>
        <v>0</v>
      </c>
      <c r="CU958" s="54">
        <f t="shared" si="719"/>
        <v>0</v>
      </c>
      <c r="CV958" s="54">
        <f t="shared" si="719"/>
        <v>0</v>
      </c>
      <c r="CX958" s="54" t="s">
        <v>418</v>
      </c>
      <c r="CY958" s="54">
        <f t="shared" ref="CY958:DN958" si="721">CG$80</f>
        <v>0.55779999999999996</v>
      </c>
      <c r="CZ958" s="54">
        <f t="shared" si="721"/>
        <v>0.65139999999999998</v>
      </c>
      <c r="DA958" s="54">
        <f t="shared" si="721"/>
        <v>0.72219999999999995</v>
      </c>
      <c r="DB958" s="54">
        <f t="shared" si="721"/>
        <v>0.78249999999999997</v>
      </c>
      <c r="DC958" s="54">
        <f t="shared" si="721"/>
        <v>0.81259999999999999</v>
      </c>
      <c r="DD958" s="54">
        <f t="shared" si="721"/>
        <v>0.84340000000000004</v>
      </c>
      <c r="DE958" s="54">
        <f t="shared" si="721"/>
        <v>0.86929999999999996</v>
      </c>
      <c r="DF958" s="54">
        <f t="shared" si="721"/>
        <v>0.89100000000000001</v>
      </c>
      <c r="DG958" s="54">
        <f t="shared" si="721"/>
        <v>0.90920000000000001</v>
      </c>
      <c r="DH958" s="54">
        <f t="shared" si="721"/>
        <v>0.92220000000000002</v>
      </c>
      <c r="DI958" s="54">
        <f t="shared" si="721"/>
        <v>0.93189999999999995</v>
      </c>
      <c r="DJ958" s="54">
        <f t="shared" si="721"/>
        <v>0.94030000000000002</v>
      </c>
      <c r="DK958" s="54">
        <f t="shared" si="721"/>
        <v>0.94769999999999999</v>
      </c>
      <c r="DL958" s="54">
        <f t="shared" si="721"/>
        <v>0.95440000000000003</v>
      </c>
      <c r="DM958" s="54">
        <f t="shared" si="721"/>
        <v>0.96020000000000005</v>
      </c>
      <c r="DN958" s="54">
        <f t="shared" si="721"/>
        <v>0.96530000000000005</v>
      </c>
    </row>
    <row r="959" spans="1:119" ht="14.25" thickBot="1" x14ac:dyDescent="0.2">
      <c r="A959" s="54"/>
      <c r="B959" s="54"/>
      <c r="C959" s="54"/>
      <c r="D959" s="54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  <c r="AA959" s="54"/>
      <c r="AB959" s="54"/>
      <c r="AC959" s="54"/>
      <c r="AD959" s="54"/>
      <c r="AE959" s="54"/>
      <c r="AF959" s="54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B959" s="64" t="s">
        <v>384</v>
      </c>
      <c r="CC959" s="345" t="e">
        <f>(BM137-BM136)/0.000694444444444444</f>
        <v>#VALUE!</v>
      </c>
      <c r="CD959" s="66" t="s">
        <v>65</v>
      </c>
      <c r="CE959" s="66" t="e">
        <f>IF(CC956=0,IF(CC939&gt;0,CC959+CE942,CC959),(CC959-((CC958-CC957)/CC956)))</f>
        <v>#VALUE!</v>
      </c>
      <c r="CF959" s="54" t="s">
        <v>385</v>
      </c>
      <c r="CG959" s="341" t="e">
        <f>ABS(CE959)</f>
        <v>#VALUE!</v>
      </c>
      <c r="CH959" s="54" t="e">
        <f>$CG959</f>
        <v>#VALUE!</v>
      </c>
      <c r="CI959" s="54" t="e">
        <f t="shared" si="719"/>
        <v>#VALUE!</v>
      </c>
      <c r="CJ959" s="54" t="e">
        <f t="shared" si="719"/>
        <v>#VALUE!</v>
      </c>
      <c r="CK959" s="54" t="e">
        <f t="shared" si="719"/>
        <v>#VALUE!</v>
      </c>
      <c r="CL959" s="54" t="e">
        <f t="shared" si="719"/>
        <v>#VALUE!</v>
      </c>
      <c r="CM959" s="54" t="e">
        <f t="shared" si="719"/>
        <v>#VALUE!</v>
      </c>
      <c r="CN959" s="54" t="e">
        <f t="shared" si="719"/>
        <v>#VALUE!</v>
      </c>
      <c r="CO959" s="54" t="e">
        <f t="shared" si="719"/>
        <v>#VALUE!</v>
      </c>
      <c r="CP959" s="54" t="e">
        <f t="shared" si="719"/>
        <v>#VALUE!</v>
      </c>
      <c r="CQ959" s="54" t="e">
        <f t="shared" si="719"/>
        <v>#VALUE!</v>
      </c>
      <c r="CR959" s="54" t="e">
        <f t="shared" si="719"/>
        <v>#VALUE!</v>
      </c>
      <c r="CS959" s="54" t="e">
        <f t="shared" si="719"/>
        <v>#VALUE!</v>
      </c>
      <c r="CT959" s="54" t="e">
        <f t="shared" si="719"/>
        <v>#VALUE!</v>
      </c>
      <c r="CU959" s="54" t="e">
        <f t="shared" si="719"/>
        <v>#VALUE!</v>
      </c>
      <c r="CV959" s="54" t="e">
        <f t="shared" si="719"/>
        <v>#VALUE!</v>
      </c>
      <c r="CX959" s="54" t="s">
        <v>415</v>
      </c>
      <c r="CY959" s="54">
        <f>100-$CG$83</f>
        <v>94.33</v>
      </c>
      <c r="CZ959" s="54">
        <f t="shared" ref="CZ959:DN959" si="722">100-$CG$83</f>
        <v>94.33</v>
      </c>
      <c r="DA959" s="54">
        <f t="shared" si="722"/>
        <v>94.33</v>
      </c>
      <c r="DB959" s="54">
        <f t="shared" si="722"/>
        <v>94.33</v>
      </c>
      <c r="DC959" s="54">
        <f t="shared" si="722"/>
        <v>94.33</v>
      </c>
      <c r="DD959" s="54">
        <f t="shared" si="722"/>
        <v>94.33</v>
      </c>
      <c r="DE959" s="54">
        <f t="shared" si="722"/>
        <v>94.33</v>
      </c>
      <c r="DF959" s="54">
        <f t="shared" si="722"/>
        <v>94.33</v>
      </c>
      <c r="DG959" s="54">
        <f t="shared" si="722"/>
        <v>94.33</v>
      </c>
      <c r="DH959" s="54">
        <f t="shared" si="722"/>
        <v>94.33</v>
      </c>
      <c r="DI959" s="54">
        <f t="shared" si="722"/>
        <v>94.33</v>
      </c>
      <c r="DJ959" s="54">
        <f t="shared" si="722"/>
        <v>94.33</v>
      </c>
      <c r="DK959" s="54">
        <f t="shared" si="722"/>
        <v>94.33</v>
      </c>
      <c r="DL959" s="54">
        <f t="shared" si="722"/>
        <v>94.33</v>
      </c>
      <c r="DM959" s="54">
        <f t="shared" si="722"/>
        <v>94.33</v>
      </c>
      <c r="DN959" s="54">
        <f t="shared" si="722"/>
        <v>94.33</v>
      </c>
    </row>
    <row r="960" spans="1:119" ht="14.25" thickBot="1" x14ac:dyDescent="0.2">
      <c r="A960" s="54"/>
      <c r="B960" s="54"/>
      <c r="C960" s="54"/>
      <c r="D960" s="54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  <c r="AA960" s="54"/>
      <c r="AB960" s="54"/>
      <c r="AC960" s="54"/>
      <c r="AD960" s="54"/>
      <c r="AE960" s="54"/>
      <c r="AF960" s="54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B960" s="359"/>
      <c r="CC960" s="360"/>
      <c r="CF960" s="54" t="s">
        <v>408</v>
      </c>
      <c r="CG960" s="347">
        <f>LN(2)/CG$78</f>
        <v>0.13862943611198905</v>
      </c>
      <c r="CH960" s="347">
        <f t="shared" ref="CH960:CV960" si="723">LN(2)/CH$78</f>
        <v>8.6643397569993161E-2</v>
      </c>
      <c r="CI960" s="347">
        <f t="shared" si="723"/>
        <v>5.5451774444795626E-2</v>
      </c>
      <c r="CJ960" s="347">
        <f t="shared" si="723"/>
        <v>3.7467415165402446E-2</v>
      </c>
      <c r="CK960" s="347">
        <f t="shared" si="723"/>
        <v>2.5672117798516494E-2</v>
      </c>
      <c r="CL960" s="347">
        <f t="shared" si="723"/>
        <v>1.8097837612531208E-2</v>
      </c>
      <c r="CM960" s="347">
        <f t="shared" si="723"/>
        <v>1.2765141446776157E-2</v>
      </c>
      <c r="CN960" s="347">
        <f t="shared" si="723"/>
        <v>9.001911435843446E-3</v>
      </c>
      <c r="CO960" s="347">
        <f t="shared" si="723"/>
        <v>6.3591484455040852E-3</v>
      </c>
      <c r="CP960" s="347">
        <f t="shared" si="723"/>
        <v>4.7475834284927756E-3</v>
      </c>
      <c r="CQ960" s="347">
        <f t="shared" si="723"/>
        <v>3.7066694147590657E-3</v>
      </c>
      <c r="CR960" s="347">
        <f t="shared" si="723"/>
        <v>2.9001974082006081E-3</v>
      </c>
      <c r="CS960" s="347">
        <f t="shared" si="723"/>
        <v>2.272613706753919E-3</v>
      </c>
      <c r="CT960" s="347">
        <f t="shared" si="723"/>
        <v>1.7773004629742187E-3</v>
      </c>
      <c r="CU960" s="347">
        <f t="shared" si="723"/>
        <v>1.3918618083533039E-3</v>
      </c>
      <c r="CV960" s="347">
        <f t="shared" si="723"/>
        <v>1.0915703630865281E-3</v>
      </c>
      <c r="CX960" s="54" t="s">
        <v>409</v>
      </c>
      <c r="CY960" s="361">
        <f>CE958</f>
        <v>0</v>
      </c>
      <c r="CZ960" s="54">
        <f>$CY960</f>
        <v>0</v>
      </c>
      <c r="DA960" s="54">
        <f t="shared" ref="DA960:DN960" si="724">$CY960</f>
        <v>0</v>
      </c>
      <c r="DB960" s="54">
        <f t="shared" si="724"/>
        <v>0</v>
      </c>
      <c r="DC960" s="54">
        <f t="shared" si="724"/>
        <v>0</v>
      </c>
      <c r="DD960" s="54">
        <f t="shared" si="724"/>
        <v>0</v>
      </c>
      <c r="DE960" s="54">
        <f t="shared" si="724"/>
        <v>0</v>
      </c>
      <c r="DF960" s="54">
        <f t="shared" si="724"/>
        <v>0</v>
      </c>
      <c r="DG960" s="54">
        <f t="shared" si="724"/>
        <v>0</v>
      </c>
      <c r="DH960" s="54">
        <f t="shared" si="724"/>
        <v>0</v>
      </c>
      <c r="DI960" s="54">
        <f t="shared" si="724"/>
        <v>0</v>
      </c>
      <c r="DJ960" s="54">
        <f t="shared" si="724"/>
        <v>0</v>
      </c>
      <c r="DK960" s="54">
        <f t="shared" si="724"/>
        <v>0</v>
      </c>
      <c r="DL960" s="54">
        <f t="shared" si="724"/>
        <v>0</v>
      </c>
      <c r="DM960" s="54">
        <f t="shared" si="724"/>
        <v>0</v>
      </c>
      <c r="DN960" s="54">
        <f t="shared" si="724"/>
        <v>0</v>
      </c>
    </row>
    <row r="962" spans="1:119" ht="13.5" x14ac:dyDescent="0.15">
      <c r="A962" s="54"/>
      <c r="B962" s="54"/>
      <c r="C962" s="54"/>
      <c r="D962" s="54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  <c r="AA962" s="54"/>
      <c r="AB962" s="54"/>
      <c r="AC962" s="54"/>
      <c r="AD962" s="54"/>
      <c r="AE962" s="54"/>
      <c r="AF962" s="54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G962" s="348">
        <f>(CG955+CG956)*CG957</f>
        <v>79</v>
      </c>
      <c r="CH962" s="348">
        <f t="shared" ref="CH962:CV962" si="725">(CH955+CH956)*CH957</f>
        <v>79</v>
      </c>
      <c r="CI962" s="348">
        <f t="shared" si="725"/>
        <v>79</v>
      </c>
      <c r="CJ962" s="348">
        <f t="shared" si="725"/>
        <v>79</v>
      </c>
      <c r="CK962" s="348">
        <f t="shared" si="725"/>
        <v>79</v>
      </c>
      <c r="CL962" s="348">
        <f t="shared" si="725"/>
        <v>79</v>
      </c>
      <c r="CM962" s="348">
        <f t="shared" si="725"/>
        <v>79</v>
      </c>
      <c r="CN962" s="348">
        <f t="shared" si="725"/>
        <v>79</v>
      </c>
      <c r="CO962" s="348">
        <f t="shared" si="725"/>
        <v>79</v>
      </c>
      <c r="CP962" s="348">
        <f t="shared" si="725"/>
        <v>79</v>
      </c>
      <c r="CQ962" s="348">
        <f t="shared" si="725"/>
        <v>79</v>
      </c>
      <c r="CR962" s="348">
        <f t="shared" si="725"/>
        <v>79</v>
      </c>
      <c r="CS962" s="348">
        <f t="shared" si="725"/>
        <v>79</v>
      </c>
      <c r="CT962" s="348">
        <f t="shared" si="725"/>
        <v>79</v>
      </c>
      <c r="CU962" s="348">
        <f t="shared" si="725"/>
        <v>79</v>
      </c>
      <c r="CV962" s="348">
        <f t="shared" si="725"/>
        <v>79</v>
      </c>
    </row>
    <row r="963" spans="1:119" ht="13.5" x14ac:dyDescent="0.15">
      <c r="A963" s="54"/>
      <c r="B963" s="54"/>
      <c r="C963" s="54"/>
      <c r="D963" s="54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  <c r="AA963" s="54"/>
      <c r="AB963" s="54"/>
      <c r="AC963" s="54"/>
      <c r="AD963" s="54"/>
      <c r="AE963" s="54"/>
      <c r="AF963" s="54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G963" s="348" t="e">
        <f>CG958*CG957*(CG959-1/CG960)</f>
        <v>#VALUE!</v>
      </c>
      <c r="CH963" s="348" t="e">
        <f t="shared" ref="CH963:CV963" si="726">CH958*CH957*(CH959-1/CH960)</f>
        <v>#VALUE!</v>
      </c>
      <c r="CI963" s="348" t="e">
        <f t="shared" si="726"/>
        <v>#VALUE!</v>
      </c>
      <c r="CJ963" s="348" t="e">
        <f t="shared" si="726"/>
        <v>#VALUE!</v>
      </c>
      <c r="CK963" s="348" t="e">
        <f t="shared" si="726"/>
        <v>#VALUE!</v>
      </c>
      <c r="CL963" s="348" t="e">
        <f t="shared" si="726"/>
        <v>#VALUE!</v>
      </c>
      <c r="CM963" s="348" t="e">
        <f t="shared" si="726"/>
        <v>#VALUE!</v>
      </c>
      <c r="CN963" s="348" t="e">
        <f t="shared" si="726"/>
        <v>#VALUE!</v>
      </c>
      <c r="CO963" s="348" t="e">
        <f t="shared" si="726"/>
        <v>#VALUE!</v>
      </c>
      <c r="CP963" s="348" t="e">
        <f t="shared" si="726"/>
        <v>#VALUE!</v>
      </c>
      <c r="CQ963" s="348" t="e">
        <f t="shared" si="726"/>
        <v>#VALUE!</v>
      </c>
      <c r="CR963" s="348" t="e">
        <f t="shared" si="726"/>
        <v>#VALUE!</v>
      </c>
      <c r="CS963" s="348" t="e">
        <f t="shared" si="726"/>
        <v>#VALUE!</v>
      </c>
      <c r="CT963" s="348" t="e">
        <f t="shared" si="726"/>
        <v>#VALUE!</v>
      </c>
      <c r="CU963" s="348" t="e">
        <f t="shared" si="726"/>
        <v>#VALUE!</v>
      </c>
      <c r="CV963" s="348" t="e">
        <f t="shared" si="726"/>
        <v>#VALUE!</v>
      </c>
    </row>
    <row r="964" spans="1:119" ht="13.5" x14ac:dyDescent="0.15">
      <c r="A964" s="54"/>
      <c r="B964" s="54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  <c r="AA964" s="54"/>
      <c r="AB964" s="54"/>
      <c r="AC964" s="54"/>
      <c r="AD964" s="54"/>
      <c r="AE964" s="54"/>
      <c r="AF964" s="54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G964" s="348" t="e">
        <f>((CG955+CG956)*CG957-CG954-CG958*CG957/CG960)*EXP(-CG960*CG959)</f>
        <v>#VALUE!</v>
      </c>
      <c r="CH964" s="348" t="e">
        <f t="shared" ref="CH964:CV964" si="727">((CH955+CH956)*CH957-CH954-CH958*CH957/CH960)*EXP(-CH960*CH959)</f>
        <v>#VALUE!</v>
      </c>
      <c r="CI964" s="348" t="e">
        <f t="shared" si="727"/>
        <v>#VALUE!</v>
      </c>
      <c r="CJ964" s="348" t="e">
        <f t="shared" si="727"/>
        <v>#VALUE!</v>
      </c>
      <c r="CK964" s="348" t="e">
        <f t="shared" si="727"/>
        <v>#VALUE!</v>
      </c>
      <c r="CL964" s="348" t="e">
        <f t="shared" si="727"/>
        <v>#VALUE!</v>
      </c>
      <c r="CM964" s="348" t="e">
        <f t="shared" si="727"/>
        <v>#VALUE!</v>
      </c>
      <c r="CN964" s="348" t="e">
        <f t="shared" si="727"/>
        <v>#VALUE!</v>
      </c>
      <c r="CO964" s="348" t="e">
        <f t="shared" si="727"/>
        <v>#VALUE!</v>
      </c>
      <c r="CP964" s="348" t="e">
        <f t="shared" si="727"/>
        <v>#VALUE!</v>
      </c>
      <c r="CQ964" s="348" t="e">
        <f t="shared" si="727"/>
        <v>#VALUE!</v>
      </c>
      <c r="CR964" s="348" t="e">
        <f t="shared" si="727"/>
        <v>#VALUE!</v>
      </c>
      <c r="CS964" s="348" t="e">
        <f t="shared" si="727"/>
        <v>#VALUE!</v>
      </c>
      <c r="CT964" s="348" t="e">
        <f t="shared" si="727"/>
        <v>#VALUE!</v>
      </c>
      <c r="CU964" s="348" t="e">
        <f t="shared" si="727"/>
        <v>#VALUE!</v>
      </c>
      <c r="CV964" s="348" t="e">
        <f t="shared" si="727"/>
        <v>#VALUE!</v>
      </c>
    </row>
    <row r="965" spans="1:119" ht="13.5" x14ac:dyDescent="0.15">
      <c r="A965" s="54"/>
      <c r="B965" s="54"/>
      <c r="C965" s="54"/>
      <c r="D965" s="54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  <c r="AA965" s="54"/>
      <c r="AB965" s="54"/>
      <c r="AC965" s="54"/>
      <c r="AD965" s="54"/>
      <c r="AE965" s="54"/>
      <c r="AF965" s="54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G965" s="349" t="e">
        <f>CG962+CG963-CG964</f>
        <v>#VALUE!</v>
      </c>
      <c r="CH965" s="349" t="e">
        <f t="shared" ref="CH965:CV965" si="728">CH962+CH963-CH964</f>
        <v>#VALUE!</v>
      </c>
      <c r="CI965" s="349" t="e">
        <f t="shared" si="728"/>
        <v>#VALUE!</v>
      </c>
      <c r="CJ965" s="349" t="e">
        <f t="shared" si="728"/>
        <v>#VALUE!</v>
      </c>
      <c r="CK965" s="349" t="e">
        <f t="shared" si="728"/>
        <v>#VALUE!</v>
      </c>
      <c r="CL965" s="349" t="e">
        <f t="shared" si="728"/>
        <v>#VALUE!</v>
      </c>
      <c r="CM965" s="349" t="e">
        <f t="shared" si="728"/>
        <v>#VALUE!</v>
      </c>
      <c r="CN965" s="349" t="e">
        <f t="shared" si="728"/>
        <v>#VALUE!</v>
      </c>
      <c r="CO965" s="349" t="e">
        <f t="shared" si="728"/>
        <v>#VALUE!</v>
      </c>
      <c r="CP965" s="349" t="e">
        <f t="shared" si="728"/>
        <v>#VALUE!</v>
      </c>
      <c r="CQ965" s="349" t="e">
        <f t="shared" si="728"/>
        <v>#VALUE!</v>
      </c>
      <c r="CR965" s="349" t="e">
        <f t="shared" si="728"/>
        <v>#VALUE!</v>
      </c>
      <c r="CS965" s="349" t="e">
        <f t="shared" si="728"/>
        <v>#VALUE!</v>
      </c>
      <c r="CT965" s="349" t="e">
        <f t="shared" si="728"/>
        <v>#VALUE!</v>
      </c>
      <c r="CU965" s="349" t="e">
        <f t="shared" si="728"/>
        <v>#VALUE!</v>
      </c>
      <c r="CV965" s="349" t="e">
        <f t="shared" si="728"/>
        <v>#VALUE!</v>
      </c>
    </row>
    <row r="966" spans="1:119" ht="13.5" x14ac:dyDescent="0.15">
      <c r="A966" s="54"/>
      <c r="B966" s="54"/>
      <c r="C966" s="54"/>
      <c r="D966" s="54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  <c r="AA966" s="54"/>
      <c r="AB966" s="54"/>
      <c r="AC966" s="54"/>
      <c r="AD966" s="54"/>
      <c r="AE966" s="54"/>
      <c r="AF966" s="54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G966" s="350" t="s">
        <v>390</v>
      </c>
      <c r="CH966" s="351" t="s">
        <v>333</v>
      </c>
      <c r="CI966" s="351" t="s">
        <v>334</v>
      </c>
      <c r="CJ966" s="351" t="s">
        <v>335</v>
      </c>
      <c r="CK966" s="351" t="s">
        <v>336</v>
      </c>
      <c r="CL966" s="351" t="s">
        <v>337</v>
      </c>
      <c r="CM966" s="351" t="s">
        <v>338</v>
      </c>
      <c r="CN966" s="351" t="s">
        <v>339</v>
      </c>
      <c r="CO966" s="351" t="s">
        <v>340</v>
      </c>
      <c r="CP966" s="351" t="s">
        <v>341</v>
      </c>
      <c r="CQ966" s="351" t="s">
        <v>342</v>
      </c>
      <c r="CR966" s="351" t="s">
        <v>343</v>
      </c>
      <c r="CS966" s="351" t="s">
        <v>344</v>
      </c>
      <c r="CT966" s="351" t="s">
        <v>345</v>
      </c>
      <c r="CU966" s="351" t="s">
        <v>346</v>
      </c>
      <c r="CV966" s="351" t="s">
        <v>347</v>
      </c>
      <c r="CY966" s="54" t="s">
        <v>390</v>
      </c>
      <c r="CZ966" s="54" t="s">
        <v>333</v>
      </c>
      <c r="DA966" s="54" t="s">
        <v>334</v>
      </c>
      <c r="DB966" s="54" t="s">
        <v>335</v>
      </c>
      <c r="DC966" s="54" t="s">
        <v>336</v>
      </c>
      <c r="DD966" s="54" t="s">
        <v>337</v>
      </c>
      <c r="DE966" s="54" t="s">
        <v>338</v>
      </c>
      <c r="DF966" s="54" t="s">
        <v>339</v>
      </c>
      <c r="DG966" s="54" t="s">
        <v>340</v>
      </c>
      <c r="DH966" s="54" t="s">
        <v>341</v>
      </c>
      <c r="DI966" s="54" t="s">
        <v>342</v>
      </c>
      <c r="DJ966" s="54" t="s">
        <v>343</v>
      </c>
      <c r="DK966" s="54" t="s">
        <v>344</v>
      </c>
      <c r="DL966" s="54" t="s">
        <v>345</v>
      </c>
      <c r="DM966" s="54" t="s">
        <v>346</v>
      </c>
      <c r="DN966" s="54" t="s">
        <v>347</v>
      </c>
    </row>
    <row r="967" spans="1:119" ht="13.5" x14ac:dyDescent="0.15">
      <c r="A967" s="54"/>
      <c r="B967" s="54"/>
      <c r="C967" s="54"/>
      <c r="D967" s="54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  <c r="AA967" s="54"/>
      <c r="AB967" s="54"/>
      <c r="AC967" s="54"/>
      <c r="AD967" s="54"/>
      <c r="AE967" s="54"/>
      <c r="AF967" s="54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F967" s="54" t="s">
        <v>391</v>
      </c>
      <c r="CG967" s="352" t="e">
        <f>ROUND((CG955+CG956)*CG957+CG958*CG957*(CG959-1/CG960)-((CG955+CG956)*CG957-CG954-CG958*CG957/CG960)*EXP(-CG960*CG959),5)</f>
        <v>#VALUE!</v>
      </c>
      <c r="CH967" s="352" t="e">
        <f t="shared" ref="CH967:CV967" si="729">ROUND((CH955+CH956)*CH957+CH958*CH957*(CH959-1/CH960)-((CH955+CH956)*CH957-CH954-CH958*CH957/CH960)*EXP(-CH960*CH959),5)</f>
        <v>#VALUE!</v>
      </c>
      <c r="CI967" s="352" t="e">
        <f t="shared" si="729"/>
        <v>#VALUE!</v>
      </c>
      <c r="CJ967" s="352" t="e">
        <f t="shared" si="729"/>
        <v>#VALUE!</v>
      </c>
      <c r="CK967" s="352" t="e">
        <f t="shared" si="729"/>
        <v>#VALUE!</v>
      </c>
      <c r="CL967" s="352" t="e">
        <f t="shared" si="729"/>
        <v>#VALUE!</v>
      </c>
      <c r="CM967" s="352" t="e">
        <f t="shared" si="729"/>
        <v>#VALUE!</v>
      </c>
      <c r="CN967" s="352" t="e">
        <f t="shared" si="729"/>
        <v>#VALUE!</v>
      </c>
      <c r="CO967" s="352" t="e">
        <f t="shared" si="729"/>
        <v>#VALUE!</v>
      </c>
      <c r="CP967" s="352" t="e">
        <f t="shared" si="729"/>
        <v>#VALUE!</v>
      </c>
      <c r="CQ967" s="352" t="e">
        <f t="shared" si="729"/>
        <v>#VALUE!</v>
      </c>
      <c r="CR967" s="352" t="e">
        <f t="shared" si="729"/>
        <v>#VALUE!</v>
      </c>
      <c r="CS967" s="352" t="e">
        <f t="shared" si="729"/>
        <v>#VALUE!</v>
      </c>
      <c r="CT967" s="352" t="e">
        <f t="shared" si="729"/>
        <v>#VALUE!</v>
      </c>
      <c r="CU967" s="352" t="e">
        <f t="shared" si="729"/>
        <v>#VALUE!</v>
      </c>
      <c r="CV967" s="352" t="e">
        <f t="shared" si="729"/>
        <v>#VALUE!</v>
      </c>
      <c r="CX967" s="54" t="s">
        <v>412</v>
      </c>
      <c r="CY967" s="362">
        <f>(CY959+CY960)/CY958+CY957</f>
        <v>295.99579239870923</v>
      </c>
      <c r="CZ967" s="362">
        <f t="shared" ref="CZ967:DN967" si="730">(CZ959+CZ960)/CZ958+CZ957</f>
        <v>253.99617592876882</v>
      </c>
      <c r="DA967" s="362">
        <f t="shared" si="730"/>
        <v>224.99578814732763</v>
      </c>
      <c r="DB967" s="362">
        <f t="shared" si="730"/>
        <v>202.99552076677315</v>
      </c>
      <c r="DC967" s="362">
        <f t="shared" si="730"/>
        <v>190.00217425547623</v>
      </c>
      <c r="DD967" s="362">
        <f t="shared" si="730"/>
        <v>174.99791344557741</v>
      </c>
      <c r="DE967" s="362">
        <f t="shared" si="730"/>
        <v>164.99559634188427</v>
      </c>
      <c r="DF967" s="362">
        <f t="shared" si="730"/>
        <v>157.00280920314253</v>
      </c>
      <c r="DG967" s="362">
        <f t="shared" si="730"/>
        <v>151.99654993400793</v>
      </c>
      <c r="DH967" s="362">
        <f t="shared" si="730"/>
        <v>145.99700693992628</v>
      </c>
      <c r="DI967" s="362">
        <f t="shared" si="730"/>
        <v>141.99730722180493</v>
      </c>
      <c r="DJ967" s="362">
        <f t="shared" si="730"/>
        <v>138.99904711262363</v>
      </c>
      <c r="DK967" s="362">
        <f t="shared" si="730"/>
        <v>133.99871805423658</v>
      </c>
      <c r="DL967" s="362">
        <f t="shared" si="730"/>
        <v>131.99796563285832</v>
      </c>
      <c r="DM967" s="362">
        <f t="shared" si="730"/>
        <v>129.00495001041449</v>
      </c>
      <c r="DN967" s="362">
        <f t="shared" si="730"/>
        <v>127.00491577747849</v>
      </c>
    </row>
    <row r="968" spans="1:119" ht="16.5" customHeight="1" x14ac:dyDescent="0.15">
      <c r="A968" s="54"/>
      <c r="B968" s="54"/>
      <c r="C968" s="54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  <c r="AA968" s="54"/>
      <c r="AB968" s="54"/>
      <c r="AC968" s="54"/>
      <c r="AD968" s="54"/>
      <c r="AE968" s="54"/>
      <c r="AF968" s="54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319" t="str">
        <f>IF(CB968="","",CC968)</f>
        <v/>
      </c>
      <c r="CB968" s="363" t="str">
        <f>IF(COUNTIF(CY968:DN968,"×")=0,"","浮上できません")</f>
        <v/>
      </c>
      <c r="CC968" s="316">
        <v>18</v>
      </c>
      <c r="CY968" s="364" t="e">
        <f t="shared" ref="CY968:DN968" si="731">IF(CY967-CG967&gt;0,"","×")</f>
        <v>#VALUE!</v>
      </c>
      <c r="CZ968" s="364" t="e">
        <f t="shared" si="731"/>
        <v>#VALUE!</v>
      </c>
      <c r="DA968" s="364" t="e">
        <f t="shared" si="731"/>
        <v>#VALUE!</v>
      </c>
      <c r="DB968" s="364" t="e">
        <f t="shared" si="731"/>
        <v>#VALUE!</v>
      </c>
      <c r="DC968" s="364" t="e">
        <f t="shared" si="731"/>
        <v>#VALUE!</v>
      </c>
      <c r="DD968" s="364" t="e">
        <f t="shared" si="731"/>
        <v>#VALUE!</v>
      </c>
      <c r="DE968" s="364" t="e">
        <f t="shared" si="731"/>
        <v>#VALUE!</v>
      </c>
      <c r="DF968" s="364" t="e">
        <f t="shared" si="731"/>
        <v>#VALUE!</v>
      </c>
      <c r="DG968" s="364" t="e">
        <f t="shared" si="731"/>
        <v>#VALUE!</v>
      </c>
      <c r="DH968" s="364" t="e">
        <f t="shared" si="731"/>
        <v>#VALUE!</v>
      </c>
      <c r="DI968" s="364" t="e">
        <f t="shared" si="731"/>
        <v>#VALUE!</v>
      </c>
      <c r="DJ968" s="364" t="e">
        <f t="shared" si="731"/>
        <v>#VALUE!</v>
      </c>
      <c r="DK968" s="364" t="e">
        <f t="shared" si="731"/>
        <v>#VALUE!</v>
      </c>
      <c r="DL968" s="364" t="e">
        <f t="shared" si="731"/>
        <v>#VALUE!</v>
      </c>
      <c r="DM968" s="364" t="e">
        <f t="shared" si="731"/>
        <v>#VALUE!</v>
      </c>
      <c r="DN968" s="364" t="e">
        <f t="shared" si="731"/>
        <v>#VALUE!</v>
      </c>
    </row>
    <row r="969" spans="1:119" ht="13.5" x14ac:dyDescent="0.15">
      <c r="A969" s="54"/>
      <c r="B969" s="54"/>
      <c r="C969" s="54"/>
      <c r="D969" s="54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  <c r="AA969" s="54"/>
      <c r="AB969" s="54"/>
      <c r="AC969" s="54"/>
      <c r="AD969" s="54"/>
      <c r="AE969" s="54"/>
      <c r="AF969" s="54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F969" s="338">
        <v>54</v>
      </c>
      <c r="CG969" s="338" t="s">
        <v>590</v>
      </c>
      <c r="CH969" s="338"/>
      <c r="CI969" s="338"/>
      <c r="CJ969" s="338"/>
      <c r="CK969" s="338"/>
      <c r="CL969" s="338"/>
      <c r="CM969" s="338"/>
      <c r="CN969" s="338"/>
      <c r="CO969" s="338"/>
      <c r="CP969" s="338"/>
      <c r="CQ969" s="338"/>
      <c r="CR969" s="338"/>
      <c r="CS969" s="338"/>
      <c r="CT969" s="338"/>
      <c r="CU969" s="338"/>
      <c r="CV969" s="338"/>
      <c r="CW969" s="338"/>
    </row>
    <row r="971" spans="1:119" ht="13.5" x14ac:dyDescent="0.15">
      <c r="A971" s="54"/>
      <c r="B971" s="54"/>
      <c r="C971" s="54"/>
      <c r="D971" s="54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  <c r="AA971" s="54"/>
      <c r="AB971" s="54"/>
      <c r="AC971" s="54"/>
      <c r="AD971" s="54"/>
      <c r="AE971" s="54"/>
      <c r="AF971" s="54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F971" s="340" t="s">
        <v>401</v>
      </c>
      <c r="CG971" s="353" t="e">
        <f t="shared" ref="CG971:CV971" si="732">CG967</f>
        <v>#VALUE!</v>
      </c>
      <c r="CH971" s="353" t="e">
        <f t="shared" si="732"/>
        <v>#VALUE!</v>
      </c>
      <c r="CI971" s="353" t="e">
        <f t="shared" si="732"/>
        <v>#VALUE!</v>
      </c>
      <c r="CJ971" s="353" t="e">
        <f t="shared" si="732"/>
        <v>#VALUE!</v>
      </c>
      <c r="CK971" s="353" t="e">
        <f t="shared" si="732"/>
        <v>#VALUE!</v>
      </c>
      <c r="CL971" s="353" t="e">
        <f t="shared" si="732"/>
        <v>#VALUE!</v>
      </c>
      <c r="CM971" s="353" t="e">
        <f t="shared" si="732"/>
        <v>#VALUE!</v>
      </c>
      <c r="CN971" s="353" t="e">
        <f t="shared" si="732"/>
        <v>#VALUE!</v>
      </c>
      <c r="CO971" s="353" t="e">
        <f t="shared" si="732"/>
        <v>#VALUE!</v>
      </c>
      <c r="CP971" s="353" t="e">
        <f t="shared" si="732"/>
        <v>#VALUE!</v>
      </c>
      <c r="CQ971" s="353" t="e">
        <f t="shared" si="732"/>
        <v>#VALUE!</v>
      </c>
      <c r="CR971" s="353" t="e">
        <f t="shared" si="732"/>
        <v>#VALUE!</v>
      </c>
      <c r="CS971" s="353" t="e">
        <f t="shared" si="732"/>
        <v>#VALUE!</v>
      </c>
      <c r="CT971" s="353" t="e">
        <f t="shared" si="732"/>
        <v>#VALUE!</v>
      </c>
      <c r="CU971" s="353" t="e">
        <f t="shared" si="732"/>
        <v>#VALUE!</v>
      </c>
      <c r="CV971" s="353" t="e">
        <f t="shared" si="732"/>
        <v>#VALUE!</v>
      </c>
    </row>
    <row r="972" spans="1:119" ht="13.5" x14ac:dyDescent="0.15">
      <c r="A972" s="54"/>
      <c r="B972" s="54"/>
      <c r="C972" s="54"/>
      <c r="D972" s="54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  <c r="AA972" s="54"/>
      <c r="AB972" s="54"/>
      <c r="AC972" s="54"/>
      <c r="AD972" s="54"/>
      <c r="AE972" s="54"/>
      <c r="AF972" s="54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F972" s="54" t="s">
        <v>395</v>
      </c>
      <c r="CG972" s="54">
        <v>100</v>
      </c>
      <c r="CH972" s="54">
        <f>$CG972</f>
        <v>100</v>
      </c>
      <c r="CI972" s="54">
        <f t="shared" ref="CI972:CV976" si="733">$CG972</f>
        <v>100</v>
      </c>
      <c r="CJ972" s="54">
        <f t="shared" si="733"/>
        <v>100</v>
      </c>
      <c r="CK972" s="54">
        <f t="shared" si="733"/>
        <v>100</v>
      </c>
      <c r="CL972" s="54">
        <f t="shared" si="733"/>
        <v>100</v>
      </c>
      <c r="CM972" s="54">
        <f t="shared" si="733"/>
        <v>100</v>
      </c>
      <c r="CN972" s="54">
        <f t="shared" si="733"/>
        <v>100</v>
      </c>
      <c r="CO972" s="54">
        <f t="shared" si="733"/>
        <v>100</v>
      </c>
      <c r="CP972" s="54">
        <f t="shared" si="733"/>
        <v>100</v>
      </c>
      <c r="CQ972" s="54">
        <f t="shared" si="733"/>
        <v>100</v>
      </c>
      <c r="CR972" s="54">
        <f t="shared" si="733"/>
        <v>100</v>
      </c>
      <c r="CS972" s="54">
        <f t="shared" si="733"/>
        <v>100</v>
      </c>
      <c r="CT972" s="54">
        <f t="shared" si="733"/>
        <v>100</v>
      </c>
      <c r="CU972" s="54">
        <f t="shared" si="733"/>
        <v>100</v>
      </c>
      <c r="CV972" s="54">
        <f t="shared" si="733"/>
        <v>100</v>
      </c>
      <c r="CX972" s="339" t="s">
        <v>402</v>
      </c>
      <c r="CY972" s="339"/>
      <c r="CZ972" s="339"/>
      <c r="DA972" s="339"/>
      <c r="DB972" s="339"/>
      <c r="DC972" s="339"/>
      <c r="DD972" s="339"/>
      <c r="DE972" s="339"/>
      <c r="DF972" s="339"/>
      <c r="DG972" s="339"/>
      <c r="DH972" s="339"/>
      <c r="DI972" s="339"/>
      <c r="DJ972" s="339"/>
      <c r="DK972" s="339"/>
      <c r="DL972" s="339"/>
      <c r="DM972" s="339"/>
      <c r="DN972" s="339"/>
      <c r="DO972" s="339"/>
    </row>
    <row r="973" spans="1:119" ht="13.5" x14ac:dyDescent="0.15">
      <c r="A973" s="54"/>
      <c r="B973" s="54"/>
      <c r="C973" s="54"/>
      <c r="D973" s="54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  <c r="AA973" s="54"/>
      <c r="AB973" s="54"/>
      <c r="AC973" s="54"/>
      <c r="AD973" s="54"/>
      <c r="AE973" s="54"/>
      <c r="AF973" s="54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B973" s="64" t="s">
        <v>372</v>
      </c>
      <c r="CC973" s="345">
        <v>-10</v>
      </c>
      <c r="CD973" s="66" t="s">
        <v>373</v>
      </c>
      <c r="CE973" s="66">
        <f>ROUND(CC973*$CG$82*9.80665/1000,0)</f>
        <v>-101</v>
      </c>
      <c r="CF973" s="54" t="s">
        <v>374</v>
      </c>
      <c r="CG973" s="341">
        <f>CE974</f>
        <v>0</v>
      </c>
      <c r="CH973" s="54">
        <f>$CG973</f>
        <v>0</v>
      </c>
      <c r="CI973" s="54">
        <f t="shared" si="733"/>
        <v>0</v>
      </c>
      <c r="CJ973" s="54">
        <f t="shared" si="733"/>
        <v>0</v>
      </c>
      <c r="CK973" s="54">
        <f t="shared" si="733"/>
        <v>0</v>
      </c>
      <c r="CL973" s="54">
        <f t="shared" si="733"/>
        <v>0</v>
      </c>
      <c r="CM973" s="54">
        <f t="shared" si="733"/>
        <v>0</v>
      </c>
      <c r="CN973" s="54">
        <f t="shared" si="733"/>
        <v>0</v>
      </c>
      <c r="CO973" s="54">
        <f t="shared" si="733"/>
        <v>0</v>
      </c>
      <c r="CP973" s="54">
        <f t="shared" si="733"/>
        <v>0</v>
      </c>
      <c r="CQ973" s="54">
        <f t="shared" si="733"/>
        <v>0</v>
      </c>
      <c r="CR973" s="54">
        <f t="shared" si="733"/>
        <v>0</v>
      </c>
      <c r="CS973" s="54">
        <f t="shared" si="733"/>
        <v>0</v>
      </c>
      <c r="CT973" s="54">
        <f t="shared" si="733"/>
        <v>0</v>
      </c>
      <c r="CU973" s="54">
        <f t="shared" si="733"/>
        <v>0</v>
      </c>
      <c r="CV973" s="54">
        <f t="shared" si="733"/>
        <v>0</v>
      </c>
    </row>
    <row r="974" spans="1:119" ht="13.5" x14ac:dyDescent="0.15">
      <c r="A974" s="54"/>
      <c r="B974" s="54"/>
      <c r="C974" s="54"/>
      <c r="D974" s="54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  <c r="AA974" s="54"/>
      <c r="AB974" s="54"/>
      <c r="AC974" s="54"/>
      <c r="AD974" s="54"/>
      <c r="AE974" s="54"/>
      <c r="AF974" s="54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B974" s="354" t="s">
        <v>376</v>
      </c>
      <c r="CC974" s="355">
        <f>CC958</f>
        <v>0</v>
      </c>
      <c r="CD974" s="346" t="s">
        <v>381</v>
      </c>
      <c r="CE974" s="66">
        <f>CC974*$CG$82*9.80665/1000</f>
        <v>0</v>
      </c>
      <c r="CF974" s="54" t="s">
        <v>396</v>
      </c>
      <c r="CG974" s="54">
        <v>0.79</v>
      </c>
      <c r="CH974" s="54">
        <f>$CG974</f>
        <v>0.79</v>
      </c>
      <c r="CI974" s="54">
        <f t="shared" si="733"/>
        <v>0.79</v>
      </c>
      <c r="CJ974" s="54">
        <f t="shared" si="733"/>
        <v>0.79</v>
      </c>
      <c r="CK974" s="54">
        <f t="shared" si="733"/>
        <v>0.79</v>
      </c>
      <c r="CL974" s="54">
        <f t="shared" si="733"/>
        <v>0.79</v>
      </c>
      <c r="CM974" s="54">
        <f t="shared" si="733"/>
        <v>0.79</v>
      </c>
      <c r="CN974" s="54">
        <f t="shared" si="733"/>
        <v>0.79</v>
      </c>
      <c r="CO974" s="54">
        <f t="shared" si="733"/>
        <v>0.79</v>
      </c>
      <c r="CP974" s="54">
        <f t="shared" si="733"/>
        <v>0.79</v>
      </c>
      <c r="CQ974" s="54">
        <f t="shared" si="733"/>
        <v>0.79</v>
      </c>
      <c r="CR974" s="54">
        <f t="shared" si="733"/>
        <v>0.79</v>
      </c>
      <c r="CS974" s="54">
        <f t="shared" si="733"/>
        <v>0.79</v>
      </c>
      <c r="CT974" s="54">
        <f t="shared" si="733"/>
        <v>0.79</v>
      </c>
      <c r="CU974" s="54">
        <f t="shared" si="733"/>
        <v>0.79</v>
      </c>
      <c r="CV974" s="54">
        <f t="shared" si="733"/>
        <v>0.79</v>
      </c>
      <c r="CX974" s="358" t="s">
        <v>404</v>
      </c>
      <c r="CY974" s="54">
        <f t="shared" ref="CY974:DN974" si="734">CG$79</f>
        <v>126.88500000000001</v>
      </c>
      <c r="CZ974" s="54">
        <f t="shared" si="734"/>
        <v>109.185</v>
      </c>
      <c r="DA974" s="54">
        <f t="shared" si="734"/>
        <v>94.381</v>
      </c>
      <c r="DB974" s="54">
        <f t="shared" si="734"/>
        <v>82.445999999999998</v>
      </c>
      <c r="DC974" s="54">
        <f t="shared" si="734"/>
        <v>73.918000000000006</v>
      </c>
      <c r="DD974" s="54">
        <f t="shared" si="734"/>
        <v>63.152999999999999</v>
      </c>
      <c r="DE974" s="54">
        <f t="shared" si="734"/>
        <v>56.482999999999997</v>
      </c>
      <c r="DF974" s="54">
        <f t="shared" si="734"/>
        <v>51.133000000000003</v>
      </c>
      <c r="DG974" s="54">
        <f t="shared" si="734"/>
        <v>48.246000000000002</v>
      </c>
      <c r="DH974" s="54">
        <f t="shared" si="734"/>
        <v>43.709000000000003</v>
      </c>
      <c r="DI974" s="54">
        <f t="shared" si="734"/>
        <v>40.774000000000001</v>
      </c>
      <c r="DJ974" s="54">
        <f t="shared" si="734"/>
        <v>38.68</v>
      </c>
      <c r="DK974" s="54">
        <f t="shared" si="734"/>
        <v>34.463000000000001</v>
      </c>
      <c r="DL974" s="54">
        <f t="shared" si="734"/>
        <v>33.161000000000001</v>
      </c>
      <c r="DM974" s="54">
        <f t="shared" si="734"/>
        <v>30.765000000000001</v>
      </c>
      <c r="DN974" s="54">
        <f t="shared" si="734"/>
        <v>29.283999999999999</v>
      </c>
    </row>
    <row r="975" spans="1:119" ht="13.5" x14ac:dyDescent="0.15">
      <c r="A975" s="54"/>
      <c r="B975" s="54"/>
      <c r="C975" s="54"/>
      <c r="D975" s="54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  <c r="AA975" s="54"/>
      <c r="AB975" s="54"/>
      <c r="AC975" s="54"/>
      <c r="AD975" s="54"/>
      <c r="AE975" s="54"/>
      <c r="AF975" s="54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B975" s="64" t="s">
        <v>380</v>
      </c>
      <c r="CC975" s="345">
        <f>-BN138</f>
        <v>0</v>
      </c>
      <c r="CD975" s="346" t="s">
        <v>381</v>
      </c>
      <c r="CE975" s="66">
        <f>CC975*$CG$82*9.80665/1000</f>
        <v>0</v>
      </c>
      <c r="CF975" s="54" t="s">
        <v>382</v>
      </c>
      <c r="CG975" s="341">
        <f>CE973</f>
        <v>-101</v>
      </c>
      <c r="CH975" s="54">
        <f>$CG975</f>
        <v>-101</v>
      </c>
      <c r="CI975" s="54">
        <f t="shared" si="733"/>
        <v>-101</v>
      </c>
      <c r="CJ975" s="54">
        <f t="shared" si="733"/>
        <v>-101</v>
      </c>
      <c r="CK975" s="54">
        <f t="shared" si="733"/>
        <v>-101</v>
      </c>
      <c r="CL975" s="54">
        <f t="shared" si="733"/>
        <v>-101</v>
      </c>
      <c r="CM975" s="54">
        <f t="shared" si="733"/>
        <v>-101</v>
      </c>
      <c r="CN975" s="54">
        <f t="shared" si="733"/>
        <v>-101</v>
      </c>
      <c r="CO975" s="54">
        <f t="shared" si="733"/>
        <v>-101</v>
      </c>
      <c r="CP975" s="54">
        <f t="shared" si="733"/>
        <v>-101</v>
      </c>
      <c r="CQ975" s="54">
        <f t="shared" si="733"/>
        <v>-101</v>
      </c>
      <c r="CR975" s="54">
        <f t="shared" si="733"/>
        <v>-101</v>
      </c>
      <c r="CS975" s="54">
        <f t="shared" si="733"/>
        <v>-101</v>
      </c>
      <c r="CT975" s="54">
        <f t="shared" si="733"/>
        <v>-101</v>
      </c>
      <c r="CU975" s="54">
        <f t="shared" si="733"/>
        <v>-101</v>
      </c>
      <c r="CV975" s="54">
        <f t="shared" si="733"/>
        <v>-101</v>
      </c>
      <c r="CX975" s="54" t="s">
        <v>440</v>
      </c>
      <c r="CY975" s="54">
        <f t="shared" ref="CY975:DN975" si="735">CG$80</f>
        <v>0.55779999999999996</v>
      </c>
      <c r="CZ975" s="54">
        <f t="shared" si="735"/>
        <v>0.65139999999999998</v>
      </c>
      <c r="DA975" s="54">
        <f t="shared" si="735"/>
        <v>0.72219999999999995</v>
      </c>
      <c r="DB975" s="54">
        <f t="shared" si="735"/>
        <v>0.78249999999999997</v>
      </c>
      <c r="DC975" s="54">
        <f t="shared" si="735"/>
        <v>0.81259999999999999</v>
      </c>
      <c r="DD975" s="54">
        <f t="shared" si="735"/>
        <v>0.84340000000000004</v>
      </c>
      <c r="DE975" s="54">
        <f t="shared" si="735"/>
        <v>0.86929999999999996</v>
      </c>
      <c r="DF975" s="54">
        <f t="shared" si="735"/>
        <v>0.89100000000000001</v>
      </c>
      <c r="DG975" s="54">
        <f t="shared" si="735"/>
        <v>0.90920000000000001</v>
      </c>
      <c r="DH975" s="54">
        <f t="shared" si="735"/>
        <v>0.92220000000000002</v>
      </c>
      <c r="DI975" s="54">
        <f t="shared" si="735"/>
        <v>0.93189999999999995</v>
      </c>
      <c r="DJ975" s="54">
        <f t="shared" si="735"/>
        <v>0.94030000000000002</v>
      </c>
      <c r="DK975" s="54">
        <f t="shared" si="735"/>
        <v>0.94769999999999999</v>
      </c>
      <c r="DL975" s="54">
        <f t="shared" si="735"/>
        <v>0.95440000000000003</v>
      </c>
      <c r="DM975" s="54">
        <f t="shared" si="735"/>
        <v>0.96020000000000005</v>
      </c>
      <c r="DN975" s="54">
        <f t="shared" si="735"/>
        <v>0.96530000000000005</v>
      </c>
    </row>
    <row r="976" spans="1:119" ht="14.25" thickBot="1" x14ac:dyDescent="0.2">
      <c r="A976" s="54"/>
      <c r="B976" s="54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  <c r="AA976" s="54"/>
      <c r="AB976" s="54"/>
      <c r="AC976" s="54"/>
      <c r="AD976" s="54"/>
      <c r="AE976" s="54"/>
      <c r="AF976" s="54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B976" s="64" t="s">
        <v>384</v>
      </c>
      <c r="CC976" s="345">
        <f>(BM884-BM883)/0.000694444444444444</f>
        <v>0</v>
      </c>
      <c r="CD976" s="66" t="s">
        <v>65</v>
      </c>
      <c r="CE976" s="66">
        <f>IF(CC973=0,IF(CC956&gt;0,CC976+CE959,CC976),(CC976-((CC975-CC974)/CC973)))</f>
        <v>0</v>
      </c>
      <c r="CF976" s="54" t="s">
        <v>385</v>
      </c>
      <c r="CG976" s="341">
        <f>ABS(CE976)</f>
        <v>0</v>
      </c>
      <c r="CH976" s="54">
        <f>$CG976</f>
        <v>0</v>
      </c>
      <c r="CI976" s="54">
        <f t="shared" si="733"/>
        <v>0</v>
      </c>
      <c r="CJ976" s="54">
        <f t="shared" si="733"/>
        <v>0</v>
      </c>
      <c r="CK976" s="54">
        <f t="shared" si="733"/>
        <v>0</v>
      </c>
      <c r="CL976" s="54">
        <f t="shared" si="733"/>
        <v>0</v>
      </c>
      <c r="CM976" s="54">
        <f t="shared" si="733"/>
        <v>0</v>
      </c>
      <c r="CN976" s="54">
        <f t="shared" si="733"/>
        <v>0</v>
      </c>
      <c r="CO976" s="54">
        <f t="shared" si="733"/>
        <v>0</v>
      </c>
      <c r="CP976" s="54">
        <f t="shared" si="733"/>
        <v>0</v>
      </c>
      <c r="CQ976" s="54">
        <f t="shared" si="733"/>
        <v>0</v>
      </c>
      <c r="CR976" s="54">
        <f t="shared" si="733"/>
        <v>0</v>
      </c>
      <c r="CS976" s="54">
        <f t="shared" si="733"/>
        <v>0</v>
      </c>
      <c r="CT976" s="54">
        <f t="shared" si="733"/>
        <v>0</v>
      </c>
      <c r="CU976" s="54">
        <f t="shared" si="733"/>
        <v>0</v>
      </c>
      <c r="CV976" s="54">
        <f t="shared" si="733"/>
        <v>0</v>
      </c>
      <c r="CX976" s="54" t="s">
        <v>415</v>
      </c>
      <c r="CY976" s="54">
        <f>100-$CG$83</f>
        <v>94.33</v>
      </c>
      <c r="CZ976" s="54">
        <f t="shared" ref="CZ976:DN976" si="736">100-$CG$83</f>
        <v>94.33</v>
      </c>
      <c r="DA976" s="54">
        <f t="shared" si="736"/>
        <v>94.33</v>
      </c>
      <c r="DB976" s="54">
        <f t="shared" si="736"/>
        <v>94.33</v>
      </c>
      <c r="DC976" s="54">
        <f t="shared" si="736"/>
        <v>94.33</v>
      </c>
      <c r="DD976" s="54">
        <f t="shared" si="736"/>
        <v>94.33</v>
      </c>
      <c r="DE976" s="54">
        <f t="shared" si="736"/>
        <v>94.33</v>
      </c>
      <c r="DF976" s="54">
        <f t="shared" si="736"/>
        <v>94.33</v>
      </c>
      <c r="DG976" s="54">
        <f t="shared" si="736"/>
        <v>94.33</v>
      </c>
      <c r="DH976" s="54">
        <f t="shared" si="736"/>
        <v>94.33</v>
      </c>
      <c r="DI976" s="54">
        <f t="shared" si="736"/>
        <v>94.33</v>
      </c>
      <c r="DJ976" s="54">
        <f t="shared" si="736"/>
        <v>94.33</v>
      </c>
      <c r="DK976" s="54">
        <f t="shared" si="736"/>
        <v>94.33</v>
      </c>
      <c r="DL976" s="54">
        <f t="shared" si="736"/>
        <v>94.33</v>
      </c>
      <c r="DM976" s="54">
        <f t="shared" si="736"/>
        <v>94.33</v>
      </c>
      <c r="DN976" s="54">
        <f t="shared" si="736"/>
        <v>94.33</v>
      </c>
    </row>
    <row r="977" spans="1:119" ht="14.25" thickBot="1" x14ac:dyDescent="0.2">
      <c r="A977" s="54"/>
      <c r="B977" s="54"/>
      <c r="C977" s="54"/>
      <c r="D977" s="54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  <c r="AA977" s="54"/>
      <c r="AB977" s="54"/>
      <c r="AC977" s="54"/>
      <c r="AD977" s="54"/>
      <c r="AE977" s="54"/>
      <c r="AF977" s="54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B977" s="359"/>
      <c r="CC977" s="360"/>
      <c r="CF977" s="54" t="s">
        <v>408</v>
      </c>
      <c r="CG977" s="347">
        <f>LN(2)/CG$78</f>
        <v>0.13862943611198905</v>
      </c>
      <c r="CH977" s="347">
        <f t="shared" ref="CH977:CV977" si="737">LN(2)/CH$78</f>
        <v>8.6643397569993161E-2</v>
      </c>
      <c r="CI977" s="347">
        <f t="shared" si="737"/>
        <v>5.5451774444795626E-2</v>
      </c>
      <c r="CJ977" s="347">
        <f t="shared" si="737"/>
        <v>3.7467415165402446E-2</v>
      </c>
      <c r="CK977" s="347">
        <f t="shared" si="737"/>
        <v>2.5672117798516494E-2</v>
      </c>
      <c r="CL977" s="347">
        <f t="shared" si="737"/>
        <v>1.8097837612531208E-2</v>
      </c>
      <c r="CM977" s="347">
        <f t="shared" si="737"/>
        <v>1.2765141446776157E-2</v>
      </c>
      <c r="CN977" s="347">
        <f t="shared" si="737"/>
        <v>9.001911435843446E-3</v>
      </c>
      <c r="CO977" s="347">
        <f t="shared" si="737"/>
        <v>6.3591484455040852E-3</v>
      </c>
      <c r="CP977" s="347">
        <f t="shared" si="737"/>
        <v>4.7475834284927756E-3</v>
      </c>
      <c r="CQ977" s="347">
        <f t="shared" si="737"/>
        <v>3.7066694147590657E-3</v>
      </c>
      <c r="CR977" s="347">
        <f t="shared" si="737"/>
        <v>2.9001974082006081E-3</v>
      </c>
      <c r="CS977" s="347">
        <f t="shared" si="737"/>
        <v>2.272613706753919E-3</v>
      </c>
      <c r="CT977" s="347">
        <f t="shared" si="737"/>
        <v>1.7773004629742187E-3</v>
      </c>
      <c r="CU977" s="347">
        <f t="shared" si="737"/>
        <v>1.3918618083533039E-3</v>
      </c>
      <c r="CV977" s="347">
        <f t="shared" si="737"/>
        <v>1.0915703630865281E-3</v>
      </c>
      <c r="CX977" s="54" t="s">
        <v>409</v>
      </c>
      <c r="CY977" s="361">
        <f>CE975</f>
        <v>0</v>
      </c>
      <c r="CZ977" s="54">
        <f>$CY977</f>
        <v>0</v>
      </c>
      <c r="DA977" s="54">
        <f t="shared" ref="DA977:DN977" si="738">$CY977</f>
        <v>0</v>
      </c>
      <c r="DB977" s="54">
        <f t="shared" si="738"/>
        <v>0</v>
      </c>
      <c r="DC977" s="54">
        <f t="shared" si="738"/>
        <v>0</v>
      </c>
      <c r="DD977" s="54">
        <f t="shared" si="738"/>
        <v>0</v>
      </c>
      <c r="DE977" s="54">
        <f t="shared" si="738"/>
        <v>0</v>
      </c>
      <c r="DF977" s="54">
        <f t="shared" si="738"/>
        <v>0</v>
      </c>
      <c r="DG977" s="54">
        <f t="shared" si="738"/>
        <v>0</v>
      </c>
      <c r="DH977" s="54">
        <f t="shared" si="738"/>
        <v>0</v>
      </c>
      <c r="DI977" s="54">
        <f t="shared" si="738"/>
        <v>0</v>
      </c>
      <c r="DJ977" s="54">
        <f t="shared" si="738"/>
        <v>0</v>
      </c>
      <c r="DK977" s="54">
        <f t="shared" si="738"/>
        <v>0</v>
      </c>
      <c r="DL977" s="54">
        <f t="shared" si="738"/>
        <v>0</v>
      </c>
      <c r="DM977" s="54">
        <f t="shared" si="738"/>
        <v>0</v>
      </c>
      <c r="DN977" s="54">
        <f t="shared" si="738"/>
        <v>0</v>
      </c>
    </row>
    <row r="979" spans="1:119" ht="13.5" x14ac:dyDescent="0.15">
      <c r="A979" s="54"/>
      <c r="B979" s="54"/>
      <c r="C979" s="54"/>
      <c r="D979" s="54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  <c r="AA979" s="54"/>
      <c r="AB979" s="54"/>
      <c r="AC979" s="54"/>
      <c r="AD979" s="54"/>
      <c r="AE979" s="54"/>
      <c r="AF979" s="54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G979" s="348">
        <f>(CG972+CG973)*CG974</f>
        <v>79</v>
      </c>
      <c r="CH979" s="348">
        <f t="shared" ref="CH979:CV979" si="739">(CH972+CH973)*CH974</f>
        <v>79</v>
      </c>
      <c r="CI979" s="348">
        <f t="shared" si="739"/>
        <v>79</v>
      </c>
      <c r="CJ979" s="348">
        <f t="shared" si="739"/>
        <v>79</v>
      </c>
      <c r="CK979" s="348">
        <f t="shared" si="739"/>
        <v>79</v>
      </c>
      <c r="CL979" s="348">
        <f t="shared" si="739"/>
        <v>79</v>
      </c>
      <c r="CM979" s="348">
        <f t="shared" si="739"/>
        <v>79</v>
      </c>
      <c r="CN979" s="348">
        <f t="shared" si="739"/>
        <v>79</v>
      </c>
      <c r="CO979" s="348">
        <f t="shared" si="739"/>
        <v>79</v>
      </c>
      <c r="CP979" s="348">
        <f t="shared" si="739"/>
        <v>79</v>
      </c>
      <c r="CQ979" s="348">
        <f t="shared" si="739"/>
        <v>79</v>
      </c>
      <c r="CR979" s="348">
        <f t="shared" si="739"/>
        <v>79</v>
      </c>
      <c r="CS979" s="348">
        <f t="shared" si="739"/>
        <v>79</v>
      </c>
      <c r="CT979" s="348">
        <f t="shared" si="739"/>
        <v>79</v>
      </c>
      <c r="CU979" s="348">
        <f t="shared" si="739"/>
        <v>79</v>
      </c>
      <c r="CV979" s="348">
        <f t="shared" si="739"/>
        <v>79</v>
      </c>
    </row>
    <row r="980" spans="1:119" ht="13.5" x14ac:dyDescent="0.15">
      <c r="A980" s="54"/>
      <c r="B980" s="54"/>
      <c r="C980" s="54"/>
      <c r="D980" s="54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  <c r="AA980" s="54"/>
      <c r="AB980" s="54"/>
      <c r="AC980" s="54"/>
      <c r="AD980" s="54"/>
      <c r="AE980" s="54"/>
      <c r="AF980" s="54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G980" s="348">
        <f>CG975*CG974*(CG976-1/CG977)</f>
        <v>575.56318656265205</v>
      </c>
      <c r="CH980" s="348">
        <f t="shared" ref="CH980:CV980" si="740">CH975*CH974*(CH976-1/CH977)</f>
        <v>920.90109850024317</v>
      </c>
      <c r="CI980" s="348">
        <f t="shared" si="740"/>
        <v>1438.9079664066298</v>
      </c>
      <c r="CJ980" s="348">
        <f t="shared" si="740"/>
        <v>2129.5837902818125</v>
      </c>
      <c r="CK980" s="348">
        <f t="shared" si="740"/>
        <v>3108.0412074383207</v>
      </c>
      <c r="CL980" s="348">
        <f t="shared" si="740"/>
        <v>4408.8140090699144</v>
      </c>
      <c r="CM980" s="348">
        <f t="shared" si="740"/>
        <v>6250.6162060704</v>
      </c>
      <c r="CN980" s="348">
        <f t="shared" si="740"/>
        <v>8863.6730730648396</v>
      </c>
      <c r="CO980" s="348">
        <f t="shared" si="740"/>
        <v>12547.277467065815</v>
      </c>
      <c r="CP980" s="348">
        <f t="shared" si="740"/>
        <v>16806.445047629441</v>
      </c>
      <c r="CQ980" s="348">
        <f t="shared" si="740"/>
        <v>21526.063177443186</v>
      </c>
      <c r="CR980" s="348">
        <f t="shared" si="740"/>
        <v>27511.920317694763</v>
      </c>
      <c r="CS980" s="348">
        <f t="shared" si="740"/>
        <v>35109.354380321776</v>
      </c>
      <c r="CT980" s="348">
        <f t="shared" si="740"/>
        <v>44893.928551886856</v>
      </c>
      <c r="CU980" s="348">
        <f t="shared" si="740"/>
        <v>57326.093381640138</v>
      </c>
      <c r="CV980" s="348">
        <f t="shared" si="740"/>
        <v>73096.524693456799</v>
      </c>
    </row>
    <row r="981" spans="1:119" ht="13.5" x14ac:dyDescent="0.15">
      <c r="A981" s="54"/>
      <c r="B981" s="54"/>
      <c r="C981" s="54"/>
      <c r="D981" s="54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  <c r="AA981" s="54"/>
      <c r="AB981" s="54"/>
      <c r="AC981" s="54"/>
      <c r="AD981" s="54"/>
      <c r="AE981" s="54"/>
      <c r="AF981" s="54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G981" s="348" t="e">
        <f>((CG972+CG973)*CG974-CG971-CG975*CG974/CG977)*EXP(-CG977*CG976)</f>
        <v>#VALUE!</v>
      </c>
      <c r="CH981" s="348" t="e">
        <f t="shared" ref="CH981:CV981" si="741">((CH972+CH973)*CH974-CH971-CH975*CH974/CH977)*EXP(-CH977*CH976)</f>
        <v>#VALUE!</v>
      </c>
      <c r="CI981" s="348" t="e">
        <f t="shared" si="741"/>
        <v>#VALUE!</v>
      </c>
      <c r="CJ981" s="348" t="e">
        <f t="shared" si="741"/>
        <v>#VALUE!</v>
      </c>
      <c r="CK981" s="348" t="e">
        <f t="shared" si="741"/>
        <v>#VALUE!</v>
      </c>
      <c r="CL981" s="348" t="e">
        <f t="shared" si="741"/>
        <v>#VALUE!</v>
      </c>
      <c r="CM981" s="348" t="e">
        <f t="shared" si="741"/>
        <v>#VALUE!</v>
      </c>
      <c r="CN981" s="348" t="e">
        <f t="shared" si="741"/>
        <v>#VALUE!</v>
      </c>
      <c r="CO981" s="348" t="e">
        <f t="shared" si="741"/>
        <v>#VALUE!</v>
      </c>
      <c r="CP981" s="348" t="e">
        <f t="shared" si="741"/>
        <v>#VALUE!</v>
      </c>
      <c r="CQ981" s="348" t="e">
        <f t="shared" si="741"/>
        <v>#VALUE!</v>
      </c>
      <c r="CR981" s="348" t="e">
        <f t="shared" si="741"/>
        <v>#VALUE!</v>
      </c>
      <c r="CS981" s="348" t="e">
        <f t="shared" si="741"/>
        <v>#VALUE!</v>
      </c>
      <c r="CT981" s="348" t="e">
        <f t="shared" si="741"/>
        <v>#VALUE!</v>
      </c>
      <c r="CU981" s="348" t="e">
        <f t="shared" si="741"/>
        <v>#VALUE!</v>
      </c>
      <c r="CV981" s="348" t="e">
        <f t="shared" si="741"/>
        <v>#VALUE!</v>
      </c>
    </row>
    <row r="982" spans="1:119" ht="13.5" x14ac:dyDescent="0.15">
      <c r="A982" s="54"/>
      <c r="B982" s="54"/>
      <c r="C982" s="54"/>
      <c r="D982" s="54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  <c r="AA982" s="54"/>
      <c r="AB982" s="54"/>
      <c r="AC982" s="54"/>
      <c r="AD982" s="54"/>
      <c r="AE982" s="54"/>
      <c r="AF982" s="54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G982" s="349" t="e">
        <f>CG979+CG980-CG981</f>
        <v>#VALUE!</v>
      </c>
      <c r="CH982" s="349" t="e">
        <f t="shared" ref="CH982:CV982" si="742">CH979+CH980-CH981</f>
        <v>#VALUE!</v>
      </c>
      <c r="CI982" s="349" t="e">
        <f t="shared" si="742"/>
        <v>#VALUE!</v>
      </c>
      <c r="CJ982" s="349" t="e">
        <f t="shared" si="742"/>
        <v>#VALUE!</v>
      </c>
      <c r="CK982" s="349" t="e">
        <f t="shared" si="742"/>
        <v>#VALUE!</v>
      </c>
      <c r="CL982" s="349" t="e">
        <f t="shared" si="742"/>
        <v>#VALUE!</v>
      </c>
      <c r="CM982" s="349" t="e">
        <f t="shared" si="742"/>
        <v>#VALUE!</v>
      </c>
      <c r="CN982" s="349" t="e">
        <f t="shared" si="742"/>
        <v>#VALUE!</v>
      </c>
      <c r="CO982" s="349" t="e">
        <f t="shared" si="742"/>
        <v>#VALUE!</v>
      </c>
      <c r="CP982" s="349" t="e">
        <f t="shared" si="742"/>
        <v>#VALUE!</v>
      </c>
      <c r="CQ982" s="349" t="e">
        <f t="shared" si="742"/>
        <v>#VALUE!</v>
      </c>
      <c r="CR982" s="349" t="e">
        <f t="shared" si="742"/>
        <v>#VALUE!</v>
      </c>
      <c r="CS982" s="349" t="e">
        <f t="shared" si="742"/>
        <v>#VALUE!</v>
      </c>
      <c r="CT982" s="349" t="e">
        <f t="shared" si="742"/>
        <v>#VALUE!</v>
      </c>
      <c r="CU982" s="349" t="e">
        <f t="shared" si="742"/>
        <v>#VALUE!</v>
      </c>
      <c r="CV982" s="349" t="e">
        <f t="shared" si="742"/>
        <v>#VALUE!</v>
      </c>
    </row>
    <row r="983" spans="1:119" ht="13.5" x14ac:dyDescent="0.15">
      <c r="A983" s="54"/>
      <c r="B983" s="54"/>
      <c r="C983" s="54"/>
      <c r="D983" s="54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  <c r="AA983" s="54"/>
      <c r="AB983" s="54"/>
      <c r="AC983" s="54"/>
      <c r="AD983" s="54"/>
      <c r="AE983" s="54"/>
      <c r="AF983" s="54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G983" s="350" t="s">
        <v>390</v>
      </c>
      <c r="CH983" s="351" t="s">
        <v>333</v>
      </c>
      <c r="CI983" s="351" t="s">
        <v>334</v>
      </c>
      <c r="CJ983" s="351" t="s">
        <v>335</v>
      </c>
      <c r="CK983" s="351" t="s">
        <v>336</v>
      </c>
      <c r="CL983" s="351" t="s">
        <v>337</v>
      </c>
      <c r="CM983" s="351" t="s">
        <v>338</v>
      </c>
      <c r="CN983" s="351" t="s">
        <v>339</v>
      </c>
      <c r="CO983" s="351" t="s">
        <v>340</v>
      </c>
      <c r="CP983" s="351" t="s">
        <v>341</v>
      </c>
      <c r="CQ983" s="351" t="s">
        <v>342</v>
      </c>
      <c r="CR983" s="351" t="s">
        <v>343</v>
      </c>
      <c r="CS983" s="351" t="s">
        <v>344</v>
      </c>
      <c r="CT983" s="351" t="s">
        <v>345</v>
      </c>
      <c r="CU983" s="351" t="s">
        <v>346</v>
      </c>
      <c r="CV983" s="351" t="s">
        <v>347</v>
      </c>
      <c r="CY983" s="54" t="s">
        <v>390</v>
      </c>
      <c r="CZ983" s="54" t="s">
        <v>333</v>
      </c>
      <c r="DA983" s="54" t="s">
        <v>334</v>
      </c>
      <c r="DB983" s="54" t="s">
        <v>335</v>
      </c>
      <c r="DC983" s="54" t="s">
        <v>336</v>
      </c>
      <c r="DD983" s="54" t="s">
        <v>337</v>
      </c>
      <c r="DE983" s="54" t="s">
        <v>338</v>
      </c>
      <c r="DF983" s="54" t="s">
        <v>339</v>
      </c>
      <c r="DG983" s="54" t="s">
        <v>340</v>
      </c>
      <c r="DH983" s="54" t="s">
        <v>341</v>
      </c>
      <c r="DI983" s="54" t="s">
        <v>342</v>
      </c>
      <c r="DJ983" s="54" t="s">
        <v>343</v>
      </c>
      <c r="DK983" s="54" t="s">
        <v>344</v>
      </c>
      <c r="DL983" s="54" t="s">
        <v>345</v>
      </c>
      <c r="DM983" s="54" t="s">
        <v>346</v>
      </c>
      <c r="DN983" s="54" t="s">
        <v>347</v>
      </c>
    </row>
    <row r="984" spans="1:119" ht="13.5" x14ac:dyDescent="0.15">
      <c r="A984" s="54"/>
      <c r="B984" s="54"/>
      <c r="C984" s="54"/>
      <c r="D984" s="54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  <c r="AA984" s="54"/>
      <c r="AB984" s="54"/>
      <c r="AC984" s="54"/>
      <c r="AD984" s="54"/>
      <c r="AE984" s="54"/>
      <c r="AF984" s="54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F984" s="54" t="s">
        <v>391</v>
      </c>
      <c r="CG984" s="352" t="e">
        <f>ROUND((CG972+CG973)*CG974+CG975*CG974*(CG976-1/CG977)-((CG972+CG973)*CG974-CG971-CG975*CG974/CG977)*EXP(-CG977*CG976),5)</f>
        <v>#VALUE!</v>
      </c>
      <c r="CH984" s="352" t="e">
        <f t="shared" ref="CH984:CV984" si="743">ROUND((CH972+CH973)*CH974+CH975*CH974*(CH976-1/CH977)-((CH972+CH973)*CH974-CH971-CH975*CH974/CH977)*EXP(-CH977*CH976),5)</f>
        <v>#VALUE!</v>
      </c>
      <c r="CI984" s="352" t="e">
        <f t="shared" si="743"/>
        <v>#VALUE!</v>
      </c>
      <c r="CJ984" s="352" t="e">
        <f t="shared" si="743"/>
        <v>#VALUE!</v>
      </c>
      <c r="CK984" s="352" t="e">
        <f t="shared" si="743"/>
        <v>#VALUE!</v>
      </c>
      <c r="CL984" s="352" t="e">
        <f t="shared" si="743"/>
        <v>#VALUE!</v>
      </c>
      <c r="CM984" s="352" t="e">
        <f t="shared" si="743"/>
        <v>#VALUE!</v>
      </c>
      <c r="CN984" s="352" t="e">
        <f t="shared" si="743"/>
        <v>#VALUE!</v>
      </c>
      <c r="CO984" s="352" t="e">
        <f t="shared" si="743"/>
        <v>#VALUE!</v>
      </c>
      <c r="CP984" s="352" t="e">
        <f t="shared" si="743"/>
        <v>#VALUE!</v>
      </c>
      <c r="CQ984" s="352" t="e">
        <f t="shared" si="743"/>
        <v>#VALUE!</v>
      </c>
      <c r="CR984" s="352" t="e">
        <f t="shared" si="743"/>
        <v>#VALUE!</v>
      </c>
      <c r="CS984" s="352" t="e">
        <f t="shared" si="743"/>
        <v>#VALUE!</v>
      </c>
      <c r="CT984" s="352" t="e">
        <f t="shared" si="743"/>
        <v>#VALUE!</v>
      </c>
      <c r="CU984" s="352" t="e">
        <f t="shared" si="743"/>
        <v>#VALUE!</v>
      </c>
      <c r="CV984" s="352" t="e">
        <f t="shared" si="743"/>
        <v>#VALUE!</v>
      </c>
      <c r="CX984" s="54" t="s">
        <v>412</v>
      </c>
      <c r="CY984" s="362">
        <f>(CY976+CY977)/CY975+CY974</f>
        <v>295.99579239870923</v>
      </c>
      <c r="CZ984" s="362">
        <f t="shared" ref="CZ984:DN984" si="744">(CZ976+CZ977)/CZ975+CZ974</f>
        <v>253.99617592876882</v>
      </c>
      <c r="DA984" s="362">
        <f t="shared" si="744"/>
        <v>224.99578814732763</v>
      </c>
      <c r="DB984" s="362">
        <f t="shared" si="744"/>
        <v>202.99552076677315</v>
      </c>
      <c r="DC984" s="362">
        <f t="shared" si="744"/>
        <v>190.00217425547623</v>
      </c>
      <c r="DD984" s="362">
        <f t="shared" si="744"/>
        <v>174.99791344557741</v>
      </c>
      <c r="DE984" s="362">
        <f t="shared" si="744"/>
        <v>164.99559634188427</v>
      </c>
      <c r="DF984" s="362">
        <f t="shared" si="744"/>
        <v>157.00280920314253</v>
      </c>
      <c r="DG984" s="362">
        <f t="shared" si="744"/>
        <v>151.99654993400793</v>
      </c>
      <c r="DH984" s="362">
        <f t="shared" si="744"/>
        <v>145.99700693992628</v>
      </c>
      <c r="DI984" s="362">
        <f t="shared" si="744"/>
        <v>141.99730722180493</v>
      </c>
      <c r="DJ984" s="362">
        <f t="shared" si="744"/>
        <v>138.99904711262363</v>
      </c>
      <c r="DK984" s="362">
        <f t="shared" si="744"/>
        <v>133.99871805423658</v>
      </c>
      <c r="DL984" s="362">
        <f t="shared" si="744"/>
        <v>131.99796563285832</v>
      </c>
      <c r="DM984" s="362">
        <f t="shared" si="744"/>
        <v>129.00495001041449</v>
      </c>
      <c r="DN984" s="362">
        <f t="shared" si="744"/>
        <v>127.00491577747849</v>
      </c>
    </row>
    <row r="985" spans="1:119" ht="13.5" x14ac:dyDescent="0.15">
      <c r="A985" s="54"/>
      <c r="B985" s="54"/>
      <c r="C985" s="54"/>
      <c r="D985" s="54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  <c r="AA985" s="54"/>
      <c r="AB985" s="54"/>
      <c r="AC985" s="54"/>
      <c r="AD985" s="54"/>
      <c r="AE985" s="54"/>
      <c r="AF985" s="54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319" t="str">
        <f>IF(CB985="","",CC985)</f>
        <v/>
      </c>
      <c r="CB985" s="363" t="str">
        <f>IF(COUNTIF(CY985:DN985,"×")=0,"","浮上できません")</f>
        <v/>
      </c>
      <c r="CC985" s="316">
        <v>18</v>
      </c>
      <c r="CY985" s="364" t="e">
        <f t="shared" ref="CY985:DN985" si="745">IF(CY984-CG984&gt;0,"","×")</f>
        <v>#VALUE!</v>
      </c>
      <c r="CZ985" s="364" t="e">
        <f t="shared" si="745"/>
        <v>#VALUE!</v>
      </c>
      <c r="DA985" s="364" t="e">
        <f t="shared" si="745"/>
        <v>#VALUE!</v>
      </c>
      <c r="DB985" s="364" t="e">
        <f t="shared" si="745"/>
        <v>#VALUE!</v>
      </c>
      <c r="DC985" s="364" t="e">
        <f t="shared" si="745"/>
        <v>#VALUE!</v>
      </c>
      <c r="DD985" s="364" t="e">
        <f t="shared" si="745"/>
        <v>#VALUE!</v>
      </c>
      <c r="DE985" s="364" t="e">
        <f t="shared" si="745"/>
        <v>#VALUE!</v>
      </c>
      <c r="DF985" s="364" t="e">
        <f t="shared" si="745"/>
        <v>#VALUE!</v>
      </c>
      <c r="DG985" s="364" t="e">
        <f t="shared" si="745"/>
        <v>#VALUE!</v>
      </c>
      <c r="DH985" s="364" t="e">
        <f t="shared" si="745"/>
        <v>#VALUE!</v>
      </c>
      <c r="DI985" s="364" t="e">
        <f t="shared" si="745"/>
        <v>#VALUE!</v>
      </c>
      <c r="DJ985" s="364" t="e">
        <f t="shared" si="745"/>
        <v>#VALUE!</v>
      </c>
      <c r="DK985" s="364" t="e">
        <f t="shared" si="745"/>
        <v>#VALUE!</v>
      </c>
      <c r="DL985" s="364" t="e">
        <f t="shared" si="745"/>
        <v>#VALUE!</v>
      </c>
      <c r="DM985" s="364" t="e">
        <f t="shared" si="745"/>
        <v>#VALUE!</v>
      </c>
      <c r="DN985" s="364" t="e">
        <f t="shared" si="745"/>
        <v>#VALUE!</v>
      </c>
    </row>
    <row r="986" spans="1:119" ht="13.5" x14ac:dyDescent="0.15">
      <c r="A986" s="54"/>
      <c r="B986" s="54"/>
      <c r="C986" s="54"/>
      <c r="D986" s="54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  <c r="AA986" s="54"/>
      <c r="AB986" s="54"/>
      <c r="AC986" s="54"/>
      <c r="AD986" s="54"/>
      <c r="AE986" s="54"/>
      <c r="AF986" s="54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F986" s="338">
        <v>55</v>
      </c>
      <c r="CG986" s="338" t="s">
        <v>591</v>
      </c>
      <c r="CH986" s="338"/>
      <c r="CI986" s="338"/>
      <c r="CJ986" s="338"/>
      <c r="CK986" s="338"/>
      <c r="CL986" s="338"/>
      <c r="CM986" s="338"/>
      <c r="CN986" s="338"/>
      <c r="CO986" s="338"/>
      <c r="CP986" s="338"/>
      <c r="CQ986" s="338"/>
      <c r="CR986" s="338"/>
      <c r="CS986" s="338"/>
      <c r="CT986" s="338"/>
      <c r="CU986" s="338"/>
      <c r="CV986" s="338"/>
      <c r="CW986" s="338"/>
    </row>
    <row r="988" spans="1:119" ht="13.5" x14ac:dyDescent="0.15">
      <c r="A988" s="54"/>
      <c r="B988" s="54"/>
      <c r="C988" s="54"/>
      <c r="D988" s="54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  <c r="AA988" s="54"/>
      <c r="AB988" s="54"/>
      <c r="AC988" s="54"/>
      <c r="AD988" s="54"/>
      <c r="AE988" s="54"/>
      <c r="AF988" s="54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F988" s="340" t="s">
        <v>401</v>
      </c>
      <c r="CG988" s="353" t="e">
        <f t="shared" ref="CG988:CV988" si="746">CG984</f>
        <v>#VALUE!</v>
      </c>
      <c r="CH988" s="353" t="e">
        <f t="shared" si="746"/>
        <v>#VALUE!</v>
      </c>
      <c r="CI988" s="353" t="e">
        <f t="shared" si="746"/>
        <v>#VALUE!</v>
      </c>
      <c r="CJ988" s="353" t="e">
        <f t="shared" si="746"/>
        <v>#VALUE!</v>
      </c>
      <c r="CK988" s="353" t="e">
        <f t="shared" si="746"/>
        <v>#VALUE!</v>
      </c>
      <c r="CL988" s="353" t="e">
        <f t="shared" si="746"/>
        <v>#VALUE!</v>
      </c>
      <c r="CM988" s="353" t="e">
        <f t="shared" si="746"/>
        <v>#VALUE!</v>
      </c>
      <c r="CN988" s="353" t="e">
        <f t="shared" si="746"/>
        <v>#VALUE!</v>
      </c>
      <c r="CO988" s="353" t="e">
        <f t="shared" si="746"/>
        <v>#VALUE!</v>
      </c>
      <c r="CP988" s="353" t="e">
        <f t="shared" si="746"/>
        <v>#VALUE!</v>
      </c>
      <c r="CQ988" s="353" t="e">
        <f t="shared" si="746"/>
        <v>#VALUE!</v>
      </c>
      <c r="CR988" s="353" t="e">
        <f t="shared" si="746"/>
        <v>#VALUE!</v>
      </c>
      <c r="CS988" s="353" t="e">
        <f t="shared" si="746"/>
        <v>#VALUE!</v>
      </c>
      <c r="CT988" s="353" t="e">
        <f t="shared" si="746"/>
        <v>#VALUE!</v>
      </c>
      <c r="CU988" s="353" t="e">
        <f t="shared" si="746"/>
        <v>#VALUE!</v>
      </c>
      <c r="CV988" s="353" t="e">
        <f t="shared" si="746"/>
        <v>#VALUE!</v>
      </c>
    </row>
    <row r="989" spans="1:119" ht="13.5" x14ac:dyDescent="0.15">
      <c r="A989" s="54"/>
      <c r="B989" s="54"/>
      <c r="C989" s="54"/>
      <c r="D989" s="54"/>
      <c r="E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  <c r="AA989" s="54"/>
      <c r="AB989" s="54"/>
      <c r="AC989" s="54"/>
      <c r="AD989" s="54"/>
      <c r="AE989" s="54"/>
      <c r="AF989" s="54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F989" s="54" t="s">
        <v>395</v>
      </c>
      <c r="CG989" s="54">
        <v>100</v>
      </c>
      <c r="CH989" s="54">
        <f>$CG989</f>
        <v>100</v>
      </c>
      <c r="CI989" s="54">
        <f t="shared" ref="CI989:CV993" si="747">$CG989</f>
        <v>100</v>
      </c>
      <c r="CJ989" s="54">
        <f t="shared" si="747"/>
        <v>100</v>
      </c>
      <c r="CK989" s="54">
        <f t="shared" si="747"/>
        <v>100</v>
      </c>
      <c r="CL989" s="54">
        <f t="shared" si="747"/>
        <v>100</v>
      </c>
      <c r="CM989" s="54">
        <f t="shared" si="747"/>
        <v>100</v>
      </c>
      <c r="CN989" s="54">
        <f t="shared" si="747"/>
        <v>100</v>
      </c>
      <c r="CO989" s="54">
        <f t="shared" si="747"/>
        <v>100</v>
      </c>
      <c r="CP989" s="54">
        <f t="shared" si="747"/>
        <v>100</v>
      </c>
      <c r="CQ989" s="54">
        <f t="shared" si="747"/>
        <v>100</v>
      </c>
      <c r="CR989" s="54">
        <f t="shared" si="747"/>
        <v>100</v>
      </c>
      <c r="CS989" s="54">
        <f t="shared" si="747"/>
        <v>100</v>
      </c>
      <c r="CT989" s="54">
        <f t="shared" si="747"/>
        <v>100</v>
      </c>
      <c r="CU989" s="54">
        <f t="shared" si="747"/>
        <v>100</v>
      </c>
      <c r="CV989" s="54">
        <f t="shared" si="747"/>
        <v>100</v>
      </c>
      <c r="CX989" s="339" t="s">
        <v>592</v>
      </c>
      <c r="CY989" s="339"/>
      <c r="CZ989" s="339"/>
      <c r="DA989" s="339"/>
      <c r="DB989" s="339"/>
      <c r="DC989" s="339"/>
      <c r="DD989" s="339"/>
      <c r="DE989" s="339"/>
      <c r="DF989" s="339"/>
      <c r="DG989" s="339"/>
      <c r="DH989" s="339"/>
      <c r="DI989" s="339"/>
      <c r="DJ989" s="339"/>
      <c r="DK989" s="339"/>
      <c r="DL989" s="339"/>
      <c r="DM989" s="339"/>
      <c r="DN989" s="339"/>
      <c r="DO989" s="339"/>
    </row>
    <row r="990" spans="1:119" ht="13.5" x14ac:dyDescent="0.15">
      <c r="A990" s="54"/>
      <c r="B990" s="54"/>
      <c r="C990" s="54"/>
      <c r="D990" s="54"/>
      <c r="E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  <c r="AA990" s="54"/>
      <c r="AB990" s="54"/>
      <c r="AC990" s="54"/>
      <c r="AD990" s="54"/>
      <c r="AE990" s="54"/>
      <c r="AF990" s="54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B990" s="64" t="s">
        <v>372</v>
      </c>
      <c r="CC990" s="345">
        <v>0</v>
      </c>
      <c r="CD990" s="66" t="s">
        <v>373</v>
      </c>
      <c r="CE990" s="66">
        <f>ROUND(CC990*$CG$82*9.80665/1000,0)</f>
        <v>0</v>
      </c>
      <c r="CF990" s="54" t="s">
        <v>374</v>
      </c>
      <c r="CG990" s="341">
        <f>CE991</f>
        <v>0</v>
      </c>
      <c r="CH990" s="54">
        <f>$CG990</f>
        <v>0</v>
      </c>
      <c r="CI990" s="54">
        <f t="shared" si="747"/>
        <v>0</v>
      </c>
      <c r="CJ990" s="54">
        <f t="shared" si="747"/>
        <v>0</v>
      </c>
      <c r="CK990" s="54">
        <f t="shared" si="747"/>
        <v>0</v>
      </c>
      <c r="CL990" s="54">
        <f t="shared" si="747"/>
        <v>0</v>
      </c>
      <c r="CM990" s="54">
        <f t="shared" si="747"/>
        <v>0</v>
      </c>
      <c r="CN990" s="54">
        <f t="shared" si="747"/>
        <v>0</v>
      </c>
      <c r="CO990" s="54">
        <f t="shared" si="747"/>
        <v>0</v>
      </c>
      <c r="CP990" s="54">
        <f t="shared" si="747"/>
        <v>0</v>
      </c>
      <c r="CQ990" s="54">
        <f t="shared" si="747"/>
        <v>0</v>
      </c>
      <c r="CR990" s="54">
        <f t="shared" si="747"/>
        <v>0</v>
      </c>
      <c r="CS990" s="54">
        <f t="shared" si="747"/>
        <v>0</v>
      </c>
      <c r="CT990" s="54">
        <f t="shared" si="747"/>
        <v>0</v>
      </c>
      <c r="CU990" s="54">
        <f t="shared" si="747"/>
        <v>0</v>
      </c>
      <c r="CV990" s="54">
        <f t="shared" si="747"/>
        <v>0</v>
      </c>
    </row>
    <row r="991" spans="1:119" ht="13.5" x14ac:dyDescent="0.15">
      <c r="A991" s="54"/>
      <c r="B991" s="54"/>
      <c r="C991" s="54"/>
      <c r="D991" s="54"/>
      <c r="E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  <c r="AA991" s="54"/>
      <c r="AB991" s="54"/>
      <c r="AC991" s="54"/>
      <c r="AD991" s="54"/>
      <c r="AE991" s="54"/>
      <c r="AF991" s="54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B991" s="354" t="s">
        <v>376</v>
      </c>
      <c r="CC991" s="355">
        <f>CC975</f>
        <v>0</v>
      </c>
      <c r="CD991" s="346" t="s">
        <v>381</v>
      </c>
      <c r="CE991" s="66">
        <f>CC991*$CG$82*9.80665/1000</f>
        <v>0</v>
      </c>
      <c r="CF991" s="54" t="s">
        <v>396</v>
      </c>
      <c r="CG991" s="54">
        <v>0.79</v>
      </c>
      <c r="CH991" s="54">
        <f>$CG991</f>
        <v>0.79</v>
      </c>
      <c r="CI991" s="54">
        <f t="shared" si="747"/>
        <v>0.79</v>
      </c>
      <c r="CJ991" s="54">
        <f t="shared" si="747"/>
        <v>0.79</v>
      </c>
      <c r="CK991" s="54">
        <f t="shared" si="747"/>
        <v>0.79</v>
      </c>
      <c r="CL991" s="54">
        <f t="shared" si="747"/>
        <v>0.79</v>
      </c>
      <c r="CM991" s="54">
        <f t="shared" si="747"/>
        <v>0.79</v>
      </c>
      <c r="CN991" s="54">
        <f t="shared" si="747"/>
        <v>0.79</v>
      </c>
      <c r="CO991" s="54">
        <f t="shared" si="747"/>
        <v>0.79</v>
      </c>
      <c r="CP991" s="54">
        <f t="shared" si="747"/>
        <v>0.79</v>
      </c>
      <c r="CQ991" s="54">
        <f t="shared" si="747"/>
        <v>0.79</v>
      </c>
      <c r="CR991" s="54">
        <f t="shared" si="747"/>
        <v>0.79</v>
      </c>
      <c r="CS991" s="54">
        <f t="shared" si="747"/>
        <v>0.79</v>
      </c>
      <c r="CT991" s="54">
        <f t="shared" si="747"/>
        <v>0.79</v>
      </c>
      <c r="CU991" s="54">
        <f t="shared" si="747"/>
        <v>0.79</v>
      </c>
      <c r="CV991" s="54">
        <f t="shared" si="747"/>
        <v>0.79</v>
      </c>
      <c r="CX991" s="358" t="s">
        <v>404</v>
      </c>
      <c r="CY991" s="54">
        <f t="shared" ref="CY991:DN991" si="748">CG$79</f>
        <v>126.88500000000001</v>
      </c>
      <c r="CZ991" s="54">
        <f t="shared" si="748"/>
        <v>109.185</v>
      </c>
      <c r="DA991" s="54">
        <f t="shared" si="748"/>
        <v>94.381</v>
      </c>
      <c r="DB991" s="54">
        <f t="shared" si="748"/>
        <v>82.445999999999998</v>
      </c>
      <c r="DC991" s="54">
        <f t="shared" si="748"/>
        <v>73.918000000000006</v>
      </c>
      <c r="DD991" s="54">
        <f t="shared" si="748"/>
        <v>63.152999999999999</v>
      </c>
      <c r="DE991" s="54">
        <f t="shared" si="748"/>
        <v>56.482999999999997</v>
      </c>
      <c r="DF991" s="54">
        <f t="shared" si="748"/>
        <v>51.133000000000003</v>
      </c>
      <c r="DG991" s="54">
        <f t="shared" si="748"/>
        <v>48.246000000000002</v>
      </c>
      <c r="DH991" s="54">
        <f t="shared" si="748"/>
        <v>43.709000000000003</v>
      </c>
      <c r="DI991" s="54">
        <f t="shared" si="748"/>
        <v>40.774000000000001</v>
      </c>
      <c r="DJ991" s="54">
        <f t="shared" si="748"/>
        <v>38.68</v>
      </c>
      <c r="DK991" s="54">
        <f t="shared" si="748"/>
        <v>34.463000000000001</v>
      </c>
      <c r="DL991" s="54">
        <f t="shared" si="748"/>
        <v>33.161000000000001</v>
      </c>
      <c r="DM991" s="54">
        <f t="shared" si="748"/>
        <v>30.765000000000001</v>
      </c>
      <c r="DN991" s="54">
        <f t="shared" si="748"/>
        <v>29.283999999999999</v>
      </c>
    </row>
    <row r="992" spans="1:119" ht="13.5" x14ac:dyDescent="0.15">
      <c r="A992" s="54"/>
      <c r="B992" s="54"/>
      <c r="C992" s="54"/>
      <c r="D992" s="54"/>
      <c r="E992" s="54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  <c r="AA992" s="54"/>
      <c r="AB992" s="54"/>
      <c r="AC992" s="54"/>
      <c r="AD992" s="54"/>
      <c r="AE992" s="54"/>
      <c r="AF992" s="54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B992" s="64" t="s">
        <v>380</v>
      </c>
      <c r="CC992" s="345">
        <f>-BN139</f>
        <v>0</v>
      </c>
      <c r="CD992" s="346" t="s">
        <v>381</v>
      </c>
      <c r="CE992" s="66">
        <f>CC992*$CG$82*9.80665/1000</f>
        <v>0</v>
      </c>
      <c r="CF992" s="54" t="s">
        <v>578</v>
      </c>
      <c r="CG992" s="341">
        <f>CE990</f>
        <v>0</v>
      </c>
      <c r="CH992" s="54">
        <f>$CG992</f>
        <v>0</v>
      </c>
      <c r="CI992" s="54">
        <f t="shared" si="747"/>
        <v>0</v>
      </c>
      <c r="CJ992" s="54">
        <f t="shared" si="747"/>
        <v>0</v>
      </c>
      <c r="CK992" s="54">
        <f t="shared" si="747"/>
        <v>0</v>
      </c>
      <c r="CL992" s="54">
        <f t="shared" si="747"/>
        <v>0</v>
      </c>
      <c r="CM992" s="54">
        <f t="shared" si="747"/>
        <v>0</v>
      </c>
      <c r="CN992" s="54">
        <f t="shared" si="747"/>
        <v>0</v>
      </c>
      <c r="CO992" s="54">
        <f t="shared" si="747"/>
        <v>0</v>
      </c>
      <c r="CP992" s="54">
        <f t="shared" si="747"/>
        <v>0</v>
      </c>
      <c r="CQ992" s="54">
        <f t="shared" si="747"/>
        <v>0</v>
      </c>
      <c r="CR992" s="54">
        <f t="shared" si="747"/>
        <v>0</v>
      </c>
      <c r="CS992" s="54">
        <f t="shared" si="747"/>
        <v>0</v>
      </c>
      <c r="CT992" s="54">
        <f t="shared" si="747"/>
        <v>0</v>
      </c>
      <c r="CU992" s="54">
        <f t="shared" si="747"/>
        <v>0</v>
      </c>
      <c r="CV992" s="54">
        <f t="shared" si="747"/>
        <v>0</v>
      </c>
      <c r="CX992" s="54" t="s">
        <v>418</v>
      </c>
      <c r="CY992" s="54">
        <f t="shared" ref="CY992:DN992" si="749">CG$80</f>
        <v>0.55779999999999996</v>
      </c>
      <c r="CZ992" s="54">
        <f t="shared" si="749"/>
        <v>0.65139999999999998</v>
      </c>
      <c r="DA992" s="54">
        <f t="shared" si="749"/>
        <v>0.72219999999999995</v>
      </c>
      <c r="DB992" s="54">
        <f t="shared" si="749"/>
        <v>0.78249999999999997</v>
      </c>
      <c r="DC992" s="54">
        <f t="shared" si="749"/>
        <v>0.81259999999999999</v>
      </c>
      <c r="DD992" s="54">
        <f t="shared" si="749"/>
        <v>0.84340000000000004</v>
      </c>
      <c r="DE992" s="54">
        <f t="shared" si="749"/>
        <v>0.86929999999999996</v>
      </c>
      <c r="DF992" s="54">
        <f t="shared" si="749"/>
        <v>0.89100000000000001</v>
      </c>
      <c r="DG992" s="54">
        <f t="shared" si="749"/>
        <v>0.90920000000000001</v>
      </c>
      <c r="DH992" s="54">
        <f t="shared" si="749"/>
        <v>0.92220000000000002</v>
      </c>
      <c r="DI992" s="54">
        <f t="shared" si="749"/>
        <v>0.93189999999999995</v>
      </c>
      <c r="DJ992" s="54">
        <f t="shared" si="749"/>
        <v>0.94030000000000002</v>
      </c>
      <c r="DK992" s="54">
        <f t="shared" si="749"/>
        <v>0.94769999999999999</v>
      </c>
      <c r="DL992" s="54">
        <f t="shared" si="749"/>
        <v>0.95440000000000003</v>
      </c>
      <c r="DM992" s="54">
        <f t="shared" si="749"/>
        <v>0.96020000000000005</v>
      </c>
      <c r="DN992" s="54">
        <f t="shared" si="749"/>
        <v>0.96530000000000005</v>
      </c>
    </row>
    <row r="993" spans="1:118" ht="14.25" thickBot="1" x14ac:dyDescent="0.2">
      <c r="A993" s="54"/>
      <c r="B993" s="54"/>
      <c r="C993" s="54"/>
      <c r="D993" s="54"/>
      <c r="E993" s="54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  <c r="AA993" s="54"/>
      <c r="AB993" s="54"/>
      <c r="AC993" s="54"/>
      <c r="AD993" s="54"/>
      <c r="AE993" s="54"/>
      <c r="AF993" s="54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B993" s="64" t="s">
        <v>384</v>
      </c>
      <c r="CC993" s="345" t="e">
        <f>(BM139-BM138)/0.000694444444444444</f>
        <v>#VALUE!</v>
      </c>
      <c r="CD993" s="66" t="s">
        <v>65</v>
      </c>
      <c r="CE993" s="66" t="e">
        <f>IF(CC990=0,IF(CC973&gt;0,CC993+CE976,CC993),(CC993-((CC992-CC991)/CC990)))</f>
        <v>#VALUE!</v>
      </c>
      <c r="CF993" s="54" t="s">
        <v>385</v>
      </c>
      <c r="CG993" s="341" t="e">
        <f>ABS(CE993)</f>
        <v>#VALUE!</v>
      </c>
      <c r="CH993" s="54" t="e">
        <f>$CG993</f>
        <v>#VALUE!</v>
      </c>
      <c r="CI993" s="54" t="e">
        <f t="shared" si="747"/>
        <v>#VALUE!</v>
      </c>
      <c r="CJ993" s="54" t="e">
        <f t="shared" si="747"/>
        <v>#VALUE!</v>
      </c>
      <c r="CK993" s="54" t="e">
        <f t="shared" si="747"/>
        <v>#VALUE!</v>
      </c>
      <c r="CL993" s="54" t="e">
        <f t="shared" si="747"/>
        <v>#VALUE!</v>
      </c>
      <c r="CM993" s="54" t="e">
        <f t="shared" si="747"/>
        <v>#VALUE!</v>
      </c>
      <c r="CN993" s="54" t="e">
        <f t="shared" si="747"/>
        <v>#VALUE!</v>
      </c>
      <c r="CO993" s="54" t="e">
        <f t="shared" si="747"/>
        <v>#VALUE!</v>
      </c>
      <c r="CP993" s="54" t="e">
        <f t="shared" si="747"/>
        <v>#VALUE!</v>
      </c>
      <c r="CQ993" s="54" t="e">
        <f t="shared" si="747"/>
        <v>#VALUE!</v>
      </c>
      <c r="CR993" s="54" t="e">
        <f t="shared" si="747"/>
        <v>#VALUE!</v>
      </c>
      <c r="CS993" s="54" t="e">
        <f t="shared" si="747"/>
        <v>#VALUE!</v>
      </c>
      <c r="CT993" s="54" t="e">
        <f t="shared" si="747"/>
        <v>#VALUE!</v>
      </c>
      <c r="CU993" s="54" t="e">
        <f t="shared" si="747"/>
        <v>#VALUE!</v>
      </c>
      <c r="CV993" s="54" t="e">
        <f t="shared" si="747"/>
        <v>#VALUE!</v>
      </c>
      <c r="CX993" s="54" t="s">
        <v>407</v>
      </c>
      <c r="CY993" s="54">
        <f>100-$CG$83</f>
        <v>94.33</v>
      </c>
      <c r="CZ993" s="54">
        <f t="shared" ref="CZ993:DN993" si="750">100-$CG$83</f>
        <v>94.33</v>
      </c>
      <c r="DA993" s="54">
        <f t="shared" si="750"/>
        <v>94.33</v>
      </c>
      <c r="DB993" s="54">
        <f t="shared" si="750"/>
        <v>94.33</v>
      </c>
      <c r="DC993" s="54">
        <f t="shared" si="750"/>
        <v>94.33</v>
      </c>
      <c r="DD993" s="54">
        <f t="shared" si="750"/>
        <v>94.33</v>
      </c>
      <c r="DE993" s="54">
        <f t="shared" si="750"/>
        <v>94.33</v>
      </c>
      <c r="DF993" s="54">
        <f t="shared" si="750"/>
        <v>94.33</v>
      </c>
      <c r="DG993" s="54">
        <f t="shared" si="750"/>
        <v>94.33</v>
      </c>
      <c r="DH993" s="54">
        <f t="shared" si="750"/>
        <v>94.33</v>
      </c>
      <c r="DI993" s="54">
        <f t="shared" si="750"/>
        <v>94.33</v>
      </c>
      <c r="DJ993" s="54">
        <f t="shared" si="750"/>
        <v>94.33</v>
      </c>
      <c r="DK993" s="54">
        <f t="shared" si="750"/>
        <v>94.33</v>
      </c>
      <c r="DL993" s="54">
        <f t="shared" si="750"/>
        <v>94.33</v>
      </c>
      <c r="DM993" s="54">
        <f t="shared" si="750"/>
        <v>94.33</v>
      </c>
      <c r="DN993" s="54">
        <f t="shared" si="750"/>
        <v>94.33</v>
      </c>
    </row>
    <row r="994" spans="1:118" ht="16.5" customHeight="1" thickBot="1" x14ac:dyDescent="0.2">
      <c r="A994" s="54"/>
      <c r="B994" s="54"/>
      <c r="C994" s="54"/>
      <c r="D994" s="54"/>
      <c r="E994" s="54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  <c r="AA994" s="54"/>
      <c r="AB994" s="54"/>
      <c r="AC994" s="54"/>
      <c r="AD994" s="54"/>
      <c r="AE994" s="54"/>
      <c r="AF994" s="54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B994" s="359"/>
      <c r="CC994" s="360"/>
      <c r="CF994" s="54" t="s">
        <v>593</v>
      </c>
      <c r="CG994" s="347">
        <f>LN(2)/CG$78</f>
        <v>0.13862943611198905</v>
      </c>
      <c r="CH994" s="347">
        <f t="shared" ref="CH994:CV994" si="751">LN(2)/CH$78</f>
        <v>8.6643397569993161E-2</v>
      </c>
      <c r="CI994" s="347">
        <f t="shared" si="751"/>
        <v>5.5451774444795626E-2</v>
      </c>
      <c r="CJ994" s="347">
        <f t="shared" si="751"/>
        <v>3.7467415165402446E-2</v>
      </c>
      <c r="CK994" s="347">
        <f t="shared" si="751"/>
        <v>2.5672117798516494E-2</v>
      </c>
      <c r="CL994" s="347">
        <f t="shared" si="751"/>
        <v>1.8097837612531208E-2</v>
      </c>
      <c r="CM994" s="347">
        <f t="shared" si="751"/>
        <v>1.2765141446776157E-2</v>
      </c>
      <c r="CN994" s="347">
        <f t="shared" si="751"/>
        <v>9.001911435843446E-3</v>
      </c>
      <c r="CO994" s="347">
        <f t="shared" si="751"/>
        <v>6.3591484455040852E-3</v>
      </c>
      <c r="CP994" s="347">
        <f t="shared" si="751"/>
        <v>4.7475834284927756E-3</v>
      </c>
      <c r="CQ994" s="347">
        <f t="shared" si="751"/>
        <v>3.7066694147590657E-3</v>
      </c>
      <c r="CR994" s="347">
        <f t="shared" si="751"/>
        <v>2.9001974082006081E-3</v>
      </c>
      <c r="CS994" s="347">
        <f t="shared" si="751"/>
        <v>2.272613706753919E-3</v>
      </c>
      <c r="CT994" s="347">
        <f t="shared" si="751"/>
        <v>1.7773004629742187E-3</v>
      </c>
      <c r="CU994" s="347">
        <f t="shared" si="751"/>
        <v>1.3918618083533039E-3</v>
      </c>
      <c r="CV994" s="347">
        <f t="shared" si="751"/>
        <v>1.0915703630865281E-3</v>
      </c>
      <c r="CX994" s="54" t="s">
        <v>409</v>
      </c>
      <c r="CY994" s="361">
        <f>CE992</f>
        <v>0</v>
      </c>
      <c r="CZ994" s="54">
        <f>$CY994</f>
        <v>0</v>
      </c>
      <c r="DA994" s="54">
        <f t="shared" ref="DA994:DN994" si="752">$CY994</f>
        <v>0</v>
      </c>
      <c r="DB994" s="54">
        <f t="shared" si="752"/>
        <v>0</v>
      </c>
      <c r="DC994" s="54">
        <f t="shared" si="752"/>
        <v>0</v>
      </c>
      <c r="DD994" s="54">
        <f t="shared" si="752"/>
        <v>0</v>
      </c>
      <c r="DE994" s="54">
        <f t="shared" si="752"/>
        <v>0</v>
      </c>
      <c r="DF994" s="54">
        <f t="shared" si="752"/>
        <v>0</v>
      </c>
      <c r="DG994" s="54">
        <f t="shared" si="752"/>
        <v>0</v>
      </c>
      <c r="DH994" s="54">
        <f t="shared" si="752"/>
        <v>0</v>
      </c>
      <c r="DI994" s="54">
        <f t="shared" si="752"/>
        <v>0</v>
      </c>
      <c r="DJ994" s="54">
        <f t="shared" si="752"/>
        <v>0</v>
      </c>
      <c r="DK994" s="54">
        <f t="shared" si="752"/>
        <v>0</v>
      </c>
      <c r="DL994" s="54">
        <f t="shared" si="752"/>
        <v>0</v>
      </c>
      <c r="DM994" s="54">
        <f t="shared" si="752"/>
        <v>0</v>
      </c>
      <c r="DN994" s="54">
        <f t="shared" si="752"/>
        <v>0</v>
      </c>
    </row>
    <row r="995" spans="1:118" ht="16.5" customHeight="1" x14ac:dyDescent="0.15">
      <c r="A995" s="54"/>
      <c r="B995" s="54"/>
      <c r="C995" s="54"/>
      <c r="D995" s="54"/>
      <c r="E995" s="54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  <c r="AA995" s="54"/>
      <c r="AB995" s="54"/>
      <c r="AC995" s="54"/>
      <c r="AD995" s="54"/>
      <c r="AE995" s="54"/>
      <c r="AF995" s="54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G995" s="347"/>
      <c r="CH995" s="347"/>
      <c r="CI995" s="347"/>
      <c r="CJ995" s="347"/>
      <c r="CK995" s="347"/>
      <c r="CL995" s="347"/>
      <c r="CM995" s="347"/>
      <c r="CN995" s="347"/>
      <c r="CO995" s="347"/>
      <c r="CP995" s="347"/>
      <c r="CQ995" s="347"/>
      <c r="CR995" s="347"/>
      <c r="CS995" s="347"/>
      <c r="CT995" s="347"/>
      <c r="CU995" s="347"/>
      <c r="CV995" s="347"/>
      <c r="CY995" s="137"/>
    </row>
    <row r="996" spans="1:118" ht="16.5" customHeight="1" x14ac:dyDescent="0.15">
      <c r="A996" s="54"/>
      <c r="B996" s="54"/>
      <c r="C996" s="54"/>
      <c r="D996" s="54"/>
      <c r="E996" s="54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  <c r="AA996" s="54"/>
      <c r="AB996" s="54"/>
      <c r="AC996" s="54"/>
      <c r="AD996" s="54"/>
      <c r="AE996" s="54"/>
      <c r="AF996" s="54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G996" s="348">
        <f>(CG989+CG990)*CG991</f>
        <v>79</v>
      </c>
      <c r="CH996" s="348">
        <f t="shared" ref="CH996:CV996" si="753">(CH989+CH990)*CH991</f>
        <v>79</v>
      </c>
      <c r="CI996" s="348">
        <f t="shared" si="753"/>
        <v>79</v>
      </c>
      <c r="CJ996" s="348">
        <f t="shared" si="753"/>
        <v>79</v>
      </c>
      <c r="CK996" s="348">
        <f t="shared" si="753"/>
        <v>79</v>
      </c>
      <c r="CL996" s="348">
        <f t="shared" si="753"/>
        <v>79</v>
      </c>
      <c r="CM996" s="348">
        <f t="shared" si="753"/>
        <v>79</v>
      </c>
      <c r="CN996" s="348">
        <f t="shared" si="753"/>
        <v>79</v>
      </c>
      <c r="CO996" s="348">
        <f t="shared" si="753"/>
        <v>79</v>
      </c>
      <c r="CP996" s="348">
        <f t="shared" si="753"/>
        <v>79</v>
      </c>
      <c r="CQ996" s="348">
        <f t="shared" si="753"/>
        <v>79</v>
      </c>
      <c r="CR996" s="348">
        <f t="shared" si="753"/>
        <v>79</v>
      </c>
      <c r="CS996" s="348">
        <f t="shared" si="753"/>
        <v>79</v>
      </c>
      <c r="CT996" s="348">
        <f t="shared" si="753"/>
        <v>79</v>
      </c>
      <c r="CU996" s="348">
        <f t="shared" si="753"/>
        <v>79</v>
      </c>
      <c r="CV996" s="348">
        <f t="shared" si="753"/>
        <v>79</v>
      </c>
      <c r="CY996" s="137"/>
    </row>
    <row r="997" spans="1:118" ht="16.5" customHeight="1" x14ac:dyDescent="0.15">
      <c r="A997" s="54"/>
      <c r="B997" s="54"/>
      <c r="C997" s="54"/>
      <c r="D997" s="54"/>
      <c r="E997" s="54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  <c r="AA997" s="54"/>
      <c r="AB997" s="54"/>
      <c r="AC997" s="54"/>
      <c r="AD997" s="54"/>
      <c r="AE997" s="54"/>
      <c r="AF997" s="54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G997" s="348" t="e">
        <f>CG992*CG991*(CG993-1/CG994)</f>
        <v>#VALUE!</v>
      </c>
      <c r="CH997" s="348" t="e">
        <f t="shared" ref="CH997:CV997" si="754">CH992*CH991*(CH993-1/CH994)</f>
        <v>#VALUE!</v>
      </c>
      <c r="CI997" s="348" t="e">
        <f t="shared" si="754"/>
        <v>#VALUE!</v>
      </c>
      <c r="CJ997" s="348" t="e">
        <f t="shared" si="754"/>
        <v>#VALUE!</v>
      </c>
      <c r="CK997" s="348" t="e">
        <f t="shared" si="754"/>
        <v>#VALUE!</v>
      </c>
      <c r="CL997" s="348" t="e">
        <f t="shared" si="754"/>
        <v>#VALUE!</v>
      </c>
      <c r="CM997" s="348" t="e">
        <f t="shared" si="754"/>
        <v>#VALUE!</v>
      </c>
      <c r="CN997" s="348" t="e">
        <f t="shared" si="754"/>
        <v>#VALUE!</v>
      </c>
      <c r="CO997" s="348" t="e">
        <f t="shared" si="754"/>
        <v>#VALUE!</v>
      </c>
      <c r="CP997" s="348" t="e">
        <f t="shared" si="754"/>
        <v>#VALUE!</v>
      </c>
      <c r="CQ997" s="348" t="e">
        <f t="shared" si="754"/>
        <v>#VALUE!</v>
      </c>
      <c r="CR997" s="348" t="e">
        <f t="shared" si="754"/>
        <v>#VALUE!</v>
      </c>
      <c r="CS997" s="348" t="e">
        <f t="shared" si="754"/>
        <v>#VALUE!</v>
      </c>
      <c r="CT997" s="348" t="e">
        <f t="shared" si="754"/>
        <v>#VALUE!</v>
      </c>
      <c r="CU997" s="348" t="e">
        <f t="shared" si="754"/>
        <v>#VALUE!</v>
      </c>
      <c r="CV997" s="348" t="e">
        <f t="shared" si="754"/>
        <v>#VALUE!</v>
      </c>
      <c r="CY997" s="137"/>
    </row>
    <row r="998" spans="1:118" ht="16.5" customHeight="1" x14ac:dyDescent="0.15">
      <c r="A998" s="54"/>
      <c r="B998" s="54"/>
      <c r="C998" s="54"/>
      <c r="D998" s="54"/>
      <c r="E998" s="54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  <c r="AA998" s="54"/>
      <c r="AB998" s="54"/>
      <c r="AC998" s="54"/>
      <c r="AD998" s="54"/>
      <c r="AE998" s="54"/>
      <c r="AF998" s="54"/>
      <c r="AG998" s="54"/>
      <c r="AH998" s="54"/>
      <c r="AI998" s="54"/>
      <c r="AJ998" s="54"/>
      <c r="AK998" s="54"/>
      <c r="AL998" s="54"/>
      <c r="AM998" s="54"/>
      <c r="AN998" s="54"/>
      <c r="AO998" s="54"/>
      <c r="AP998" s="54"/>
      <c r="AQ998" s="54"/>
      <c r="AR998" s="54"/>
      <c r="AS998" s="54"/>
      <c r="AT998" s="54"/>
      <c r="AU998" s="54"/>
      <c r="AV998" s="54"/>
      <c r="AW998" s="54"/>
      <c r="AX998" s="54"/>
      <c r="AY998" s="54"/>
      <c r="AZ998" s="54"/>
      <c r="BA998" s="54"/>
      <c r="BB998" s="54"/>
      <c r="BC998" s="54"/>
      <c r="BD998" s="54"/>
      <c r="BE998" s="54"/>
      <c r="BF998" s="54"/>
      <c r="BG998" s="54"/>
      <c r="BH998" s="54"/>
      <c r="BI998" s="54"/>
      <c r="BJ998" s="54"/>
      <c r="BK998" s="54"/>
      <c r="BL998" s="54"/>
      <c r="BM998" s="54"/>
      <c r="BN998" s="54"/>
      <c r="BO998" s="54"/>
      <c r="BP998" s="54"/>
      <c r="BQ998" s="54"/>
      <c r="BR998" s="54"/>
      <c r="BS998" s="54"/>
      <c r="BT998" s="54"/>
      <c r="BU998" s="54"/>
      <c r="BV998" s="54"/>
      <c r="BW998" s="54"/>
      <c r="BX998" s="54"/>
      <c r="BY998" s="54"/>
      <c r="BZ998" s="54"/>
      <c r="CG998" s="348" t="e">
        <f>((CG989+CG990)*CG991-CG988-CG992*CG991/CG994)*EXP(-CG994*CG993)</f>
        <v>#VALUE!</v>
      </c>
      <c r="CH998" s="348" t="e">
        <f t="shared" ref="CH998:CV998" si="755">((CH989+CH990)*CH991-CH988-CH992*CH991/CH994)*EXP(-CH994*CH993)</f>
        <v>#VALUE!</v>
      </c>
      <c r="CI998" s="348" t="e">
        <f t="shared" si="755"/>
        <v>#VALUE!</v>
      </c>
      <c r="CJ998" s="348" t="e">
        <f t="shared" si="755"/>
        <v>#VALUE!</v>
      </c>
      <c r="CK998" s="348" t="e">
        <f t="shared" si="755"/>
        <v>#VALUE!</v>
      </c>
      <c r="CL998" s="348" t="e">
        <f t="shared" si="755"/>
        <v>#VALUE!</v>
      </c>
      <c r="CM998" s="348" t="e">
        <f t="shared" si="755"/>
        <v>#VALUE!</v>
      </c>
      <c r="CN998" s="348" t="e">
        <f t="shared" si="755"/>
        <v>#VALUE!</v>
      </c>
      <c r="CO998" s="348" t="e">
        <f t="shared" si="755"/>
        <v>#VALUE!</v>
      </c>
      <c r="CP998" s="348" t="e">
        <f t="shared" si="755"/>
        <v>#VALUE!</v>
      </c>
      <c r="CQ998" s="348" t="e">
        <f t="shared" si="755"/>
        <v>#VALUE!</v>
      </c>
      <c r="CR998" s="348" t="e">
        <f t="shared" si="755"/>
        <v>#VALUE!</v>
      </c>
      <c r="CS998" s="348" t="e">
        <f t="shared" si="755"/>
        <v>#VALUE!</v>
      </c>
      <c r="CT998" s="348" t="e">
        <f t="shared" si="755"/>
        <v>#VALUE!</v>
      </c>
      <c r="CU998" s="348" t="e">
        <f t="shared" si="755"/>
        <v>#VALUE!</v>
      </c>
      <c r="CV998" s="348" t="e">
        <f t="shared" si="755"/>
        <v>#VALUE!</v>
      </c>
      <c r="CY998" s="137"/>
    </row>
    <row r="999" spans="1:118" ht="16.5" customHeight="1" x14ac:dyDescent="0.15">
      <c r="A999" s="54"/>
      <c r="B999" s="54"/>
      <c r="C999" s="54"/>
      <c r="D999" s="54"/>
      <c r="E999" s="54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  <c r="AA999" s="54"/>
      <c r="AB999" s="54"/>
      <c r="AC999" s="54"/>
      <c r="AD999" s="54"/>
      <c r="AE999" s="54"/>
      <c r="AF999" s="54"/>
      <c r="AG999" s="54"/>
      <c r="AH999" s="54"/>
      <c r="AI999" s="54"/>
      <c r="AJ999" s="54"/>
      <c r="AK999" s="54"/>
      <c r="AL999" s="54"/>
      <c r="AM999" s="54"/>
      <c r="AN999" s="54"/>
      <c r="AO999" s="54"/>
      <c r="AP999" s="54"/>
      <c r="AQ999" s="54"/>
      <c r="AR999" s="54"/>
      <c r="AS999" s="54"/>
      <c r="AT999" s="54"/>
      <c r="AU999" s="54"/>
      <c r="AV999" s="54"/>
      <c r="AW999" s="54"/>
      <c r="AX999" s="54"/>
      <c r="AY999" s="54"/>
      <c r="AZ999" s="54"/>
      <c r="BA999" s="54"/>
      <c r="BB999" s="54"/>
      <c r="BC999" s="54"/>
      <c r="BD999" s="54"/>
      <c r="BE999" s="54"/>
      <c r="BF999" s="54"/>
      <c r="BG999" s="54"/>
      <c r="BH999" s="54"/>
      <c r="BI999" s="54"/>
      <c r="BJ999" s="54"/>
      <c r="BK999" s="54"/>
      <c r="BL999" s="54"/>
      <c r="BM999" s="54"/>
      <c r="BN999" s="54"/>
      <c r="BO999" s="54"/>
      <c r="BP999" s="54"/>
      <c r="BQ999" s="54"/>
      <c r="BR999" s="54"/>
      <c r="BS999" s="54"/>
      <c r="BT999" s="54"/>
      <c r="BU999" s="54"/>
      <c r="BV999" s="54"/>
      <c r="BW999" s="54"/>
      <c r="BX999" s="54"/>
      <c r="BY999" s="54"/>
      <c r="BZ999" s="54"/>
      <c r="CG999" s="349" t="e">
        <f>CG996+CG997-CG998</f>
        <v>#VALUE!</v>
      </c>
      <c r="CH999" s="349" t="e">
        <f t="shared" ref="CH999:CV999" si="756">CH996+CH997-CH998</f>
        <v>#VALUE!</v>
      </c>
      <c r="CI999" s="349" t="e">
        <f t="shared" si="756"/>
        <v>#VALUE!</v>
      </c>
      <c r="CJ999" s="349" t="e">
        <f t="shared" si="756"/>
        <v>#VALUE!</v>
      </c>
      <c r="CK999" s="349" t="e">
        <f t="shared" si="756"/>
        <v>#VALUE!</v>
      </c>
      <c r="CL999" s="349" t="e">
        <f t="shared" si="756"/>
        <v>#VALUE!</v>
      </c>
      <c r="CM999" s="349" t="e">
        <f t="shared" si="756"/>
        <v>#VALUE!</v>
      </c>
      <c r="CN999" s="349" t="e">
        <f t="shared" si="756"/>
        <v>#VALUE!</v>
      </c>
      <c r="CO999" s="349" t="e">
        <f t="shared" si="756"/>
        <v>#VALUE!</v>
      </c>
      <c r="CP999" s="349" t="e">
        <f t="shared" si="756"/>
        <v>#VALUE!</v>
      </c>
      <c r="CQ999" s="349" t="e">
        <f t="shared" si="756"/>
        <v>#VALUE!</v>
      </c>
      <c r="CR999" s="349" t="e">
        <f t="shared" si="756"/>
        <v>#VALUE!</v>
      </c>
      <c r="CS999" s="349" t="e">
        <f t="shared" si="756"/>
        <v>#VALUE!</v>
      </c>
      <c r="CT999" s="349" t="e">
        <f t="shared" si="756"/>
        <v>#VALUE!</v>
      </c>
      <c r="CU999" s="349" t="e">
        <f t="shared" si="756"/>
        <v>#VALUE!</v>
      </c>
      <c r="CV999" s="349" t="e">
        <f t="shared" si="756"/>
        <v>#VALUE!</v>
      </c>
      <c r="CY999" s="137"/>
    </row>
    <row r="1000" spans="1:118" ht="13.5" x14ac:dyDescent="0.15">
      <c r="A1000" s="54"/>
      <c r="B1000" s="54"/>
      <c r="C1000" s="54"/>
      <c r="D1000" s="54"/>
      <c r="E1000" s="54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  <c r="AA1000" s="54"/>
      <c r="AB1000" s="54"/>
      <c r="AC1000" s="54"/>
      <c r="AD1000" s="54"/>
      <c r="AE1000" s="54"/>
      <c r="AF1000" s="54"/>
      <c r="AG1000" s="54"/>
      <c r="AH1000" s="54"/>
      <c r="AI1000" s="54"/>
      <c r="AJ1000" s="54"/>
      <c r="AK1000" s="54"/>
      <c r="AL1000" s="54"/>
      <c r="AM1000" s="54"/>
      <c r="AN1000" s="54"/>
      <c r="AO1000" s="54"/>
      <c r="AP1000" s="54"/>
      <c r="AQ1000" s="54"/>
      <c r="AR1000" s="54"/>
      <c r="AS1000" s="54"/>
      <c r="AT1000" s="54"/>
      <c r="AU1000" s="54"/>
      <c r="AV1000" s="54"/>
      <c r="AW1000" s="54"/>
      <c r="AX1000" s="54"/>
      <c r="AY1000" s="54"/>
      <c r="AZ1000" s="54"/>
      <c r="BA1000" s="54"/>
      <c r="BB1000" s="54"/>
      <c r="BC1000" s="54"/>
      <c r="BD1000" s="54"/>
      <c r="BE1000" s="54"/>
      <c r="BF1000" s="54"/>
      <c r="BG1000" s="54"/>
      <c r="BH1000" s="54"/>
      <c r="BI1000" s="54"/>
      <c r="BJ1000" s="54"/>
      <c r="BK1000" s="54"/>
      <c r="BL1000" s="54"/>
      <c r="BM1000" s="54"/>
      <c r="BN1000" s="54"/>
      <c r="BO1000" s="54"/>
      <c r="BP1000" s="54"/>
      <c r="BQ1000" s="54"/>
      <c r="BR1000" s="54"/>
      <c r="BS1000" s="54"/>
      <c r="BT1000" s="54"/>
      <c r="BU1000" s="54"/>
      <c r="BV1000" s="54"/>
      <c r="BW1000" s="54"/>
      <c r="BX1000" s="54"/>
      <c r="BY1000" s="54"/>
      <c r="BZ1000" s="54"/>
      <c r="CG1000" s="350" t="s">
        <v>390</v>
      </c>
      <c r="CH1000" s="351" t="s">
        <v>333</v>
      </c>
      <c r="CI1000" s="351" t="s">
        <v>334</v>
      </c>
      <c r="CJ1000" s="351" t="s">
        <v>335</v>
      </c>
      <c r="CK1000" s="351" t="s">
        <v>336</v>
      </c>
      <c r="CL1000" s="351" t="s">
        <v>337</v>
      </c>
      <c r="CM1000" s="351" t="s">
        <v>338</v>
      </c>
      <c r="CN1000" s="351" t="s">
        <v>339</v>
      </c>
      <c r="CO1000" s="351" t="s">
        <v>340</v>
      </c>
      <c r="CP1000" s="351" t="s">
        <v>341</v>
      </c>
      <c r="CQ1000" s="351" t="s">
        <v>342</v>
      </c>
      <c r="CR1000" s="351" t="s">
        <v>343</v>
      </c>
      <c r="CS1000" s="351" t="s">
        <v>344</v>
      </c>
      <c r="CT1000" s="351" t="s">
        <v>345</v>
      </c>
      <c r="CU1000" s="351" t="s">
        <v>346</v>
      </c>
      <c r="CV1000" s="351" t="s">
        <v>347</v>
      </c>
      <c r="CY1000" s="54" t="s">
        <v>390</v>
      </c>
      <c r="CZ1000" s="54" t="s">
        <v>333</v>
      </c>
      <c r="DA1000" s="54" t="s">
        <v>334</v>
      </c>
      <c r="DB1000" s="54" t="s">
        <v>335</v>
      </c>
      <c r="DC1000" s="54" t="s">
        <v>336</v>
      </c>
      <c r="DD1000" s="54" t="s">
        <v>337</v>
      </c>
      <c r="DE1000" s="54" t="s">
        <v>338</v>
      </c>
      <c r="DF1000" s="54" t="s">
        <v>339</v>
      </c>
      <c r="DG1000" s="54" t="s">
        <v>340</v>
      </c>
      <c r="DH1000" s="54" t="s">
        <v>341</v>
      </c>
      <c r="DI1000" s="54" t="s">
        <v>342</v>
      </c>
      <c r="DJ1000" s="54" t="s">
        <v>343</v>
      </c>
      <c r="DK1000" s="54" t="s">
        <v>344</v>
      </c>
      <c r="DL1000" s="54" t="s">
        <v>345</v>
      </c>
      <c r="DM1000" s="54" t="s">
        <v>346</v>
      </c>
      <c r="DN1000" s="54" t="s">
        <v>347</v>
      </c>
    </row>
    <row r="1001" spans="1:118" ht="13.5" x14ac:dyDescent="0.15">
      <c r="A1001" s="54"/>
      <c r="B1001" s="54"/>
      <c r="C1001" s="54"/>
      <c r="D1001" s="54"/>
      <c r="E1001" s="54"/>
      <c r="F1001" s="54"/>
      <c r="G1001" s="54"/>
      <c r="H1001" s="54"/>
      <c r="I1001" s="54"/>
      <c r="J1001" s="54"/>
      <c r="K1001" s="54"/>
      <c r="L1001" s="54"/>
      <c r="M1001" s="54"/>
      <c r="N1001" s="54"/>
      <c r="O1001" s="54"/>
      <c r="P1001" s="54"/>
      <c r="Q1001" s="54"/>
      <c r="R1001" s="54"/>
      <c r="S1001" s="54"/>
      <c r="T1001" s="54"/>
      <c r="U1001" s="54"/>
      <c r="V1001" s="54"/>
      <c r="W1001" s="54"/>
      <c r="X1001" s="54"/>
      <c r="Y1001" s="54"/>
      <c r="Z1001" s="54"/>
      <c r="AA1001" s="54"/>
      <c r="AB1001" s="54"/>
      <c r="AC1001" s="54"/>
      <c r="AD1001" s="54"/>
      <c r="AE1001" s="54"/>
      <c r="AF1001" s="54"/>
      <c r="AG1001" s="54"/>
      <c r="AH1001" s="54"/>
      <c r="AI1001" s="54"/>
      <c r="AJ1001" s="54"/>
      <c r="AK1001" s="54"/>
      <c r="AL1001" s="54"/>
      <c r="AM1001" s="54"/>
      <c r="AN1001" s="54"/>
      <c r="AO1001" s="54"/>
      <c r="AP1001" s="54"/>
      <c r="AQ1001" s="54"/>
      <c r="AR1001" s="54"/>
      <c r="AS1001" s="54"/>
      <c r="AT1001" s="54"/>
      <c r="AU1001" s="54"/>
      <c r="AV1001" s="54"/>
      <c r="AW1001" s="54"/>
      <c r="AX1001" s="54"/>
      <c r="AY1001" s="54"/>
      <c r="AZ1001" s="54"/>
      <c r="BA1001" s="54"/>
      <c r="BB1001" s="54"/>
      <c r="BC1001" s="54"/>
      <c r="BD1001" s="54"/>
      <c r="BE1001" s="54"/>
      <c r="BF1001" s="54"/>
      <c r="BG1001" s="54"/>
      <c r="BH1001" s="54"/>
      <c r="BI1001" s="54"/>
      <c r="BJ1001" s="54"/>
      <c r="BK1001" s="54"/>
      <c r="BL1001" s="54"/>
      <c r="BM1001" s="54"/>
      <c r="BN1001" s="54"/>
      <c r="BO1001" s="54"/>
      <c r="BP1001" s="54"/>
      <c r="BQ1001" s="54"/>
      <c r="BR1001" s="54"/>
      <c r="BS1001" s="54"/>
      <c r="BT1001" s="54"/>
      <c r="BU1001" s="54"/>
      <c r="BV1001" s="54"/>
      <c r="BW1001" s="54"/>
      <c r="BX1001" s="54"/>
      <c r="BY1001" s="54"/>
      <c r="BZ1001" s="54"/>
      <c r="CF1001" s="54" t="s">
        <v>391</v>
      </c>
      <c r="CG1001" s="352" t="e">
        <f>ROUND((CG989+CG990)*CG991+CG992*CG991*(CG993-1/CG994)-((CG989+CG990)*CG991-CG988-CG992*CG991/CG994)*EXP(-CG994*CG993),5)</f>
        <v>#VALUE!</v>
      </c>
      <c r="CH1001" s="352" t="e">
        <f t="shared" ref="CH1001:CV1001" si="757">ROUND((CH989+CH990)*CH991+CH992*CH991*(CH993-1/CH994)-((CH989+CH990)*CH991-CH988-CH992*CH991/CH994)*EXP(-CH994*CH993),5)</f>
        <v>#VALUE!</v>
      </c>
      <c r="CI1001" s="352" t="e">
        <f t="shared" si="757"/>
        <v>#VALUE!</v>
      </c>
      <c r="CJ1001" s="352" t="e">
        <f t="shared" si="757"/>
        <v>#VALUE!</v>
      </c>
      <c r="CK1001" s="352" t="e">
        <f t="shared" si="757"/>
        <v>#VALUE!</v>
      </c>
      <c r="CL1001" s="352" t="e">
        <f t="shared" si="757"/>
        <v>#VALUE!</v>
      </c>
      <c r="CM1001" s="352" t="e">
        <f t="shared" si="757"/>
        <v>#VALUE!</v>
      </c>
      <c r="CN1001" s="352" t="e">
        <f t="shared" si="757"/>
        <v>#VALUE!</v>
      </c>
      <c r="CO1001" s="352" t="e">
        <f t="shared" si="757"/>
        <v>#VALUE!</v>
      </c>
      <c r="CP1001" s="352" t="e">
        <f t="shared" si="757"/>
        <v>#VALUE!</v>
      </c>
      <c r="CQ1001" s="352" t="e">
        <f t="shared" si="757"/>
        <v>#VALUE!</v>
      </c>
      <c r="CR1001" s="352" t="e">
        <f t="shared" si="757"/>
        <v>#VALUE!</v>
      </c>
      <c r="CS1001" s="352" t="e">
        <f t="shared" si="757"/>
        <v>#VALUE!</v>
      </c>
      <c r="CT1001" s="352" t="e">
        <f t="shared" si="757"/>
        <v>#VALUE!</v>
      </c>
      <c r="CU1001" s="352" t="e">
        <f t="shared" si="757"/>
        <v>#VALUE!</v>
      </c>
      <c r="CV1001" s="352" t="e">
        <f t="shared" si="757"/>
        <v>#VALUE!</v>
      </c>
      <c r="CX1001" s="54" t="s">
        <v>412</v>
      </c>
      <c r="CY1001" s="362">
        <f>(CY993+CY994)/CY992+CY991</f>
        <v>295.99579239870923</v>
      </c>
      <c r="CZ1001" s="362">
        <f t="shared" ref="CZ1001:DN1001" si="758">(CZ993+CZ994)/CZ992+CZ991</f>
        <v>253.99617592876882</v>
      </c>
      <c r="DA1001" s="362">
        <f t="shared" si="758"/>
        <v>224.99578814732763</v>
      </c>
      <c r="DB1001" s="362">
        <f t="shared" si="758"/>
        <v>202.99552076677315</v>
      </c>
      <c r="DC1001" s="362">
        <f t="shared" si="758"/>
        <v>190.00217425547623</v>
      </c>
      <c r="DD1001" s="362">
        <f t="shared" si="758"/>
        <v>174.99791344557741</v>
      </c>
      <c r="DE1001" s="362">
        <f t="shared" si="758"/>
        <v>164.99559634188427</v>
      </c>
      <c r="DF1001" s="362">
        <f t="shared" si="758"/>
        <v>157.00280920314253</v>
      </c>
      <c r="DG1001" s="362">
        <f t="shared" si="758"/>
        <v>151.99654993400793</v>
      </c>
      <c r="DH1001" s="362">
        <f t="shared" si="758"/>
        <v>145.99700693992628</v>
      </c>
      <c r="DI1001" s="362">
        <f t="shared" si="758"/>
        <v>141.99730722180493</v>
      </c>
      <c r="DJ1001" s="362">
        <f t="shared" si="758"/>
        <v>138.99904711262363</v>
      </c>
      <c r="DK1001" s="362">
        <f t="shared" si="758"/>
        <v>133.99871805423658</v>
      </c>
      <c r="DL1001" s="362">
        <f t="shared" si="758"/>
        <v>131.99796563285832</v>
      </c>
      <c r="DM1001" s="362">
        <f t="shared" si="758"/>
        <v>129.00495001041449</v>
      </c>
      <c r="DN1001" s="362">
        <f t="shared" si="758"/>
        <v>127.00491577747849</v>
      </c>
    </row>
    <row r="1002" spans="1:118" ht="13.5" x14ac:dyDescent="0.15">
      <c r="A1002" s="54"/>
      <c r="B1002" s="54"/>
      <c r="C1002" s="54"/>
      <c r="D1002" s="54"/>
      <c r="E1002" s="54"/>
      <c r="F1002" s="54"/>
      <c r="G1002" s="54"/>
      <c r="H1002" s="54"/>
      <c r="I1002" s="54"/>
      <c r="J1002" s="54"/>
      <c r="K1002" s="54"/>
      <c r="L1002" s="54"/>
      <c r="M1002" s="54"/>
      <c r="N1002" s="54"/>
      <c r="O1002" s="54"/>
      <c r="P1002" s="54"/>
      <c r="Q1002" s="54"/>
      <c r="R1002" s="54"/>
      <c r="S1002" s="54"/>
      <c r="T1002" s="54"/>
      <c r="U1002" s="54"/>
      <c r="V1002" s="54"/>
      <c r="W1002" s="54"/>
      <c r="X1002" s="54"/>
      <c r="Y1002" s="54"/>
      <c r="Z1002" s="54"/>
      <c r="AA1002" s="54"/>
      <c r="AB1002" s="54"/>
      <c r="AC1002" s="54"/>
      <c r="AD1002" s="54"/>
      <c r="AE1002" s="54"/>
      <c r="AF1002" s="54"/>
      <c r="AG1002" s="54"/>
      <c r="AH1002" s="54"/>
      <c r="AI1002" s="54"/>
      <c r="AJ1002" s="54"/>
      <c r="AK1002" s="54"/>
      <c r="AL1002" s="54"/>
      <c r="AM1002" s="54"/>
      <c r="AN1002" s="54"/>
      <c r="AO1002" s="54"/>
      <c r="AP1002" s="54"/>
      <c r="AQ1002" s="54"/>
      <c r="AR1002" s="54"/>
      <c r="AS1002" s="54"/>
      <c r="AT1002" s="54"/>
      <c r="AU1002" s="54"/>
      <c r="AV1002" s="54"/>
      <c r="AW1002" s="54"/>
      <c r="AX1002" s="54"/>
      <c r="AY1002" s="54"/>
      <c r="AZ1002" s="54"/>
      <c r="BA1002" s="54"/>
      <c r="BB1002" s="54"/>
      <c r="BC1002" s="54"/>
      <c r="BD1002" s="54"/>
      <c r="BE1002" s="54"/>
      <c r="BF1002" s="54"/>
      <c r="BG1002" s="54"/>
      <c r="BH1002" s="54"/>
      <c r="BI1002" s="54"/>
      <c r="BJ1002" s="54"/>
      <c r="BK1002" s="54"/>
      <c r="BL1002" s="54"/>
      <c r="BM1002" s="54"/>
      <c r="BN1002" s="54"/>
      <c r="BO1002" s="54"/>
      <c r="BP1002" s="54"/>
      <c r="BQ1002" s="54"/>
      <c r="BR1002" s="54"/>
      <c r="BS1002" s="54"/>
      <c r="BT1002" s="54"/>
      <c r="BU1002" s="54"/>
      <c r="BV1002" s="54"/>
      <c r="BW1002" s="54"/>
      <c r="BX1002" s="54"/>
      <c r="BY1002" s="54"/>
      <c r="BZ1002" s="54"/>
      <c r="CA1002" s="319" t="str">
        <f>IF(CB1002="","",CC1002)</f>
        <v/>
      </c>
      <c r="CB1002" s="363" t="str">
        <f>IF(COUNTIF(CY1002:DN1002,"×")=0,"","浮上できません")</f>
        <v/>
      </c>
      <c r="CC1002" s="316">
        <v>15</v>
      </c>
      <c r="CY1002" s="364" t="e">
        <f t="shared" ref="CY1002:DN1002" si="759">IF(CY1001-CG1001&gt;0,"","×")</f>
        <v>#VALUE!</v>
      </c>
      <c r="CZ1002" s="364" t="e">
        <f t="shared" si="759"/>
        <v>#VALUE!</v>
      </c>
      <c r="DA1002" s="364" t="e">
        <f t="shared" si="759"/>
        <v>#VALUE!</v>
      </c>
      <c r="DB1002" s="364" t="e">
        <f t="shared" si="759"/>
        <v>#VALUE!</v>
      </c>
      <c r="DC1002" s="364" t="e">
        <f t="shared" si="759"/>
        <v>#VALUE!</v>
      </c>
      <c r="DD1002" s="364" t="e">
        <f t="shared" si="759"/>
        <v>#VALUE!</v>
      </c>
      <c r="DE1002" s="364" t="e">
        <f t="shared" si="759"/>
        <v>#VALUE!</v>
      </c>
      <c r="DF1002" s="364" t="e">
        <f t="shared" si="759"/>
        <v>#VALUE!</v>
      </c>
      <c r="DG1002" s="364" t="e">
        <f t="shared" si="759"/>
        <v>#VALUE!</v>
      </c>
      <c r="DH1002" s="364" t="e">
        <f t="shared" si="759"/>
        <v>#VALUE!</v>
      </c>
      <c r="DI1002" s="364" t="e">
        <f t="shared" si="759"/>
        <v>#VALUE!</v>
      </c>
      <c r="DJ1002" s="364" t="e">
        <f t="shared" si="759"/>
        <v>#VALUE!</v>
      </c>
      <c r="DK1002" s="364" t="e">
        <f t="shared" si="759"/>
        <v>#VALUE!</v>
      </c>
      <c r="DL1002" s="364" t="e">
        <f t="shared" si="759"/>
        <v>#VALUE!</v>
      </c>
      <c r="DM1002" s="364" t="e">
        <f t="shared" si="759"/>
        <v>#VALUE!</v>
      </c>
      <c r="DN1002" s="364" t="e">
        <f t="shared" si="759"/>
        <v>#VALUE!</v>
      </c>
    </row>
    <row r="1003" spans="1:118" ht="13.5" x14ac:dyDescent="0.15">
      <c r="A1003" s="54"/>
      <c r="B1003" s="54"/>
      <c r="C1003" s="54"/>
      <c r="D1003" s="54"/>
      <c r="E1003" s="54"/>
      <c r="F1003" s="54"/>
      <c r="G1003" s="54"/>
      <c r="H1003" s="54"/>
      <c r="I1003" s="54"/>
      <c r="J1003" s="54"/>
      <c r="K1003" s="54"/>
      <c r="L1003" s="54"/>
      <c r="M1003" s="54"/>
      <c r="N1003" s="54"/>
      <c r="O1003" s="54"/>
      <c r="P1003" s="54"/>
      <c r="Q1003" s="54"/>
      <c r="R1003" s="54"/>
      <c r="S1003" s="54"/>
      <c r="T1003" s="54"/>
      <c r="U1003" s="54"/>
      <c r="V1003" s="54"/>
      <c r="W1003" s="54"/>
      <c r="X1003" s="54"/>
      <c r="Y1003" s="54"/>
      <c r="Z1003" s="54"/>
      <c r="AA1003" s="54"/>
      <c r="AB1003" s="54"/>
      <c r="AC1003" s="54"/>
      <c r="AD1003" s="54"/>
      <c r="AE1003" s="54"/>
      <c r="AF1003" s="54"/>
      <c r="AG1003" s="54"/>
      <c r="AH1003" s="54"/>
      <c r="AI1003" s="54"/>
      <c r="AJ1003" s="54"/>
      <c r="AK1003" s="54"/>
      <c r="AL1003" s="54"/>
      <c r="AM1003" s="54"/>
      <c r="AN1003" s="54"/>
      <c r="AO1003" s="54"/>
      <c r="AP1003" s="54"/>
      <c r="AQ1003" s="54"/>
      <c r="AR1003" s="54"/>
      <c r="AS1003" s="54"/>
      <c r="AT1003" s="54"/>
      <c r="AU1003" s="54"/>
      <c r="AV1003" s="54"/>
      <c r="AW1003" s="54"/>
      <c r="AX1003" s="54"/>
      <c r="AY1003" s="54"/>
      <c r="AZ1003" s="54"/>
      <c r="BA1003" s="54"/>
      <c r="BB1003" s="54"/>
      <c r="BC1003" s="54"/>
      <c r="BD1003" s="54"/>
      <c r="BE1003" s="54"/>
      <c r="BF1003" s="54"/>
      <c r="BG1003" s="54"/>
      <c r="BH1003" s="54"/>
      <c r="BI1003" s="54"/>
      <c r="BJ1003" s="54"/>
      <c r="BK1003" s="54"/>
      <c r="BL1003" s="54"/>
      <c r="BM1003" s="54"/>
      <c r="BN1003" s="54"/>
      <c r="BO1003" s="54"/>
      <c r="BP1003" s="54"/>
      <c r="BQ1003" s="54"/>
      <c r="BR1003" s="54"/>
      <c r="BS1003" s="54"/>
      <c r="BT1003" s="54"/>
      <c r="BU1003" s="54"/>
      <c r="BV1003" s="54"/>
      <c r="BW1003" s="54"/>
      <c r="BX1003" s="54"/>
      <c r="BY1003" s="54"/>
      <c r="BZ1003" s="54"/>
      <c r="CF1003" s="339">
        <v>56</v>
      </c>
      <c r="CG1003" s="339" t="s">
        <v>594</v>
      </c>
      <c r="CH1003" s="339"/>
      <c r="CI1003" s="339"/>
      <c r="CJ1003" s="339"/>
      <c r="CK1003" s="339"/>
      <c r="CL1003" s="339"/>
      <c r="CM1003" s="339"/>
      <c r="CN1003" s="339"/>
      <c r="CO1003" s="339"/>
      <c r="CP1003" s="339"/>
      <c r="CQ1003" s="338"/>
      <c r="CR1003" s="338"/>
      <c r="CS1003" s="338"/>
      <c r="CT1003" s="338"/>
      <c r="CU1003" s="338"/>
      <c r="CV1003" s="338"/>
      <c r="CW1003" s="338"/>
    </row>
    <row r="1005" spans="1:118" ht="13.5" x14ac:dyDescent="0.15">
      <c r="A1005" s="54"/>
      <c r="B1005" s="54"/>
      <c r="C1005" s="54"/>
      <c r="D1005" s="54"/>
      <c r="E1005" s="54"/>
      <c r="F1005" s="54"/>
      <c r="G1005" s="54"/>
      <c r="H1005" s="54"/>
      <c r="I1005" s="54"/>
      <c r="J1005" s="54"/>
      <c r="K1005" s="54"/>
      <c r="L1005" s="54"/>
      <c r="M1005" s="54"/>
      <c r="N1005" s="54"/>
      <c r="O1005" s="54"/>
      <c r="P1005" s="54"/>
      <c r="Q1005" s="54"/>
      <c r="R1005" s="54"/>
      <c r="S1005" s="54"/>
      <c r="T1005" s="54"/>
      <c r="U1005" s="54"/>
      <c r="V1005" s="54"/>
      <c r="W1005" s="54"/>
      <c r="X1005" s="54"/>
      <c r="Y1005" s="54"/>
      <c r="Z1005" s="54"/>
      <c r="AA1005" s="54"/>
      <c r="AB1005" s="54"/>
      <c r="AC1005" s="54"/>
      <c r="AD1005" s="54"/>
      <c r="AE1005" s="54"/>
      <c r="AF1005" s="54"/>
      <c r="AG1005" s="54"/>
      <c r="AH1005" s="54"/>
      <c r="AI1005" s="54"/>
      <c r="AJ1005" s="54"/>
      <c r="AK1005" s="54"/>
      <c r="AL1005" s="54"/>
      <c r="AM1005" s="54"/>
      <c r="AN1005" s="54"/>
      <c r="AO1005" s="54"/>
      <c r="AP1005" s="54"/>
      <c r="AQ1005" s="54"/>
      <c r="AR1005" s="54"/>
      <c r="AS1005" s="54"/>
      <c r="AT1005" s="54"/>
      <c r="AU1005" s="54"/>
      <c r="AV1005" s="54"/>
      <c r="AW1005" s="54"/>
      <c r="AX1005" s="54"/>
      <c r="AY1005" s="54"/>
      <c r="AZ1005" s="54"/>
      <c r="BA1005" s="54"/>
      <c r="BB1005" s="54"/>
      <c r="BC1005" s="54"/>
      <c r="BD1005" s="54"/>
      <c r="BE1005" s="54"/>
      <c r="BF1005" s="54"/>
      <c r="BG1005" s="54"/>
      <c r="BH1005" s="54"/>
      <c r="BI1005" s="54"/>
      <c r="BJ1005" s="54"/>
      <c r="BK1005" s="54"/>
      <c r="BL1005" s="54"/>
      <c r="BM1005" s="54"/>
      <c r="BN1005" s="54"/>
      <c r="BO1005" s="54"/>
      <c r="BP1005" s="54"/>
      <c r="BQ1005" s="54"/>
      <c r="BR1005" s="54"/>
      <c r="BS1005" s="54"/>
      <c r="BT1005" s="54"/>
      <c r="BU1005" s="54"/>
      <c r="BV1005" s="54"/>
      <c r="BW1005" s="54"/>
      <c r="BX1005" s="54"/>
      <c r="BY1005" s="54"/>
      <c r="BZ1005" s="54"/>
      <c r="CF1005" s="340" t="s">
        <v>401</v>
      </c>
      <c r="CG1005" s="353" t="e">
        <f t="shared" ref="CG1005:CV1005" si="760">CG1001</f>
        <v>#VALUE!</v>
      </c>
      <c r="CH1005" s="353" t="e">
        <f t="shared" si="760"/>
        <v>#VALUE!</v>
      </c>
      <c r="CI1005" s="353" t="e">
        <f t="shared" si="760"/>
        <v>#VALUE!</v>
      </c>
      <c r="CJ1005" s="353" t="e">
        <f t="shared" si="760"/>
        <v>#VALUE!</v>
      </c>
      <c r="CK1005" s="353" t="e">
        <f t="shared" si="760"/>
        <v>#VALUE!</v>
      </c>
      <c r="CL1005" s="353" t="e">
        <f t="shared" si="760"/>
        <v>#VALUE!</v>
      </c>
      <c r="CM1005" s="353" t="e">
        <f t="shared" si="760"/>
        <v>#VALUE!</v>
      </c>
      <c r="CN1005" s="353" t="e">
        <f t="shared" si="760"/>
        <v>#VALUE!</v>
      </c>
      <c r="CO1005" s="353" t="e">
        <f t="shared" si="760"/>
        <v>#VALUE!</v>
      </c>
      <c r="CP1005" s="353" t="e">
        <f t="shared" si="760"/>
        <v>#VALUE!</v>
      </c>
      <c r="CQ1005" s="353" t="e">
        <f t="shared" si="760"/>
        <v>#VALUE!</v>
      </c>
      <c r="CR1005" s="353" t="e">
        <f t="shared" si="760"/>
        <v>#VALUE!</v>
      </c>
      <c r="CS1005" s="353" t="e">
        <f t="shared" si="760"/>
        <v>#VALUE!</v>
      </c>
      <c r="CT1005" s="353" t="e">
        <f t="shared" si="760"/>
        <v>#VALUE!</v>
      </c>
      <c r="CU1005" s="353" t="e">
        <f t="shared" si="760"/>
        <v>#VALUE!</v>
      </c>
      <c r="CV1005" s="353" t="e">
        <f t="shared" si="760"/>
        <v>#VALUE!</v>
      </c>
    </row>
    <row r="1006" spans="1:118" ht="13.5" x14ac:dyDescent="0.15">
      <c r="A1006" s="54"/>
      <c r="B1006" s="54"/>
      <c r="C1006" s="54"/>
      <c r="D1006" s="54"/>
      <c r="E1006" s="54"/>
      <c r="F1006" s="54"/>
      <c r="G1006" s="54"/>
      <c r="H1006" s="54"/>
      <c r="I1006" s="54"/>
      <c r="J1006" s="54"/>
      <c r="K1006" s="54"/>
      <c r="L1006" s="54"/>
      <c r="M1006" s="54"/>
      <c r="N1006" s="54"/>
      <c r="O1006" s="54"/>
      <c r="P1006" s="54"/>
      <c r="Q1006" s="54"/>
      <c r="R1006" s="54"/>
      <c r="S1006" s="54"/>
      <c r="T1006" s="54"/>
      <c r="U1006" s="54"/>
      <c r="V1006" s="54"/>
      <c r="W1006" s="54"/>
      <c r="X1006" s="54"/>
      <c r="Y1006" s="54"/>
      <c r="Z1006" s="54"/>
      <c r="AA1006" s="54"/>
      <c r="AB1006" s="54"/>
      <c r="AC1006" s="54"/>
      <c r="AD1006" s="54"/>
      <c r="AE1006" s="54"/>
      <c r="AF1006" s="54"/>
      <c r="AG1006" s="54"/>
      <c r="AH1006" s="54"/>
      <c r="AI1006" s="54"/>
      <c r="AJ1006" s="54"/>
      <c r="AK1006" s="54"/>
      <c r="AL1006" s="54"/>
      <c r="AM1006" s="54"/>
      <c r="AN1006" s="54"/>
      <c r="AO1006" s="54"/>
      <c r="AP1006" s="54"/>
      <c r="AQ1006" s="54"/>
      <c r="AR1006" s="54"/>
      <c r="AS1006" s="54"/>
      <c r="AT1006" s="54"/>
      <c r="AU1006" s="54"/>
      <c r="AV1006" s="54"/>
      <c r="AW1006" s="54"/>
      <c r="AX1006" s="54"/>
      <c r="AY1006" s="54"/>
      <c r="AZ1006" s="54"/>
      <c r="BA1006" s="54"/>
      <c r="BB1006" s="54"/>
      <c r="BC1006" s="54"/>
      <c r="BD1006" s="54"/>
      <c r="BE1006" s="54"/>
      <c r="BF1006" s="54"/>
      <c r="BG1006" s="54"/>
      <c r="BH1006" s="54"/>
      <c r="BI1006" s="54"/>
      <c r="BJ1006" s="54"/>
      <c r="BK1006" s="54"/>
      <c r="BL1006" s="54"/>
      <c r="BM1006" s="54"/>
      <c r="BN1006" s="54"/>
      <c r="BO1006" s="54"/>
      <c r="BP1006" s="54"/>
      <c r="BQ1006" s="54"/>
      <c r="BR1006" s="54"/>
      <c r="BS1006" s="54"/>
      <c r="BT1006" s="54"/>
      <c r="BU1006" s="54"/>
      <c r="BV1006" s="54"/>
      <c r="BW1006" s="54"/>
      <c r="BX1006" s="54"/>
      <c r="BY1006" s="54"/>
      <c r="BZ1006" s="54"/>
      <c r="CF1006" s="54" t="s">
        <v>583</v>
      </c>
      <c r="CG1006" s="54">
        <v>100</v>
      </c>
      <c r="CH1006" s="54">
        <f>$CG1006</f>
        <v>100</v>
      </c>
      <c r="CI1006" s="54">
        <f t="shared" ref="CI1006:CV1010" si="761">$CG1006</f>
        <v>100</v>
      </c>
      <c r="CJ1006" s="54">
        <f t="shared" si="761"/>
        <v>100</v>
      </c>
      <c r="CK1006" s="54">
        <f t="shared" si="761"/>
        <v>100</v>
      </c>
      <c r="CL1006" s="54">
        <f t="shared" si="761"/>
        <v>100</v>
      </c>
      <c r="CM1006" s="54">
        <f t="shared" si="761"/>
        <v>100</v>
      </c>
      <c r="CN1006" s="54">
        <f t="shared" si="761"/>
        <v>100</v>
      </c>
      <c r="CO1006" s="54">
        <f t="shared" si="761"/>
        <v>100</v>
      </c>
      <c r="CP1006" s="54">
        <f t="shared" si="761"/>
        <v>100</v>
      </c>
      <c r="CQ1006" s="54">
        <f t="shared" si="761"/>
        <v>100</v>
      </c>
      <c r="CR1006" s="54">
        <f t="shared" si="761"/>
        <v>100</v>
      </c>
      <c r="CS1006" s="54">
        <f t="shared" si="761"/>
        <v>100</v>
      </c>
      <c r="CT1006" s="54">
        <f t="shared" si="761"/>
        <v>100</v>
      </c>
      <c r="CU1006" s="54">
        <f t="shared" si="761"/>
        <v>100</v>
      </c>
      <c r="CV1006" s="54">
        <f t="shared" si="761"/>
        <v>100</v>
      </c>
      <c r="CX1006" s="339" t="s">
        <v>402</v>
      </c>
      <c r="CY1006" s="339"/>
      <c r="CZ1006" s="339"/>
      <c r="DA1006" s="339"/>
      <c r="DB1006" s="339"/>
      <c r="DC1006" s="339"/>
      <c r="DD1006" s="339"/>
      <c r="DE1006" s="339"/>
      <c r="DF1006" s="339"/>
      <c r="DG1006" s="339"/>
      <c r="DH1006" s="339"/>
      <c r="DI1006" s="339"/>
      <c r="DJ1006" s="339"/>
      <c r="DK1006" s="339"/>
      <c r="DL1006" s="339"/>
      <c r="DM1006" s="339"/>
      <c r="DN1006" s="339"/>
    </row>
    <row r="1007" spans="1:118" ht="13.5" x14ac:dyDescent="0.15">
      <c r="A1007" s="54"/>
      <c r="B1007" s="54"/>
      <c r="C1007" s="54"/>
      <c r="D1007" s="54"/>
      <c r="E1007" s="54"/>
      <c r="F1007" s="54"/>
      <c r="G1007" s="54"/>
      <c r="H1007" s="54"/>
      <c r="I1007" s="54"/>
      <c r="J1007" s="54"/>
      <c r="K1007" s="54"/>
      <c r="L1007" s="54"/>
      <c r="M1007" s="54"/>
      <c r="N1007" s="54"/>
      <c r="O1007" s="54"/>
      <c r="P1007" s="54"/>
      <c r="Q1007" s="54"/>
      <c r="R1007" s="54"/>
      <c r="S1007" s="54"/>
      <c r="T1007" s="54"/>
      <c r="U1007" s="54"/>
      <c r="V1007" s="54"/>
      <c r="W1007" s="54"/>
      <c r="X1007" s="54"/>
      <c r="Y1007" s="54"/>
      <c r="Z1007" s="54"/>
      <c r="AA1007" s="54"/>
      <c r="AB1007" s="54"/>
      <c r="AC1007" s="54"/>
      <c r="AD1007" s="54"/>
      <c r="AE1007" s="54"/>
      <c r="AF1007" s="54"/>
      <c r="AG1007" s="54"/>
      <c r="AH1007" s="54"/>
      <c r="AI1007" s="54"/>
      <c r="AJ1007" s="54"/>
      <c r="AK1007" s="54"/>
      <c r="AL1007" s="54"/>
      <c r="AM1007" s="54"/>
      <c r="AN1007" s="54"/>
      <c r="AO1007" s="54"/>
      <c r="AP1007" s="54"/>
      <c r="AQ1007" s="54"/>
      <c r="AR1007" s="54"/>
      <c r="AS1007" s="54"/>
      <c r="AT1007" s="54"/>
      <c r="AU1007" s="54"/>
      <c r="AV1007" s="54"/>
      <c r="AW1007" s="54"/>
      <c r="AX1007" s="54"/>
      <c r="AY1007" s="54"/>
      <c r="AZ1007" s="54"/>
      <c r="BA1007" s="54"/>
      <c r="BB1007" s="54"/>
      <c r="BC1007" s="54"/>
      <c r="BD1007" s="54"/>
      <c r="BE1007" s="54"/>
      <c r="BF1007" s="54"/>
      <c r="BG1007" s="54"/>
      <c r="BH1007" s="54"/>
      <c r="BI1007" s="54"/>
      <c r="BJ1007" s="54"/>
      <c r="BK1007" s="54"/>
      <c r="BL1007" s="54"/>
      <c r="BM1007" s="54"/>
      <c r="BN1007" s="54"/>
      <c r="BO1007" s="54"/>
      <c r="BP1007" s="54"/>
      <c r="BQ1007" s="54"/>
      <c r="BR1007" s="54"/>
      <c r="BS1007" s="54"/>
      <c r="BT1007" s="54"/>
      <c r="BU1007" s="54"/>
      <c r="BV1007" s="54"/>
      <c r="BW1007" s="54"/>
      <c r="BX1007" s="54"/>
      <c r="BY1007" s="54"/>
      <c r="BZ1007" s="54"/>
      <c r="CB1007" s="64" t="s">
        <v>372</v>
      </c>
      <c r="CC1007" s="345">
        <v>-10</v>
      </c>
      <c r="CD1007" s="66" t="s">
        <v>373</v>
      </c>
      <c r="CE1007" s="66">
        <f>ROUND(CC1007*$CG$82*9.80665/1000,0)</f>
        <v>-101</v>
      </c>
      <c r="CF1007" s="54" t="s">
        <v>595</v>
      </c>
      <c r="CG1007" s="341">
        <f>CE1008</f>
        <v>0</v>
      </c>
      <c r="CH1007" s="54">
        <f>$CG1007</f>
        <v>0</v>
      </c>
      <c r="CI1007" s="54">
        <f t="shared" si="761"/>
        <v>0</v>
      </c>
      <c r="CJ1007" s="54">
        <f t="shared" si="761"/>
        <v>0</v>
      </c>
      <c r="CK1007" s="54">
        <f t="shared" si="761"/>
        <v>0</v>
      </c>
      <c r="CL1007" s="54">
        <f t="shared" si="761"/>
        <v>0</v>
      </c>
      <c r="CM1007" s="54">
        <f t="shared" si="761"/>
        <v>0</v>
      </c>
      <c r="CN1007" s="54">
        <f t="shared" si="761"/>
        <v>0</v>
      </c>
      <c r="CO1007" s="54">
        <f t="shared" si="761"/>
        <v>0</v>
      </c>
      <c r="CP1007" s="54">
        <f t="shared" si="761"/>
        <v>0</v>
      </c>
      <c r="CQ1007" s="54">
        <f t="shared" si="761"/>
        <v>0</v>
      </c>
      <c r="CR1007" s="54">
        <f t="shared" si="761"/>
        <v>0</v>
      </c>
      <c r="CS1007" s="54">
        <f t="shared" si="761"/>
        <v>0</v>
      </c>
      <c r="CT1007" s="54">
        <f t="shared" si="761"/>
        <v>0</v>
      </c>
      <c r="CU1007" s="54">
        <f t="shared" si="761"/>
        <v>0</v>
      </c>
      <c r="CV1007" s="54">
        <f t="shared" si="761"/>
        <v>0</v>
      </c>
    </row>
    <row r="1008" spans="1:118" ht="13.5" x14ac:dyDescent="0.15">
      <c r="A1008" s="54"/>
      <c r="B1008" s="54"/>
      <c r="C1008" s="54"/>
      <c r="D1008" s="54"/>
      <c r="E1008" s="54"/>
      <c r="F1008" s="54"/>
      <c r="G1008" s="54"/>
      <c r="H1008" s="54"/>
      <c r="I1008" s="54"/>
      <c r="J1008" s="54"/>
      <c r="K1008" s="54"/>
      <c r="L1008" s="54"/>
      <c r="M1008" s="54"/>
      <c r="N1008" s="54"/>
      <c r="O1008" s="54"/>
      <c r="P1008" s="54"/>
      <c r="Q1008" s="54"/>
      <c r="R1008" s="54"/>
      <c r="S1008" s="54"/>
      <c r="T1008" s="54"/>
      <c r="U1008" s="54"/>
      <c r="V1008" s="54"/>
      <c r="W1008" s="54"/>
      <c r="X1008" s="54"/>
      <c r="Y1008" s="54"/>
      <c r="Z1008" s="54"/>
      <c r="AA1008" s="54"/>
      <c r="AB1008" s="54"/>
      <c r="AC1008" s="54"/>
      <c r="AD1008" s="54"/>
      <c r="AE1008" s="54"/>
      <c r="AF1008" s="54"/>
      <c r="AG1008" s="54"/>
      <c r="AH1008" s="54"/>
      <c r="AI1008" s="54"/>
      <c r="AJ1008" s="54"/>
      <c r="AK1008" s="54"/>
      <c r="AL1008" s="54"/>
      <c r="AM1008" s="54"/>
      <c r="AN1008" s="54"/>
      <c r="AO1008" s="54"/>
      <c r="AP1008" s="54"/>
      <c r="AQ1008" s="54"/>
      <c r="AR1008" s="54"/>
      <c r="AS1008" s="54"/>
      <c r="AT1008" s="54"/>
      <c r="AU1008" s="54"/>
      <c r="AV1008" s="54"/>
      <c r="AW1008" s="54"/>
      <c r="AX1008" s="54"/>
      <c r="AY1008" s="54"/>
      <c r="AZ1008" s="54"/>
      <c r="BA1008" s="54"/>
      <c r="BB1008" s="54"/>
      <c r="BC1008" s="54"/>
      <c r="BD1008" s="54"/>
      <c r="BE1008" s="54"/>
      <c r="BF1008" s="54"/>
      <c r="BG1008" s="54"/>
      <c r="BH1008" s="54"/>
      <c r="BI1008" s="54"/>
      <c r="BJ1008" s="54"/>
      <c r="BK1008" s="54"/>
      <c r="BL1008" s="54"/>
      <c r="BM1008" s="54"/>
      <c r="BN1008" s="54"/>
      <c r="BO1008" s="54"/>
      <c r="BP1008" s="54"/>
      <c r="BQ1008" s="54"/>
      <c r="BR1008" s="54"/>
      <c r="BS1008" s="54"/>
      <c r="BT1008" s="54"/>
      <c r="BU1008" s="54"/>
      <c r="BV1008" s="54"/>
      <c r="BW1008" s="54"/>
      <c r="BX1008" s="54"/>
      <c r="BY1008" s="54"/>
      <c r="BZ1008" s="54"/>
      <c r="CB1008" s="354" t="s">
        <v>376</v>
      </c>
      <c r="CC1008" s="355">
        <f>CC992</f>
        <v>0</v>
      </c>
      <c r="CD1008" s="346" t="s">
        <v>596</v>
      </c>
      <c r="CE1008" s="66">
        <f>CC1008*$CG$82*9.80665/1000</f>
        <v>0</v>
      </c>
      <c r="CF1008" s="54" t="s">
        <v>597</v>
      </c>
      <c r="CG1008" s="54">
        <v>0.79</v>
      </c>
      <c r="CH1008" s="54">
        <f>$CG1008</f>
        <v>0.79</v>
      </c>
      <c r="CI1008" s="54">
        <f t="shared" si="761"/>
        <v>0.79</v>
      </c>
      <c r="CJ1008" s="54">
        <f t="shared" si="761"/>
        <v>0.79</v>
      </c>
      <c r="CK1008" s="54">
        <f t="shared" si="761"/>
        <v>0.79</v>
      </c>
      <c r="CL1008" s="54">
        <f t="shared" si="761"/>
        <v>0.79</v>
      </c>
      <c r="CM1008" s="54">
        <f t="shared" si="761"/>
        <v>0.79</v>
      </c>
      <c r="CN1008" s="54">
        <f t="shared" si="761"/>
        <v>0.79</v>
      </c>
      <c r="CO1008" s="54">
        <f t="shared" si="761"/>
        <v>0.79</v>
      </c>
      <c r="CP1008" s="54">
        <f t="shared" si="761"/>
        <v>0.79</v>
      </c>
      <c r="CQ1008" s="54">
        <f t="shared" si="761"/>
        <v>0.79</v>
      </c>
      <c r="CR1008" s="54">
        <f t="shared" si="761"/>
        <v>0.79</v>
      </c>
      <c r="CS1008" s="54">
        <f t="shared" si="761"/>
        <v>0.79</v>
      </c>
      <c r="CT1008" s="54">
        <f t="shared" si="761"/>
        <v>0.79</v>
      </c>
      <c r="CU1008" s="54">
        <f t="shared" si="761"/>
        <v>0.79</v>
      </c>
      <c r="CV1008" s="54">
        <f t="shared" si="761"/>
        <v>0.79</v>
      </c>
      <c r="CX1008" s="358" t="s">
        <v>598</v>
      </c>
      <c r="CY1008" s="54">
        <f t="shared" ref="CY1008:DN1008" si="762">CG$79</f>
        <v>126.88500000000001</v>
      </c>
      <c r="CZ1008" s="54">
        <f t="shared" si="762"/>
        <v>109.185</v>
      </c>
      <c r="DA1008" s="54">
        <f t="shared" si="762"/>
        <v>94.381</v>
      </c>
      <c r="DB1008" s="54">
        <f t="shared" si="762"/>
        <v>82.445999999999998</v>
      </c>
      <c r="DC1008" s="54">
        <f t="shared" si="762"/>
        <v>73.918000000000006</v>
      </c>
      <c r="DD1008" s="54">
        <f t="shared" si="762"/>
        <v>63.152999999999999</v>
      </c>
      <c r="DE1008" s="54">
        <f t="shared" si="762"/>
        <v>56.482999999999997</v>
      </c>
      <c r="DF1008" s="54">
        <f t="shared" si="762"/>
        <v>51.133000000000003</v>
      </c>
      <c r="DG1008" s="54">
        <f t="shared" si="762"/>
        <v>48.246000000000002</v>
      </c>
      <c r="DH1008" s="54">
        <f t="shared" si="762"/>
        <v>43.709000000000003</v>
      </c>
      <c r="DI1008" s="54">
        <f t="shared" si="762"/>
        <v>40.774000000000001</v>
      </c>
      <c r="DJ1008" s="54">
        <f t="shared" si="762"/>
        <v>38.68</v>
      </c>
      <c r="DK1008" s="54">
        <f t="shared" si="762"/>
        <v>34.463000000000001</v>
      </c>
      <c r="DL1008" s="54">
        <f t="shared" si="762"/>
        <v>33.161000000000001</v>
      </c>
      <c r="DM1008" s="54">
        <f t="shared" si="762"/>
        <v>30.765000000000001</v>
      </c>
      <c r="DN1008" s="54">
        <f t="shared" si="762"/>
        <v>29.283999999999999</v>
      </c>
    </row>
    <row r="1009" spans="1:119" ht="13.5" x14ac:dyDescent="0.15">
      <c r="A1009" s="54"/>
      <c r="B1009" s="54"/>
      <c r="C1009" s="54"/>
      <c r="D1009" s="54"/>
      <c r="E1009" s="54"/>
      <c r="F1009" s="54"/>
      <c r="G1009" s="54"/>
      <c r="H1009" s="54"/>
      <c r="I1009" s="54"/>
      <c r="J1009" s="54"/>
      <c r="K1009" s="54"/>
      <c r="L1009" s="54"/>
      <c r="M1009" s="54"/>
      <c r="N1009" s="54"/>
      <c r="O1009" s="54"/>
      <c r="P1009" s="54"/>
      <c r="Q1009" s="54"/>
      <c r="R1009" s="54"/>
      <c r="S1009" s="54"/>
      <c r="T1009" s="54"/>
      <c r="U1009" s="54"/>
      <c r="V1009" s="54"/>
      <c r="W1009" s="54"/>
      <c r="X1009" s="54"/>
      <c r="Y1009" s="54"/>
      <c r="Z1009" s="54"/>
      <c r="AA1009" s="54"/>
      <c r="AB1009" s="54"/>
      <c r="AC1009" s="54"/>
      <c r="AD1009" s="54"/>
      <c r="AE1009" s="54"/>
      <c r="AF1009" s="54"/>
      <c r="AG1009" s="54"/>
      <c r="AH1009" s="54"/>
      <c r="AI1009" s="54"/>
      <c r="AJ1009" s="54"/>
      <c r="AK1009" s="54"/>
      <c r="AL1009" s="54"/>
      <c r="AM1009" s="54"/>
      <c r="AN1009" s="54"/>
      <c r="AO1009" s="54"/>
      <c r="AP1009" s="54"/>
      <c r="AQ1009" s="54"/>
      <c r="AR1009" s="54"/>
      <c r="AS1009" s="54"/>
      <c r="AT1009" s="54"/>
      <c r="AU1009" s="54"/>
      <c r="AV1009" s="54"/>
      <c r="AW1009" s="54"/>
      <c r="AX1009" s="54"/>
      <c r="AY1009" s="54"/>
      <c r="AZ1009" s="54"/>
      <c r="BA1009" s="54"/>
      <c r="BB1009" s="54"/>
      <c r="BC1009" s="54"/>
      <c r="BD1009" s="54"/>
      <c r="BE1009" s="54"/>
      <c r="BF1009" s="54"/>
      <c r="BG1009" s="54"/>
      <c r="BH1009" s="54"/>
      <c r="BI1009" s="54"/>
      <c r="BJ1009" s="54"/>
      <c r="BK1009" s="54"/>
      <c r="BL1009" s="54"/>
      <c r="BM1009" s="54"/>
      <c r="BN1009" s="54"/>
      <c r="BO1009" s="54"/>
      <c r="BP1009" s="54"/>
      <c r="BQ1009" s="54"/>
      <c r="BR1009" s="54"/>
      <c r="BS1009" s="54"/>
      <c r="BT1009" s="54"/>
      <c r="BU1009" s="54"/>
      <c r="BV1009" s="54"/>
      <c r="BW1009" s="54"/>
      <c r="BX1009" s="54"/>
      <c r="BY1009" s="54"/>
      <c r="BZ1009" s="54"/>
      <c r="CB1009" s="64" t="s">
        <v>380</v>
      </c>
      <c r="CC1009" s="345">
        <f>-BN140</f>
        <v>0</v>
      </c>
      <c r="CD1009" s="346" t="s">
        <v>599</v>
      </c>
      <c r="CE1009" s="66">
        <f>CC1009*$CG$82*9.80665/1000</f>
        <v>0</v>
      </c>
      <c r="CF1009" s="54" t="s">
        <v>578</v>
      </c>
      <c r="CG1009" s="341">
        <f>CE1007</f>
        <v>-101</v>
      </c>
      <c r="CH1009" s="54">
        <f>$CG1009</f>
        <v>-101</v>
      </c>
      <c r="CI1009" s="54">
        <f t="shared" si="761"/>
        <v>-101</v>
      </c>
      <c r="CJ1009" s="54">
        <f t="shared" si="761"/>
        <v>-101</v>
      </c>
      <c r="CK1009" s="54">
        <f t="shared" si="761"/>
        <v>-101</v>
      </c>
      <c r="CL1009" s="54">
        <f t="shared" si="761"/>
        <v>-101</v>
      </c>
      <c r="CM1009" s="54">
        <f t="shared" si="761"/>
        <v>-101</v>
      </c>
      <c r="CN1009" s="54">
        <f t="shared" si="761"/>
        <v>-101</v>
      </c>
      <c r="CO1009" s="54">
        <f t="shared" si="761"/>
        <v>-101</v>
      </c>
      <c r="CP1009" s="54">
        <f t="shared" si="761"/>
        <v>-101</v>
      </c>
      <c r="CQ1009" s="54">
        <f t="shared" si="761"/>
        <v>-101</v>
      </c>
      <c r="CR1009" s="54">
        <f t="shared" si="761"/>
        <v>-101</v>
      </c>
      <c r="CS1009" s="54">
        <f t="shared" si="761"/>
        <v>-101</v>
      </c>
      <c r="CT1009" s="54">
        <f t="shared" si="761"/>
        <v>-101</v>
      </c>
      <c r="CU1009" s="54">
        <f t="shared" si="761"/>
        <v>-101</v>
      </c>
      <c r="CV1009" s="54">
        <f t="shared" si="761"/>
        <v>-101</v>
      </c>
      <c r="CX1009" s="54" t="s">
        <v>418</v>
      </c>
      <c r="CY1009" s="54">
        <f t="shared" ref="CY1009:DN1009" si="763">CG$80</f>
        <v>0.55779999999999996</v>
      </c>
      <c r="CZ1009" s="54">
        <f t="shared" si="763"/>
        <v>0.65139999999999998</v>
      </c>
      <c r="DA1009" s="54">
        <f t="shared" si="763"/>
        <v>0.72219999999999995</v>
      </c>
      <c r="DB1009" s="54">
        <f t="shared" si="763"/>
        <v>0.78249999999999997</v>
      </c>
      <c r="DC1009" s="54">
        <f t="shared" si="763"/>
        <v>0.81259999999999999</v>
      </c>
      <c r="DD1009" s="54">
        <f t="shared" si="763"/>
        <v>0.84340000000000004</v>
      </c>
      <c r="DE1009" s="54">
        <f t="shared" si="763"/>
        <v>0.86929999999999996</v>
      </c>
      <c r="DF1009" s="54">
        <f t="shared" si="763"/>
        <v>0.89100000000000001</v>
      </c>
      <c r="DG1009" s="54">
        <f t="shared" si="763"/>
        <v>0.90920000000000001</v>
      </c>
      <c r="DH1009" s="54">
        <f t="shared" si="763"/>
        <v>0.92220000000000002</v>
      </c>
      <c r="DI1009" s="54">
        <f t="shared" si="763"/>
        <v>0.93189999999999995</v>
      </c>
      <c r="DJ1009" s="54">
        <f t="shared" si="763"/>
        <v>0.94030000000000002</v>
      </c>
      <c r="DK1009" s="54">
        <f t="shared" si="763"/>
        <v>0.94769999999999999</v>
      </c>
      <c r="DL1009" s="54">
        <f t="shared" si="763"/>
        <v>0.95440000000000003</v>
      </c>
      <c r="DM1009" s="54">
        <f t="shared" si="763"/>
        <v>0.96020000000000005</v>
      </c>
      <c r="DN1009" s="54">
        <f t="shared" si="763"/>
        <v>0.96530000000000005</v>
      </c>
    </row>
    <row r="1010" spans="1:119" ht="14.25" thickBot="1" x14ac:dyDescent="0.2">
      <c r="A1010" s="54"/>
      <c r="B1010" s="54"/>
      <c r="C1010" s="54"/>
      <c r="D1010" s="54"/>
      <c r="E1010" s="54"/>
      <c r="F1010" s="54"/>
      <c r="G1010" s="54"/>
      <c r="H1010" s="54"/>
      <c r="I1010" s="54"/>
      <c r="J1010" s="54"/>
      <c r="K1010" s="54"/>
      <c r="L1010" s="54"/>
      <c r="M1010" s="54"/>
      <c r="N1010" s="54"/>
      <c r="O1010" s="54"/>
      <c r="P1010" s="54"/>
      <c r="Q1010" s="54"/>
      <c r="R1010" s="54"/>
      <c r="S1010" s="54"/>
      <c r="T1010" s="54"/>
      <c r="U1010" s="54"/>
      <c r="V1010" s="54"/>
      <c r="W1010" s="54"/>
      <c r="X1010" s="54"/>
      <c r="Y1010" s="54"/>
      <c r="Z1010" s="54"/>
      <c r="AA1010" s="54"/>
      <c r="AB1010" s="54"/>
      <c r="AC1010" s="54"/>
      <c r="AD1010" s="54"/>
      <c r="AE1010" s="54"/>
      <c r="AF1010" s="54"/>
      <c r="AG1010" s="54"/>
      <c r="AH1010" s="54"/>
      <c r="AI1010" s="54"/>
      <c r="AJ1010" s="54"/>
      <c r="AK1010" s="54"/>
      <c r="AL1010" s="54"/>
      <c r="AM1010" s="54"/>
      <c r="AN1010" s="54"/>
      <c r="AO1010" s="54"/>
      <c r="AP1010" s="54"/>
      <c r="AQ1010" s="54"/>
      <c r="AR1010" s="54"/>
      <c r="AS1010" s="54"/>
      <c r="AT1010" s="54"/>
      <c r="AU1010" s="54"/>
      <c r="AV1010" s="54"/>
      <c r="AW1010" s="54"/>
      <c r="AX1010" s="54"/>
      <c r="AY1010" s="54"/>
      <c r="AZ1010" s="54"/>
      <c r="BA1010" s="54"/>
      <c r="BB1010" s="54"/>
      <c r="BC1010" s="54"/>
      <c r="BD1010" s="54"/>
      <c r="BE1010" s="54"/>
      <c r="BF1010" s="54"/>
      <c r="BG1010" s="54"/>
      <c r="BH1010" s="54"/>
      <c r="BI1010" s="54"/>
      <c r="BJ1010" s="54"/>
      <c r="BK1010" s="54"/>
      <c r="BL1010" s="54"/>
      <c r="BM1010" s="54"/>
      <c r="BN1010" s="54"/>
      <c r="BO1010" s="54"/>
      <c r="BP1010" s="54"/>
      <c r="BQ1010" s="54"/>
      <c r="BR1010" s="54"/>
      <c r="BS1010" s="54"/>
      <c r="BT1010" s="54"/>
      <c r="BU1010" s="54"/>
      <c r="BV1010" s="54"/>
      <c r="BW1010" s="54"/>
      <c r="BX1010" s="54"/>
      <c r="BY1010" s="54"/>
      <c r="BZ1010" s="54"/>
      <c r="CB1010" s="64" t="s">
        <v>384</v>
      </c>
      <c r="CC1010" s="345">
        <f>(BM886-BM885)/0.000694444444444444</f>
        <v>0</v>
      </c>
      <c r="CD1010" s="66" t="s">
        <v>65</v>
      </c>
      <c r="CE1010" s="66">
        <f>IF(CC1007=0,IF(CC990&gt;0,CC1010+CE993,CC1010),(CC1010-((CC1009-CC1008)/CC1007)))</f>
        <v>0</v>
      </c>
      <c r="CF1010" s="54" t="s">
        <v>406</v>
      </c>
      <c r="CG1010" s="341">
        <f>ABS(CE1010)</f>
        <v>0</v>
      </c>
      <c r="CH1010" s="344">
        <f>$CG1010</f>
        <v>0</v>
      </c>
      <c r="CI1010" s="344">
        <f t="shared" si="761"/>
        <v>0</v>
      </c>
      <c r="CJ1010" s="344">
        <f t="shared" si="761"/>
        <v>0</v>
      </c>
      <c r="CK1010" s="344">
        <f t="shared" si="761"/>
        <v>0</v>
      </c>
      <c r="CL1010" s="344">
        <f t="shared" si="761"/>
        <v>0</v>
      </c>
      <c r="CM1010" s="344">
        <f t="shared" si="761"/>
        <v>0</v>
      </c>
      <c r="CN1010" s="344">
        <f t="shared" si="761"/>
        <v>0</v>
      </c>
      <c r="CO1010" s="344">
        <f t="shared" si="761"/>
        <v>0</v>
      </c>
      <c r="CP1010" s="344">
        <f t="shared" si="761"/>
        <v>0</v>
      </c>
      <c r="CQ1010" s="344">
        <f t="shared" si="761"/>
        <v>0</v>
      </c>
      <c r="CR1010" s="344">
        <f t="shared" si="761"/>
        <v>0</v>
      </c>
      <c r="CS1010" s="344">
        <f t="shared" si="761"/>
        <v>0</v>
      </c>
      <c r="CT1010" s="344">
        <f t="shared" si="761"/>
        <v>0</v>
      </c>
      <c r="CU1010" s="344">
        <f t="shared" si="761"/>
        <v>0</v>
      </c>
      <c r="CV1010" s="344">
        <f t="shared" si="761"/>
        <v>0</v>
      </c>
      <c r="CX1010" s="54" t="s">
        <v>561</v>
      </c>
      <c r="CY1010" s="54">
        <f>100-$CG$83</f>
        <v>94.33</v>
      </c>
      <c r="CZ1010" s="54">
        <f t="shared" ref="CZ1010:DN1010" si="764">100-$CG$83</f>
        <v>94.33</v>
      </c>
      <c r="DA1010" s="54">
        <f t="shared" si="764"/>
        <v>94.33</v>
      </c>
      <c r="DB1010" s="54">
        <f t="shared" si="764"/>
        <v>94.33</v>
      </c>
      <c r="DC1010" s="54">
        <f t="shared" si="764"/>
        <v>94.33</v>
      </c>
      <c r="DD1010" s="54">
        <f t="shared" si="764"/>
        <v>94.33</v>
      </c>
      <c r="DE1010" s="54">
        <f t="shared" si="764"/>
        <v>94.33</v>
      </c>
      <c r="DF1010" s="54">
        <f t="shared" si="764"/>
        <v>94.33</v>
      </c>
      <c r="DG1010" s="54">
        <f t="shared" si="764"/>
        <v>94.33</v>
      </c>
      <c r="DH1010" s="54">
        <f t="shared" si="764"/>
        <v>94.33</v>
      </c>
      <c r="DI1010" s="54">
        <f t="shared" si="764"/>
        <v>94.33</v>
      </c>
      <c r="DJ1010" s="54">
        <f t="shared" si="764"/>
        <v>94.33</v>
      </c>
      <c r="DK1010" s="54">
        <f t="shared" si="764"/>
        <v>94.33</v>
      </c>
      <c r="DL1010" s="54">
        <f t="shared" si="764"/>
        <v>94.33</v>
      </c>
      <c r="DM1010" s="54">
        <f t="shared" si="764"/>
        <v>94.33</v>
      </c>
      <c r="DN1010" s="54">
        <f t="shared" si="764"/>
        <v>94.33</v>
      </c>
    </row>
    <row r="1011" spans="1:119" ht="14.25" thickBot="1" x14ac:dyDescent="0.2">
      <c r="A1011" s="54"/>
      <c r="B1011" s="54"/>
      <c r="C1011" s="54"/>
      <c r="D1011" s="54"/>
      <c r="E1011" s="54"/>
      <c r="F1011" s="54"/>
      <c r="G1011" s="54"/>
      <c r="H1011" s="54"/>
      <c r="I1011" s="54"/>
      <c r="J1011" s="54"/>
      <c r="K1011" s="54"/>
      <c r="L1011" s="54"/>
      <c r="M1011" s="54"/>
      <c r="N1011" s="54"/>
      <c r="O1011" s="54"/>
      <c r="P1011" s="54"/>
      <c r="Q1011" s="54"/>
      <c r="R1011" s="54"/>
      <c r="S1011" s="54"/>
      <c r="T1011" s="54"/>
      <c r="U1011" s="54"/>
      <c r="V1011" s="54"/>
      <c r="W1011" s="54"/>
      <c r="X1011" s="54"/>
      <c r="Y1011" s="54"/>
      <c r="Z1011" s="54"/>
      <c r="AA1011" s="54"/>
      <c r="AB1011" s="54"/>
      <c r="AC1011" s="54"/>
      <c r="AD1011" s="54"/>
      <c r="AE1011" s="54"/>
      <c r="AF1011" s="54"/>
      <c r="AG1011" s="54"/>
      <c r="AH1011" s="54"/>
      <c r="AI1011" s="54"/>
      <c r="AJ1011" s="54"/>
      <c r="AK1011" s="54"/>
      <c r="AL1011" s="54"/>
      <c r="AM1011" s="54"/>
      <c r="AN1011" s="54"/>
      <c r="AO1011" s="54"/>
      <c r="AP1011" s="54"/>
      <c r="AQ1011" s="54"/>
      <c r="AR1011" s="54"/>
      <c r="AS1011" s="54"/>
      <c r="AT1011" s="54"/>
      <c r="AU1011" s="54"/>
      <c r="AV1011" s="54"/>
      <c r="AW1011" s="54"/>
      <c r="AX1011" s="54"/>
      <c r="AY1011" s="54"/>
      <c r="AZ1011" s="54"/>
      <c r="BA1011" s="54"/>
      <c r="BB1011" s="54"/>
      <c r="BC1011" s="54"/>
      <c r="BD1011" s="54"/>
      <c r="BE1011" s="54"/>
      <c r="BF1011" s="54"/>
      <c r="BG1011" s="54"/>
      <c r="BH1011" s="54"/>
      <c r="BI1011" s="54"/>
      <c r="BJ1011" s="54"/>
      <c r="BK1011" s="54"/>
      <c r="BL1011" s="54"/>
      <c r="BM1011" s="54"/>
      <c r="BN1011" s="54"/>
      <c r="BO1011" s="54"/>
      <c r="BP1011" s="54"/>
      <c r="BQ1011" s="54"/>
      <c r="BR1011" s="54"/>
      <c r="BS1011" s="54"/>
      <c r="BT1011" s="54"/>
      <c r="BU1011" s="54"/>
      <c r="BV1011" s="54"/>
      <c r="BW1011" s="54"/>
      <c r="BX1011" s="54"/>
      <c r="BY1011" s="54"/>
      <c r="BZ1011" s="54"/>
      <c r="CB1011" s="359"/>
      <c r="CC1011" s="360"/>
      <c r="CF1011" s="54" t="s">
        <v>408</v>
      </c>
      <c r="CG1011" s="347">
        <f>LN(2)/CG$78</f>
        <v>0.13862943611198905</v>
      </c>
      <c r="CH1011" s="347">
        <f t="shared" ref="CH1011:CV1011" si="765">LN(2)/CH$78</f>
        <v>8.6643397569993161E-2</v>
      </c>
      <c r="CI1011" s="347">
        <f t="shared" si="765"/>
        <v>5.5451774444795626E-2</v>
      </c>
      <c r="CJ1011" s="347">
        <f t="shared" si="765"/>
        <v>3.7467415165402446E-2</v>
      </c>
      <c r="CK1011" s="347">
        <f t="shared" si="765"/>
        <v>2.5672117798516494E-2</v>
      </c>
      <c r="CL1011" s="347">
        <f t="shared" si="765"/>
        <v>1.8097837612531208E-2</v>
      </c>
      <c r="CM1011" s="347">
        <f t="shared" si="765"/>
        <v>1.2765141446776157E-2</v>
      </c>
      <c r="CN1011" s="347">
        <f t="shared" si="765"/>
        <v>9.001911435843446E-3</v>
      </c>
      <c r="CO1011" s="347">
        <f t="shared" si="765"/>
        <v>6.3591484455040852E-3</v>
      </c>
      <c r="CP1011" s="347">
        <f t="shared" si="765"/>
        <v>4.7475834284927756E-3</v>
      </c>
      <c r="CQ1011" s="347">
        <f t="shared" si="765"/>
        <v>3.7066694147590657E-3</v>
      </c>
      <c r="CR1011" s="347">
        <f t="shared" si="765"/>
        <v>2.9001974082006081E-3</v>
      </c>
      <c r="CS1011" s="347">
        <f t="shared" si="765"/>
        <v>2.272613706753919E-3</v>
      </c>
      <c r="CT1011" s="347">
        <f t="shared" si="765"/>
        <v>1.7773004629742187E-3</v>
      </c>
      <c r="CU1011" s="347">
        <f t="shared" si="765"/>
        <v>1.3918618083533039E-3</v>
      </c>
      <c r="CV1011" s="347">
        <f t="shared" si="765"/>
        <v>1.0915703630865281E-3</v>
      </c>
      <c r="CX1011" s="54" t="s">
        <v>409</v>
      </c>
      <c r="CY1011" s="361">
        <f>CE1009</f>
        <v>0</v>
      </c>
      <c r="CZ1011" s="54">
        <f>$CY1011</f>
        <v>0</v>
      </c>
      <c r="DA1011" s="54">
        <f t="shared" ref="DA1011:DN1011" si="766">$CY1011</f>
        <v>0</v>
      </c>
      <c r="DB1011" s="54">
        <f t="shared" si="766"/>
        <v>0</v>
      </c>
      <c r="DC1011" s="54">
        <f t="shared" si="766"/>
        <v>0</v>
      </c>
      <c r="DD1011" s="54">
        <f t="shared" si="766"/>
        <v>0</v>
      </c>
      <c r="DE1011" s="54">
        <f t="shared" si="766"/>
        <v>0</v>
      </c>
      <c r="DF1011" s="54">
        <f t="shared" si="766"/>
        <v>0</v>
      </c>
      <c r="DG1011" s="54">
        <f t="shared" si="766"/>
        <v>0</v>
      </c>
      <c r="DH1011" s="54">
        <f t="shared" si="766"/>
        <v>0</v>
      </c>
      <c r="DI1011" s="54">
        <f t="shared" si="766"/>
        <v>0</v>
      </c>
      <c r="DJ1011" s="54">
        <f t="shared" si="766"/>
        <v>0</v>
      </c>
      <c r="DK1011" s="54">
        <f t="shared" si="766"/>
        <v>0</v>
      </c>
      <c r="DL1011" s="54">
        <f t="shared" si="766"/>
        <v>0</v>
      </c>
      <c r="DM1011" s="54">
        <f t="shared" si="766"/>
        <v>0</v>
      </c>
      <c r="DN1011" s="54">
        <f t="shared" si="766"/>
        <v>0</v>
      </c>
    </row>
    <row r="1013" spans="1:119" ht="13.5" x14ac:dyDescent="0.15">
      <c r="A1013" s="54"/>
      <c r="B1013" s="54"/>
      <c r="C1013" s="54"/>
      <c r="D1013" s="54"/>
      <c r="E1013" s="54"/>
      <c r="F1013" s="54"/>
      <c r="G1013" s="54"/>
      <c r="H1013" s="54"/>
      <c r="I1013" s="54"/>
      <c r="J1013" s="54"/>
      <c r="K1013" s="54"/>
      <c r="L1013" s="54"/>
      <c r="M1013" s="54"/>
      <c r="N1013" s="54"/>
      <c r="O1013" s="54"/>
      <c r="P1013" s="54"/>
      <c r="Q1013" s="54"/>
      <c r="R1013" s="54"/>
      <c r="S1013" s="54"/>
      <c r="T1013" s="54"/>
      <c r="U1013" s="54"/>
      <c r="V1013" s="54"/>
      <c r="W1013" s="54"/>
      <c r="X1013" s="54"/>
      <c r="Y1013" s="54"/>
      <c r="Z1013" s="54"/>
      <c r="AA1013" s="54"/>
      <c r="AB1013" s="54"/>
      <c r="AC1013" s="54"/>
      <c r="AD1013" s="54"/>
      <c r="AE1013" s="54"/>
      <c r="AF1013" s="54"/>
      <c r="AG1013" s="54"/>
      <c r="AH1013" s="54"/>
      <c r="AI1013" s="54"/>
      <c r="AJ1013" s="54"/>
      <c r="AK1013" s="54"/>
      <c r="AL1013" s="54"/>
      <c r="AM1013" s="54"/>
      <c r="AN1013" s="54"/>
      <c r="AO1013" s="54"/>
      <c r="AP1013" s="54"/>
      <c r="AQ1013" s="54"/>
      <c r="AR1013" s="54"/>
      <c r="AS1013" s="54"/>
      <c r="AT1013" s="54"/>
      <c r="AU1013" s="54"/>
      <c r="AV1013" s="54"/>
      <c r="AW1013" s="54"/>
      <c r="AX1013" s="54"/>
      <c r="AY1013" s="54"/>
      <c r="AZ1013" s="54"/>
      <c r="BA1013" s="54"/>
      <c r="BB1013" s="54"/>
      <c r="BC1013" s="54"/>
      <c r="BD1013" s="54"/>
      <c r="BE1013" s="54"/>
      <c r="BF1013" s="54"/>
      <c r="BG1013" s="54"/>
      <c r="BH1013" s="54"/>
      <c r="BI1013" s="54"/>
      <c r="BJ1013" s="54"/>
      <c r="BK1013" s="54"/>
      <c r="BL1013" s="54"/>
      <c r="BM1013" s="54"/>
      <c r="BN1013" s="54"/>
      <c r="BO1013" s="54"/>
      <c r="BP1013" s="54"/>
      <c r="BQ1013" s="54"/>
      <c r="BR1013" s="54"/>
      <c r="BS1013" s="54"/>
      <c r="BT1013" s="54"/>
      <c r="BU1013" s="54"/>
      <c r="BV1013" s="54"/>
      <c r="BW1013" s="54"/>
      <c r="BX1013" s="54"/>
      <c r="BY1013" s="54"/>
      <c r="BZ1013" s="54"/>
      <c r="CG1013" s="348">
        <f>(CG1006+CG1007)*CG1008</f>
        <v>79</v>
      </c>
      <c r="CH1013" s="348">
        <f t="shared" ref="CH1013:CV1013" si="767">(CH1006+CH1007)*CH1008</f>
        <v>79</v>
      </c>
      <c r="CI1013" s="348">
        <f t="shared" si="767"/>
        <v>79</v>
      </c>
      <c r="CJ1013" s="348">
        <f t="shared" si="767"/>
        <v>79</v>
      </c>
      <c r="CK1013" s="348">
        <f t="shared" si="767"/>
        <v>79</v>
      </c>
      <c r="CL1013" s="348">
        <f t="shared" si="767"/>
        <v>79</v>
      </c>
      <c r="CM1013" s="348">
        <f t="shared" si="767"/>
        <v>79</v>
      </c>
      <c r="CN1013" s="348">
        <f t="shared" si="767"/>
        <v>79</v>
      </c>
      <c r="CO1013" s="348">
        <f t="shared" si="767"/>
        <v>79</v>
      </c>
      <c r="CP1013" s="348">
        <f t="shared" si="767"/>
        <v>79</v>
      </c>
      <c r="CQ1013" s="348">
        <f t="shared" si="767"/>
        <v>79</v>
      </c>
      <c r="CR1013" s="348">
        <f t="shared" si="767"/>
        <v>79</v>
      </c>
      <c r="CS1013" s="348">
        <f t="shared" si="767"/>
        <v>79</v>
      </c>
      <c r="CT1013" s="348">
        <f t="shared" si="767"/>
        <v>79</v>
      </c>
      <c r="CU1013" s="348">
        <f t="shared" si="767"/>
        <v>79</v>
      </c>
      <c r="CV1013" s="348">
        <f t="shared" si="767"/>
        <v>79</v>
      </c>
    </row>
    <row r="1014" spans="1:119" ht="13.5" x14ac:dyDescent="0.15">
      <c r="A1014" s="54"/>
      <c r="B1014" s="54"/>
      <c r="C1014" s="54"/>
      <c r="D1014" s="54"/>
      <c r="E1014" s="54"/>
      <c r="F1014" s="54"/>
      <c r="G1014" s="54"/>
      <c r="H1014" s="54"/>
      <c r="I1014" s="54"/>
      <c r="J1014" s="54"/>
      <c r="K1014" s="54"/>
      <c r="L1014" s="54"/>
      <c r="M1014" s="54"/>
      <c r="N1014" s="54"/>
      <c r="O1014" s="54"/>
      <c r="P1014" s="54"/>
      <c r="Q1014" s="54"/>
      <c r="R1014" s="54"/>
      <c r="S1014" s="54"/>
      <c r="T1014" s="54"/>
      <c r="U1014" s="54"/>
      <c r="V1014" s="54"/>
      <c r="W1014" s="54"/>
      <c r="X1014" s="54"/>
      <c r="Y1014" s="54"/>
      <c r="Z1014" s="54"/>
      <c r="AA1014" s="54"/>
      <c r="AB1014" s="54"/>
      <c r="AC1014" s="54"/>
      <c r="AD1014" s="54"/>
      <c r="AE1014" s="54"/>
      <c r="AF1014" s="54"/>
      <c r="AG1014" s="54"/>
      <c r="AH1014" s="54"/>
      <c r="AI1014" s="54"/>
      <c r="AJ1014" s="54"/>
      <c r="AK1014" s="54"/>
      <c r="AL1014" s="54"/>
      <c r="AM1014" s="54"/>
      <c r="AN1014" s="54"/>
      <c r="AO1014" s="54"/>
      <c r="AP1014" s="54"/>
      <c r="AQ1014" s="54"/>
      <c r="AR1014" s="54"/>
      <c r="AS1014" s="54"/>
      <c r="AT1014" s="54"/>
      <c r="AU1014" s="54"/>
      <c r="AV1014" s="54"/>
      <c r="AW1014" s="54"/>
      <c r="AX1014" s="54"/>
      <c r="AY1014" s="54"/>
      <c r="AZ1014" s="54"/>
      <c r="BA1014" s="54"/>
      <c r="BB1014" s="54"/>
      <c r="BC1014" s="54"/>
      <c r="BD1014" s="54"/>
      <c r="BE1014" s="54"/>
      <c r="BF1014" s="54"/>
      <c r="BG1014" s="54"/>
      <c r="BH1014" s="54"/>
      <c r="BI1014" s="54"/>
      <c r="BJ1014" s="54"/>
      <c r="BK1014" s="54"/>
      <c r="BL1014" s="54"/>
      <c r="BM1014" s="54"/>
      <c r="BN1014" s="54"/>
      <c r="BO1014" s="54"/>
      <c r="BP1014" s="54"/>
      <c r="BQ1014" s="54"/>
      <c r="BR1014" s="54"/>
      <c r="BS1014" s="54"/>
      <c r="BT1014" s="54"/>
      <c r="BU1014" s="54"/>
      <c r="BV1014" s="54"/>
      <c r="BW1014" s="54"/>
      <c r="BX1014" s="54"/>
      <c r="BY1014" s="54"/>
      <c r="BZ1014" s="54"/>
      <c r="CG1014" s="348">
        <f>CG1009*CG1008*(CG1010-1/CG1011)</f>
        <v>575.56318656265205</v>
      </c>
      <c r="CH1014" s="348">
        <f t="shared" ref="CH1014:CV1014" si="768">CH1009*CH1008*(CH1010-1/CH1011)</f>
        <v>920.90109850024317</v>
      </c>
      <c r="CI1014" s="348">
        <f t="shared" si="768"/>
        <v>1438.9079664066298</v>
      </c>
      <c r="CJ1014" s="348">
        <f t="shared" si="768"/>
        <v>2129.5837902818125</v>
      </c>
      <c r="CK1014" s="348">
        <f t="shared" si="768"/>
        <v>3108.0412074383207</v>
      </c>
      <c r="CL1014" s="348">
        <f t="shared" si="768"/>
        <v>4408.8140090699144</v>
      </c>
      <c r="CM1014" s="348">
        <f t="shared" si="768"/>
        <v>6250.6162060704</v>
      </c>
      <c r="CN1014" s="348">
        <f t="shared" si="768"/>
        <v>8863.6730730648396</v>
      </c>
      <c r="CO1014" s="348">
        <f t="shared" si="768"/>
        <v>12547.277467065815</v>
      </c>
      <c r="CP1014" s="348">
        <f t="shared" si="768"/>
        <v>16806.445047629441</v>
      </c>
      <c r="CQ1014" s="348">
        <f t="shared" si="768"/>
        <v>21526.063177443186</v>
      </c>
      <c r="CR1014" s="348">
        <f t="shared" si="768"/>
        <v>27511.920317694763</v>
      </c>
      <c r="CS1014" s="348">
        <f t="shared" si="768"/>
        <v>35109.354380321776</v>
      </c>
      <c r="CT1014" s="348">
        <f t="shared" si="768"/>
        <v>44893.928551886856</v>
      </c>
      <c r="CU1014" s="348">
        <f t="shared" si="768"/>
        <v>57326.093381640138</v>
      </c>
      <c r="CV1014" s="348">
        <f t="shared" si="768"/>
        <v>73096.524693456799</v>
      </c>
    </row>
    <row r="1015" spans="1:119" ht="13.5" x14ac:dyDescent="0.15">
      <c r="A1015" s="54"/>
      <c r="B1015" s="54"/>
      <c r="C1015" s="54"/>
      <c r="D1015" s="54"/>
      <c r="E1015" s="54"/>
      <c r="F1015" s="54"/>
      <c r="G1015" s="54"/>
      <c r="H1015" s="54"/>
      <c r="I1015" s="54"/>
      <c r="J1015" s="54"/>
      <c r="K1015" s="54"/>
      <c r="L1015" s="54"/>
      <c r="M1015" s="54"/>
      <c r="N1015" s="54"/>
      <c r="O1015" s="54"/>
      <c r="P1015" s="54"/>
      <c r="Q1015" s="54"/>
      <c r="R1015" s="54"/>
      <c r="S1015" s="54"/>
      <c r="T1015" s="54"/>
      <c r="U1015" s="54"/>
      <c r="V1015" s="54"/>
      <c r="W1015" s="54"/>
      <c r="X1015" s="54"/>
      <c r="Y1015" s="54"/>
      <c r="Z1015" s="54"/>
      <c r="AA1015" s="54"/>
      <c r="AB1015" s="54"/>
      <c r="AC1015" s="54"/>
      <c r="AD1015" s="54"/>
      <c r="AE1015" s="54"/>
      <c r="AF1015" s="54"/>
      <c r="AG1015" s="54"/>
      <c r="AH1015" s="54"/>
      <c r="AI1015" s="54"/>
      <c r="AJ1015" s="54"/>
      <c r="AK1015" s="54"/>
      <c r="AL1015" s="54"/>
      <c r="AM1015" s="54"/>
      <c r="AN1015" s="54"/>
      <c r="AO1015" s="54"/>
      <c r="AP1015" s="54"/>
      <c r="AQ1015" s="54"/>
      <c r="AR1015" s="54"/>
      <c r="AS1015" s="54"/>
      <c r="AT1015" s="54"/>
      <c r="AU1015" s="54"/>
      <c r="AV1015" s="54"/>
      <c r="AW1015" s="54"/>
      <c r="AX1015" s="54"/>
      <c r="AY1015" s="54"/>
      <c r="AZ1015" s="54"/>
      <c r="BA1015" s="54"/>
      <c r="BB1015" s="54"/>
      <c r="BC1015" s="54"/>
      <c r="BD1015" s="54"/>
      <c r="BE1015" s="54"/>
      <c r="BF1015" s="54"/>
      <c r="BG1015" s="54"/>
      <c r="BH1015" s="54"/>
      <c r="BI1015" s="54"/>
      <c r="BJ1015" s="54"/>
      <c r="BK1015" s="54"/>
      <c r="BL1015" s="54"/>
      <c r="BM1015" s="54"/>
      <c r="BN1015" s="54"/>
      <c r="BO1015" s="54"/>
      <c r="BP1015" s="54"/>
      <c r="BQ1015" s="54"/>
      <c r="BR1015" s="54"/>
      <c r="BS1015" s="54"/>
      <c r="BT1015" s="54"/>
      <c r="BU1015" s="54"/>
      <c r="BV1015" s="54"/>
      <c r="BW1015" s="54"/>
      <c r="BX1015" s="54"/>
      <c r="BY1015" s="54"/>
      <c r="BZ1015" s="54"/>
      <c r="CG1015" s="348" t="e">
        <f>((CG1006+CG1007)*CG1008-CG1005-CG1009*CG1008/CG1011)*EXP(-CG1011*CG1010)</f>
        <v>#VALUE!</v>
      </c>
      <c r="CH1015" s="348" t="e">
        <f t="shared" ref="CH1015:CV1015" si="769">((CH1006+CH1007)*CH1008-CH1005-CH1009*CH1008/CH1011)*EXP(-CH1011*CH1010)</f>
        <v>#VALUE!</v>
      </c>
      <c r="CI1015" s="348" t="e">
        <f t="shared" si="769"/>
        <v>#VALUE!</v>
      </c>
      <c r="CJ1015" s="348" t="e">
        <f t="shared" si="769"/>
        <v>#VALUE!</v>
      </c>
      <c r="CK1015" s="348" t="e">
        <f t="shared" si="769"/>
        <v>#VALUE!</v>
      </c>
      <c r="CL1015" s="348" t="e">
        <f t="shared" si="769"/>
        <v>#VALUE!</v>
      </c>
      <c r="CM1015" s="348" t="e">
        <f t="shared" si="769"/>
        <v>#VALUE!</v>
      </c>
      <c r="CN1015" s="348" t="e">
        <f t="shared" si="769"/>
        <v>#VALUE!</v>
      </c>
      <c r="CO1015" s="348" t="e">
        <f t="shared" si="769"/>
        <v>#VALUE!</v>
      </c>
      <c r="CP1015" s="348" t="e">
        <f t="shared" si="769"/>
        <v>#VALUE!</v>
      </c>
      <c r="CQ1015" s="348" t="e">
        <f t="shared" si="769"/>
        <v>#VALUE!</v>
      </c>
      <c r="CR1015" s="348" t="e">
        <f t="shared" si="769"/>
        <v>#VALUE!</v>
      </c>
      <c r="CS1015" s="348" t="e">
        <f t="shared" si="769"/>
        <v>#VALUE!</v>
      </c>
      <c r="CT1015" s="348" t="e">
        <f t="shared" si="769"/>
        <v>#VALUE!</v>
      </c>
      <c r="CU1015" s="348" t="e">
        <f t="shared" si="769"/>
        <v>#VALUE!</v>
      </c>
      <c r="CV1015" s="348" t="e">
        <f t="shared" si="769"/>
        <v>#VALUE!</v>
      </c>
    </row>
    <row r="1016" spans="1:119" ht="13.5" x14ac:dyDescent="0.15">
      <c r="A1016" s="54"/>
      <c r="B1016" s="54"/>
      <c r="C1016" s="54"/>
      <c r="D1016" s="54"/>
      <c r="E1016" s="54"/>
      <c r="F1016" s="54"/>
      <c r="G1016" s="54"/>
      <c r="H1016" s="54"/>
      <c r="I1016" s="54"/>
      <c r="J1016" s="54"/>
      <c r="K1016" s="54"/>
      <c r="L1016" s="54"/>
      <c r="M1016" s="54"/>
      <c r="N1016" s="54"/>
      <c r="O1016" s="54"/>
      <c r="P1016" s="54"/>
      <c r="Q1016" s="54"/>
      <c r="R1016" s="54"/>
      <c r="S1016" s="54"/>
      <c r="T1016" s="54"/>
      <c r="U1016" s="54"/>
      <c r="V1016" s="54"/>
      <c r="W1016" s="54"/>
      <c r="X1016" s="54"/>
      <c r="Y1016" s="54"/>
      <c r="Z1016" s="54"/>
      <c r="AA1016" s="54"/>
      <c r="AB1016" s="54"/>
      <c r="AC1016" s="54"/>
      <c r="AD1016" s="54"/>
      <c r="AE1016" s="54"/>
      <c r="AF1016" s="54"/>
      <c r="AG1016" s="54"/>
      <c r="AH1016" s="54"/>
      <c r="AI1016" s="54"/>
      <c r="AJ1016" s="54"/>
      <c r="AK1016" s="54"/>
      <c r="AL1016" s="54"/>
      <c r="AM1016" s="54"/>
      <c r="AN1016" s="54"/>
      <c r="AO1016" s="54"/>
      <c r="AP1016" s="54"/>
      <c r="AQ1016" s="54"/>
      <c r="AR1016" s="54"/>
      <c r="AS1016" s="54"/>
      <c r="AT1016" s="54"/>
      <c r="AU1016" s="54"/>
      <c r="AV1016" s="54"/>
      <c r="AW1016" s="54"/>
      <c r="AX1016" s="54"/>
      <c r="AY1016" s="54"/>
      <c r="AZ1016" s="54"/>
      <c r="BA1016" s="54"/>
      <c r="BB1016" s="54"/>
      <c r="BC1016" s="54"/>
      <c r="BD1016" s="54"/>
      <c r="BE1016" s="54"/>
      <c r="BF1016" s="54"/>
      <c r="BG1016" s="54"/>
      <c r="BH1016" s="54"/>
      <c r="BI1016" s="54"/>
      <c r="BJ1016" s="54"/>
      <c r="BK1016" s="54"/>
      <c r="BL1016" s="54"/>
      <c r="BM1016" s="54"/>
      <c r="BN1016" s="54"/>
      <c r="BO1016" s="54"/>
      <c r="BP1016" s="54"/>
      <c r="BQ1016" s="54"/>
      <c r="BR1016" s="54"/>
      <c r="BS1016" s="54"/>
      <c r="BT1016" s="54"/>
      <c r="BU1016" s="54"/>
      <c r="BV1016" s="54"/>
      <c r="BW1016" s="54"/>
      <c r="BX1016" s="54"/>
      <c r="BY1016" s="54"/>
      <c r="BZ1016" s="54"/>
      <c r="CG1016" s="349" t="e">
        <f>CG1013+CG1014-CG1015</f>
        <v>#VALUE!</v>
      </c>
      <c r="CH1016" s="349" t="e">
        <f t="shared" ref="CH1016:CV1016" si="770">CH1013+CH1014-CH1015</f>
        <v>#VALUE!</v>
      </c>
      <c r="CI1016" s="349" t="e">
        <f t="shared" si="770"/>
        <v>#VALUE!</v>
      </c>
      <c r="CJ1016" s="349" t="e">
        <f t="shared" si="770"/>
        <v>#VALUE!</v>
      </c>
      <c r="CK1016" s="349" t="e">
        <f t="shared" si="770"/>
        <v>#VALUE!</v>
      </c>
      <c r="CL1016" s="349" t="e">
        <f t="shared" si="770"/>
        <v>#VALUE!</v>
      </c>
      <c r="CM1016" s="349" t="e">
        <f t="shared" si="770"/>
        <v>#VALUE!</v>
      </c>
      <c r="CN1016" s="349" t="e">
        <f t="shared" si="770"/>
        <v>#VALUE!</v>
      </c>
      <c r="CO1016" s="349" t="e">
        <f t="shared" si="770"/>
        <v>#VALUE!</v>
      </c>
      <c r="CP1016" s="349" t="e">
        <f t="shared" si="770"/>
        <v>#VALUE!</v>
      </c>
      <c r="CQ1016" s="349" t="e">
        <f t="shared" si="770"/>
        <v>#VALUE!</v>
      </c>
      <c r="CR1016" s="349" t="e">
        <f t="shared" si="770"/>
        <v>#VALUE!</v>
      </c>
      <c r="CS1016" s="349" t="e">
        <f t="shared" si="770"/>
        <v>#VALUE!</v>
      </c>
      <c r="CT1016" s="349" t="e">
        <f t="shared" si="770"/>
        <v>#VALUE!</v>
      </c>
      <c r="CU1016" s="349" t="e">
        <f t="shared" si="770"/>
        <v>#VALUE!</v>
      </c>
      <c r="CV1016" s="349" t="e">
        <f t="shared" si="770"/>
        <v>#VALUE!</v>
      </c>
    </row>
    <row r="1017" spans="1:119" ht="13.5" x14ac:dyDescent="0.15">
      <c r="A1017" s="54"/>
      <c r="B1017" s="54"/>
      <c r="C1017" s="54"/>
      <c r="D1017" s="54"/>
      <c r="E1017" s="54"/>
      <c r="F1017" s="54"/>
      <c r="G1017" s="54"/>
      <c r="H1017" s="54"/>
      <c r="I1017" s="54"/>
      <c r="J1017" s="54"/>
      <c r="K1017" s="54"/>
      <c r="L1017" s="54"/>
      <c r="M1017" s="54"/>
      <c r="N1017" s="54"/>
      <c r="O1017" s="54"/>
      <c r="P1017" s="54"/>
      <c r="Q1017" s="54"/>
      <c r="R1017" s="54"/>
      <c r="S1017" s="54"/>
      <c r="T1017" s="54"/>
      <c r="U1017" s="54"/>
      <c r="V1017" s="54"/>
      <c r="W1017" s="54"/>
      <c r="X1017" s="54"/>
      <c r="Y1017" s="54"/>
      <c r="Z1017" s="54"/>
      <c r="AA1017" s="54"/>
      <c r="AB1017" s="54"/>
      <c r="AC1017" s="54"/>
      <c r="AD1017" s="54"/>
      <c r="AE1017" s="54"/>
      <c r="AF1017" s="54"/>
      <c r="AG1017" s="54"/>
      <c r="AH1017" s="54"/>
      <c r="AI1017" s="54"/>
      <c r="AJ1017" s="54"/>
      <c r="AK1017" s="54"/>
      <c r="AL1017" s="54"/>
      <c r="AM1017" s="54"/>
      <c r="AN1017" s="54"/>
      <c r="AO1017" s="54"/>
      <c r="AP1017" s="54"/>
      <c r="AQ1017" s="54"/>
      <c r="AR1017" s="54"/>
      <c r="AS1017" s="54"/>
      <c r="AT1017" s="54"/>
      <c r="AU1017" s="54"/>
      <c r="AV1017" s="54"/>
      <c r="AW1017" s="54"/>
      <c r="AX1017" s="54"/>
      <c r="AY1017" s="54"/>
      <c r="AZ1017" s="54"/>
      <c r="BA1017" s="54"/>
      <c r="BB1017" s="54"/>
      <c r="BC1017" s="54"/>
      <c r="BD1017" s="54"/>
      <c r="BE1017" s="54"/>
      <c r="BF1017" s="54"/>
      <c r="BG1017" s="54"/>
      <c r="BH1017" s="54"/>
      <c r="BI1017" s="54"/>
      <c r="BJ1017" s="54"/>
      <c r="BK1017" s="54"/>
      <c r="BL1017" s="54"/>
      <c r="BM1017" s="54"/>
      <c r="BN1017" s="54"/>
      <c r="BO1017" s="54"/>
      <c r="BP1017" s="54"/>
      <c r="BQ1017" s="54"/>
      <c r="BR1017" s="54"/>
      <c r="BS1017" s="54"/>
      <c r="BT1017" s="54"/>
      <c r="BU1017" s="54"/>
      <c r="BV1017" s="54"/>
      <c r="BW1017" s="54"/>
      <c r="BX1017" s="54"/>
      <c r="BY1017" s="54"/>
      <c r="BZ1017" s="54"/>
      <c r="CG1017" s="350" t="s">
        <v>390</v>
      </c>
      <c r="CH1017" s="351" t="s">
        <v>333</v>
      </c>
      <c r="CI1017" s="351" t="s">
        <v>334</v>
      </c>
      <c r="CJ1017" s="351" t="s">
        <v>335</v>
      </c>
      <c r="CK1017" s="351" t="s">
        <v>336</v>
      </c>
      <c r="CL1017" s="351" t="s">
        <v>337</v>
      </c>
      <c r="CM1017" s="351" t="s">
        <v>338</v>
      </c>
      <c r="CN1017" s="351" t="s">
        <v>339</v>
      </c>
      <c r="CO1017" s="351" t="s">
        <v>340</v>
      </c>
      <c r="CP1017" s="351" t="s">
        <v>341</v>
      </c>
      <c r="CQ1017" s="351" t="s">
        <v>342</v>
      </c>
      <c r="CR1017" s="351" t="s">
        <v>343</v>
      </c>
      <c r="CS1017" s="351" t="s">
        <v>344</v>
      </c>
      <c r="CT1017" s="351" t="s">
        <v>345</v>
      </c>
      <c r="CU1017" s="351" t="s">
        <v>346</v>
      </c>
      <c r="CV1017" s="351" t="s">
        <v>347</v>
      </c>
      <c r="CY1017" s="54" t="s">
        <v>390</v>
      </c>
      <c r="CZ1017" s="54" t="s">
        <v>333</v>
      </c>
      <c r="DA1017" s="54" t="s">
        <v>334</v>
      </c>
      <c r="DB1017" s="54" t="s">
        <v>335</v>
      </c>
      <c r="DC1017" s="54" t="s">
        <v>336</v>
      </c>
      <c r="DD1017" s="54" t="s">
        <v>337</v>
      </c>
      <c r="DE1017" s="54" t="s">
        <v>338</v>
      </c>
      <c r="DF1017" s="54" t="s">
        <v>339</v>
      </c>
      <c r="DG1017" s="54" t="s">
        <v>340</v>
      </c>
      <c r="DH1017" s="54" t="s">
        <v>341</v>
      </c>
      <c r="DI1017" s="54" t="s">
        <v>342</v>
      </c>
      <c r="DJ1017" s="54" t="s">
        <v>343</v>
      </c>
      <c r="DK1017" s="54" t="s">
        <v>344</v>
      </c>
      <c r="DL1017" s="54" t="s">
        <v>345</v>
      </c>
      <c r="DM1017" s="54" t="s">
        <v>346</v>
      </c>
      <c r="DN1017" s="54" t="s">
        <v>347</v>
      </c>
    </row>
    <row r="1018" spans="1:119" ht="13.5" x14ac:dyDescent="0.15">
      <c r="A1018" s="54"/>
      <c r="B1018" s="54"/>
      <c r="C1018" s="54"/>
      <c r="D1018" s="54"/>
      <c r="E1018" s="54"/>
      <c r="F1018" s="54"/>
      <c r="G1018" s="54"/>
      <c r="H1018" s="54"/>
      <c r="I1018" s="54"/>
      <c r="J1018" s="54"/>
      <c r="K1018" s="54"/>
      <c r="L1018" s="54"/>
      <c r="M1018" s="54"/>
      <c r="N1018" s="54"/>
      <c r="O1018" s="54"/>
      <c r="P1018" s="54"/>
      <c r="Q1018" s="54"/>
      <c r="R1018" s="54"/>
      <c r="S1018" s="54"/>
      <c r="T1018" s="54"/>
      <c r="U1018" s="54"/>
      <c r="V1018" s="54"/>
      <c r="W1018" s="54"/>
      <c r="X1018" s="54"/>
      <c r="Y1018" s="54"/>
      <c r="Z1018" s="54"/>
      <c r="AA1018" s="54"/>
      <c r="AB1018" s="54"/>
      <c r="AC1018" s="54"/>
      <c r="AD1018" s="54"/>
      <c r="AE1018" s="54"/>
      <c r="AF1018" s="54"/>
      <c r="AG1018" s="54"/>
      <c r="AH1018" s="54"/>
      <c r="AI1018" s="54"/>
      <c r="AJ1018" s="54"/>
      <c r="AK1018" s="54"/>
      <c r="AL1018" s="54"/>
      <c r="AM1018" s="54"/>
      <c r="AN1018" s="54"/>
      <c r="AO1018" s="54"/>
      <c r="AP1018" s="54"/>
      <c r="AQ1018" s="54"/>
      <c r="AR1018" s="54"/>
      <c r="AS1018" s="54"/>
      <c r="AT1018" s="54"/>
      <c r="AU1018" s="54"/>
      <c r="AV1018" s="54"/>
      <c r="AW1018" s="54"/>
      <c r="AX1018" s="54"/>
      <c r="AY1018" s="54"/>
      <c r="AZ1018" s="54"/>
      <c r="BA1018" s="54"/>
      <c r="BB1018" s="54"/>
      <c r="BC1018" s="54"/>
      <c r="BD1018" s="54"/>
      <c r="BE1018" s="54"/>
      <c r="BF1018" s="54"/>
      <c r="BG1018" s="54"/>
      <c r="BH1018" s="54"/>
      <c r="BI1018" s="54"/>
      <c r="BJ1018" s="54"/>
      <c r="BK1018" s="54"/>
      <c r="BL1018" s="54"/>
      <c r="BM1018" s="54"/>
      <c r="BN1018" s="54"/>
      <c r="BO1018" s="54"/>
      <c r="BP1018" s="54"/>
      <c r="BQ1018" s="54"/>
      <c r="BR1018" s="54"/>
      <c r="BS1018" s="54"/>
      <c r="BT1018" s="54"/>
      <c r="BU1018" s="54"/>
      <c r="BV1018" s="54"/>
      <c r="BW1018" s="54"/>
      <c r="BX1018" s="54"/>
      <c r="BY1018" s="54"/>
      <c r="BZ1018" s="54"/>
      <c r="CF1018" s="54" t="s">
        <v>391</v>
      </c>
      <c r="CG1018" s="352" t="e">
        <f>ROUND((CG1006+CG1007)*CG1008+CG1009*CG1008*(CG1010-1/CG1011)-((CG1006+CG1007)*CG1008-CG1005-CG1009*CG1008/CG1011)*EXP(-CG1011*CG1010),5)</f>
        <v>#VALUE!</v>
      </c>
      <c r="CH1018" s="352" t="e">
        <f t="shared" ref="CH1018:CV1018" si="771">ROUND((CH1006+CH1007)*CH1008+CH1009*CH1008*(CH1010-1/CH1011)-((CH1006+CH1007)*CH1008-CH1005-CH1009*CH1008/CH1011)*EXP(-CH1011*CH1010),5)</f>
        <v>#VALUE!</v>
      </c>
      <c r="CI1018" s="352" t="e">
        <f t="shared" si="771"/>
        <v>#VALUE!</v>
      </c>
      <c r="CJ1018" s="352" t="e">
        <f t="shared" si="771"/>
        <v>#VALUE!</v>
      </c>
      <c r="CK1018" s="352" t="e">
        <f t="shared" si="771"/>
        <v>#VALUE!</v>
      </c>
      <c r="CL1018" s="352" t="e">
        <f t="shared" si="771"/>
        <v>#VALUE!</v>
      </c>
      <c r="CM1018" s="352" t="e">
        <f t="shared" si="771"/>
        <v>#VALUE!</v>
      </c>
      <c r="CN1018" s="352" t="e">
        <f t="shared" si="771"/>
        <v>#VALUE!</v>
      </c>
      <c r="CO1018" s="352" t="e">
        <f t="shared" si="771"/>
        <v>#VALUE!</v>
      </c>
      <c r="CP1018" s="352" t="e">
        <f t="shared" si="771"/>
        <v>#VALUE!</v>
      </c>
      <c r="CQ1018" s="352" t="e">
        <f t="shared" si="771"/>
        <v>#VALUE!</v>
      </c>
      <c r="CR1018" s="352" t="e">
        <f t="shared" si="771"/>
        <v>#VALUE!</v>
      </c>
      <c r="CS1018" s="352" t="e">
        <f t="shared" si="771"/>
        <v>#VALUE!</v>
      </c>
      <c r="CT1018" s="352" t="e">
        <f t="shared" si="771"/>
        <v>#VALUE!</v>
      </c>
      <c r="CU1018" s="352" t="e">
        <f t="shared" si="771"/>
        <v>#VALUE!</v>
      </c>
      <c r="CV1018" s="352" t="e">
        <f t="shared" si="771"/>
        <v>#VALUE!</v>
      </c>
      <c r="CX1018" s="54" t="s">
        <v>412</v>
      </c>
      <c r="CY1018" s="362">
        <f>(CY1010+CY1011)/CY1009+CY1008</f>
        <v>295.99579239870923</v>
      </c>
      <c r="CZ1018" s="362">
        <f t="shared" ref="CZ1018:DN1018" si="772">(CZ1010+CZ1011)/CZ1009+CZ1008</f>
        <v>253.99617592876882</v>
      </c>
      <c r="DA1018" s="362">
        <f t="shared" si="772"/>
        <v>224.99578814732763</v>
      </c>
      <c r="DB1018" s="362">
        <f t="shared" si="772"/>
        <v>202.99552076677315</v>
      </c>
      <c r="DC1018" s="362">
        <f t="shared" si="772"/>
        <v>190.00217425547623</v>
      </c>
      <c r="DD1018" s="362">
        <f t="shared" si="772"/>
        <v>174.99791344557741</v>
      </c>
      <c r="DE1018" s="362">
        <f t="shared" si="772"/>
        <v>164.99559634188427</v>
      </c>
      <c r="DF1018" s="362">
        <f t="shared" si="772"/>
        <v>157.00280920314253</v>
      </c>
      <c r="DG1018" s="362">
        <f t="shared" si="772"/>
        <v>151.99654993400793</v>
      </c>
      <c r="DH1018" s="362">
        <f t="shared" si="772"/>
        <v>145.99700693992628</v>
      </c>
      <c r="DI1018" s="362">
        <f t="shared" si="772"/>
        <v>141.99730722180493</v>
      </c>
      <c r="DJ1018" s="362">
        <f t="shared" si="772"/>
        <v>138.99904711262363</v>
      </c>
      <c r="DK1018" s="362">
        <f t="shared" si="772"/>
        <v>133.99871805423658</v>
      </c>
      <c r="DL1018" s="362">
        <f t="shared" si="772"/>
        <v>131.99796563285832</v>
      </c>
      <c r="DM1018" s="362">
        <f t="shared" si="772"/>
        <v>129.00495001041449</v>
      </c>
      <c r="DN1018" s="362">
        <f t="shared" si="772"/>
        <v>127.00491577747849</v>
      </c>
    </row>
    <row r="1019" spans="1:119" ht="13.5" x14ac:dyDescent="0.15">
      <c r="A1019" s="54"/>
      <c r="B1019" s="54"/>
      <c r="C1019" s="54"/>
      <c r="D1019" s="54"/>
      <c r="E1019" s="54"/>
      <c r="F1019" s="54"/>
      <c r="G1019" s="54"/>
      <c r="H1019" s="54"/>
      <c r="I1019" s="54"/>
      <c r="J1019" s="54"/>
      <c r="K1019" s="54"/>
      <c r="L1019" s="54"/>
      <c r="M1019" s="54"/>
      <c r="N1019" s="54"/>
      <c r="O1019" s="54"/>
      <c r="P1019" s="54"/>
      <c r="Q1019" s="54"/>
      <c r="R1019" s="54"/>
      <c r="S1019" s="54"/>
      <c r="T1019" s="54"/>
      <c r="U1019" s="54"/>
      <c r="V1019" s="54"/>
      <c r="W1019" s="54"/>
      <c r="X1019" s="54"/>
      <c r="Y1019" s="54"/>
      <c r="Z1019" s="54"/>
      <c r="AA1019" s="54"/>
      <c r="AB1019" s="54"/>
      <c r="AC1019" s="54"/>
      <c r="AD1019" s="54"/>
      <c r="AE1019" s="54"/>
      <c r="AF1019" s="54"/>
      <c r="AG1019" s="54"/>
      <c r="AH1019" s="54"/>
      <c r="AI1019" s="54"/>
      <c r="AJ1019" s="54"/>
      <c r="AK1019" s="54"/>
      <c r="AL1019" s="54"/>
      <c r="AM1019" s="54"/>
      <c r="AN1019" s="54"/>
      <c r="AO1019" s="54"/>
      <c r="AP1019" s="54"/>
      <c r="AQ1019" s="54"/>
      <c r="AR1019" s="54"/>
      <c r="AS1019" s="54"/>
      <c r="AT1019" s="54"/>
      <c r="AU1019" s="54"/>
      <c r="AV1019" s="54"/>
      <c r="AW1019" s="54"/>
      <c r="AX1019" s="54"/>
      <c r="AY1019" s="54"/>
      <c r="AZ1019" s="54"/>
      <c r="BA1019" s="54"/>
      <c r="BB1019" s="54"/>
      <c r="BC1019" s="54"/>
      <c r="BD1019" s="54"/>
      <c r="BE1019" s="54"/>
      <c r="BF1019" s="54"/>
      <c r="BG1019" s="54"/>
      <c r="BH1019" s="54"/>
      <c r="BI1019" s="54"/>
      <c r="BJ1019" s="54"/>
      <c r="BK1019" s="54"/>
      <c r="BL1019" s="54"/>
      <c r="BM1019" s="54"/>
      <c r="BN1019" s="54"/>
      <c r="BO1019" s="54"/>
      <c r="BP1019" s="54"/>
      <c r="BQ1019" s="54"/>
      <c r="BR1019" s="54"/>
      <c r="BS1019" s="54"/>
      <c r="BT1019" s="54"/>
      <c r="BU1019" s="54"/>
      <c r="BV1019" s="54"/>
      <c r="BW1019" s="54"/>
      <c r="BX1019" s="54"/>
      <c r="BY1019" s="54"/>
      <c r="BZ1019" s="54"/>
      <c r="CA1019" s="319" t="str">
        <f>IF(CB1019="","",CC1019)</f>
        <v/>
      </c>
      <c r="CB1019" s="363" t="str">
        <f>IF(COUNTIF(CY1019:DN1019,"×")=0,"","浮上できません")</f>
        <v/>
      </c>
      <c r="CC1019" s="316">
        <v>15</v>
      </c>
      <c r="CY1019" s="364" t="e">
        <f t="shared" ref="CY1019:DN1019" si="773">IF(CY1018-CG1018&gt;0,"","×")</f>
        <v>#VALUE!</v>
      </c>
      <c r="CZ1019" s="364" t="e">
        <f t="shared" si="773"/>
        <v>#VALUE!</v>
      </c>
      <c r="DA1019" s="364" t="e">
        <f t="shared" si="773"/>
        <v>#VALUE!</v>
      </c>
      <c r="DB1019" s="364" t="e">
        <f t="shared" si="773"/>
        <v>#VALUE!</v>
      </c>
      <c r="DC1019" s="364" t="e">
        <f t="shared" si="773"/>
        <v>#VALUE!</v>
      </c>
      <c r="DD1019" s="364" t="e">
        <f t="shared" si="773"/>
        <v>#VALUE!</v>
      </c>
      <c r="DE1019" s="364" t="e">
        <f t="shared" si="773"/>
        <v>#VALUE!</v>
      </c>
      <c r="DF1019" s="364" t="e">
        <f t="shared" si="773"/>
        <v>#VALUE!</v>
      </c>
      <c r="DG1019" s="364" t="e">
        <f t="shared" si="773"/>
        <v>#VALUE!</v>
      </c>
      <c r="DH1019" s="364" t="e">
        <f t="shared" si="773"/>
        <v>#VALUE!</v>
      </c>
      <c r="DI1019" s="364" t="e">
        <f t="shared" si="773"/>
        <v>#VALUE!</v>
      </c>
      <c r="DJ1019" s="364" t="e">
        <f t="shared" si="773"/>
        <v>#VALUE!</v>
      </c>
      <c r="DK1019" s="364" t="e">
        <f t="shared" si="773"/>
        <v>#VALUE!</v>
      </c>
      <c r="DL1019" s="364" t="e">
        <f t="shared" si="773"/>
        <v>#VALUE!</v>
      </c>
      <c r="DM1019" s="364" t="e">
        <f t="shared" si="773"/>
        <v>#VALUE!</v>
      </c>
      <c r="DN1019" s="364" t="e">
        <f t="shared" si="773"/>
        <v>#VALUE!</v>
      </c>
    </row>
    <row r="1020" spans="1:119" ht="13.5" x14ac:dyDescent="0.15">
      <c r="A1020" s="54"/>
      <c r="B1020" s="54"/>
      <c r="C1020" s="54"/>
      <c r="D1020" s="54"/>
      <c r="E1020" s="54"/>
      <c r="F1020" s="54"/>
      <c r="G1020" s="54"/>
      <c r="H1020" s="54"/>
      <c r="I1020" s="54"/>
      <c r="J1020" s="54"/>
      <c r="K1020" s="54"/>
      <c r="L1020" s="54"/>
      <c r="M1020" s="54"/>
      <c r="N1020" s="54"/>
      <c r="O1020" s="54"/>
      <c r="P1020" s="54"/>
      <c r="Q1020" s="54"/>
      <c r="R1020" s="54"/>
      <c r="S1020" s="54"/>
      <c r="T1020" s="54"/>
      <c r="U1020" s="54"/>
      <c r="V1020" s="54"/>
      <c r="W1020" s="54"/>
      <c r="X1020" s="54"/>
      <c r="Y1020" s="54"/>
      <c r="Z1020" s="54"/>
      <c r="AA1020" s="54"/>
      <c r="AB1020" s="54"/>
      <c r="AC1020" s="54"/>
      <c r="AD1020" s="54"/>
      <c r="AE1020" s="54"/>
      <c r="AF1020" s="54"/>
      <c r="AG1020" s="54"/>
      <c r="AH1020" s="54"/>
      <c r="AI1020" s="54"/>
      <c r="AJ1020" s="54"/>
      <c r="AK1020" s="54"/>
      <c r="AL1020" s="54"/>
      <c r="AM1020" s="54"/>
      <c r="AN1020" s="54"/>
      <c r="AO1020" s="54"/>
      <c r="AP1020" s="54"/>
      <c r="AQ1020" s="54"/>
      <c r="AR1020" s="54"/>
      <c r="AS1020" s="54"/>
      <c r="AT1020" s="54"/>
      <c r="AU1020" s="54"/>
      <c r="AV1020" s="54"/>
      <c r="AW1020" s="54"/>
      <c r="AX1020" s="54"/>
      <c r="AY1020" s="54"/>
      <c r="AZ1020" s="54"/>
      <c r="BA1020" s="54"/>
      <c r="BB1020" s="54"/>
      <c r="BC1020" s="54"/>
      <c r="BD1020" s="54"/>
      <c r="BE1020" s="54"/>
      <c r="BF1020" s="54"/>
      <c r="BG1020" s="54"/>
      <c r="BH1020" s="54"/>
      <c r="BI1020" s="54"/>
      <c r="BJ1020" s="54"/>
      <c r="BK1020" s="54"/>
      <c r="BL1020" s="54"/>
      <c r="BM1020" s="54"/>
      <c r="BN1020" s="54"/>
      <c r="BO1020" s="54"/>
      <c r="BP1020" s="54"/>
      <c r="BQ1020" s="54"/>
      <c r="BR1020" s="54"/>
      <c r="BS1020" s="54"/>
      <c r="BT1020" s="54"/>
      <c r="BU1020" s="54"/>
      <c r="BV1020" s="54"/>
      <c r="BW1020" s="54"/>
      <c r="BX1020" s="54"/>
      <c r="BY1020" s="54"/>
      <c r="BZ1020" s="54"/>
      <c r="CF1020" s="338">
        <v>57</v>
      </c>
      <c r="CG1020" s="338" t="s">
        <v>600</v>
      </c>
      <c r="CH1020" s="338"/>
      <c r="CI1020" s="338"/>
      <c r="CJ1020" s="338"/>
      <c r="CK1020" s="338"/>
      <c r="CL1020" s="338"/>
      <c r="CM1020" s="338"/>
      <c r="CN1020" s="338"/>
      <c r="CO1020" s="338"/>
      <c r="CP1020" s="338"/>
      <c r="CQ1020" s="338"/>
      <c r="CR1020" s="338"/>
      <c r="CS1020" s="338"/>
      <c r="CT1020" s="338"/>
      <c r="CU1020" s="338"/>
      <c r="CV1020" s="338"/>
      <c r="CW1020" s="338"/>
    </row>
    <row r="1022" spans="1:119" ht="13.5" x14ac:dyDescent="0.15">
      <c r="A1022" s="54"/>
      <c r="B1022" s="54"/>
      <c r="C1022" s="54"/>
      <c r="D1022" s="54"/>
      <c r="E1022" s="54"/>
      <c r="F1022" s="54"/>
      <c r="G1022" s="54"/>
      <c r="H1022" s="54"/>
      <c r="I1022" s="54"/>
      <c r="J1022" s="54"/>
      <c r="K1022" s="54"/>
      <c r="L1022" s="54"/>
      <c r="M1022" s="54"/>
      <c r="N1022" s="54"/>
      <c r="O1022" s="54"/>
      <c r="P1022" s="54"/>
      <c r="Q1022" s="54"/>
      <c r="R1022" s="54"/>
      <c r="S1022" s="54"/>
      <c r="T1022" s="54"/>
      <c r="U1022" s="54"/>
      <c r="V1022" s="54"/>
      <c r="W1022" s="54"/>
      <c r="X1022" s="54"/>
      <c r="Y1022" s="54"/>
      <c r="Z1022" s="54"/>
      <c r="AA1022" s="54"/>
      <c r="AB1022" s="54"/>
      <c r="AC1022" s="54"/>
      <c r="AD1022" s="54"/>
      <c r="AE1022" s="54"/>
      <c r="AF1022" s="54"/>
      <c r="AG1022" s="54"/>
      <c r="AH1022" s="54"/>
      <c r="AI1022" s="54"/>
      <c r="AJ1022" s="54"/>
      <c r="AK1022" s="54"/>
      <c r="AL1022" s="54"/>
      <c r="AM1022" s="54"/>
      <c r="AN1022" s="54"/>
      <c r="AO1022" s="54"/>
      <c r="AP1022" s="54"/>
      <c r="AQ1022" s="54"/>
      <c r="AR1022" s="54"/>
      <c r="AS1022" s="54"/>
      <c r="AT1022" s="54"/>
      <c r="AU1022" s="54"/>
      <c r="AV1022" s="54"/>
      <c r="AW1022" s="54"/>
      <c r="AX1022" s="54"/>
      <c r="AY1022" s="54"/>
      <c r="AZ1022" s="54"/>
      <c r="BA1022" s="54"/>
      <c r="BB1022" s="54"/>
      <c r="BC1022" s="54"/>
      <c r="BD1022" s="54"/>
      <c r="BE1022" s="54"/>
      <c r="BF1022" s="54"/>
      <c r="BG1022" s="54"/>
      <c r="BH1022" s="54"/>
      <c r="BI1022" s="54"/>
      <c r="BJ1022" s="54"/>
      <c r="BK1022" s="54"/>
      <c r="BL1022" s="54"/>
      <c r="BM1022" s="54"/>
      <c r="BN1022" s="54"/>
      <c r="BO1022" s="54"/>
      <c r="BP1022" s="54"/>
      <c r="BQ1022" s="54"/>
      <c r="BR1022" s="54"/>
      <c r="BS1022" s="54"/>
      <c r="BT1022" s="54"/>
      <c r="BU1022" s="54"/>
      <c r="BV1022" s="54"/>
      <c r="BW1022" s="54"/>
      <c r="BX1022" s="54"/>
      <c r="BY1022" s="54"/>
      <c r="BZ1022" s="54"/>
      <c r="CF1022" s="340" t="s">
        <v>401</v>
      </c>
      <c r="CG1022" s="353" t="e">
        <f>CG1018</f>
        <v>#VALUE!</v>
      </c>
      <c r="CH1022" s="353" t="e">
        <f t="shared" ref="CH1022:CV1022" si="774">CH1018</f>
        <v>#VALUE!</v>
      </c>
      <c r="CI1022" s="353" t="e">
        <f t="shared" si="774"/>
        <v>#VALUE!</v>
      </c>
      <c r="CJ1022" s="353" t="e">
        <f t="shared" si="774"/>
        <v>#VALUE!</v>
      </c>
      <c r="CK1022" s="353" t="e">
        <f t="shared" si="774"/>
        <v>#VALUE!</v>
      </c>
      <c r="CL1022" s="353" t="e">
        <f t="shared" si="774"/>
        <v>#VALUE!</v>
      </c>
      <c r="CM1022" s="353" t="e">
        <f t="shared" si="774"/>
        <v>#VALUE!</v>
      </c>
      <c r="CN1022" s="353" t="e">
        <f t="shared" si="774"/>
        <v>#VALUE!</v>
      </c>
      <c r="CO1022" s="353" t="e">
        <f t="shared" si="774"/>
        <v>#VALUE!</v>
      </c>
      <c r="CP1022" s="353" t="e">
        <f t="shared" si="774"/>
        <v>#VALUE!</v>
      </c>
      <c r="CQ1022" s="353" t="e">
        <f t="shared" si="774"/>
        <v>#VALUE!</v>
      </c>
      <c r="CR1022" s="353" t="e">
        <f t="shared" si="774"/>
        <v>#VALUE!</v>
      </c>
      <c r="CS1022" s="353" t="e">
        <f t="shared" si="774"/>
        <v>#VALUE!</v>
      </c>
      <c r="CT1022" s="353" t="e">
        <f t="shared" si="774"/>
        <v>#VALUE!</v>
      </c>
      <c r="CU1022" s="353" t="e">
        <f t="shared" si="774"/>
        <v>#VALUE!</v>
      </c>
      <c r="CV1022" s="353" t="e">
        <f t="shared" si="774"/>
        <v>#VALUE!</v>
      </c>
    </row>
    <row r="1023" spans="1:119" ht="13.5" x14ac:dyDescent="0.15">
      <c r="A1023" s="54"/>
      <c r="B1023" s="54"/>
      <c r="C1023" s="54"/>
      <c r="D1023" s="54"/>
      <c r="E1023" s="54"/>
      <c r="F1023" s="54"/>
      <c r="G1023" s="54"/>
      <c r="H1023" s="54"/>
      <c r="I1023" s="54"/>
      <c r="J1023" s="54"/>
      <c r="K1023" s="54"/>
      <c r="L1023" s="54"/>
      <c r="M1023" s="54"/>
      <c r="N1023" s="54"/>
      <c r="O1023" s="54"/>
      <c r="P1023" s="54"/>
      <c r="Q1023" s="54"/>
      <c r="R1023" s="54"/>
      <c r="S1023" s="54"/>
      <c r="T1023" s="54"/>
      <c r="U1023" s="54"/>
      <c r="V1023" s="54"/>
      <c r="W1023" s="54"/>
      <c r="X1023" s="54"/>
      <c r="Y1023" s="54"/>
      <c r="Z1023" s="54"/>
      <c r="AA1023" s="54"/>
      <c r="AB1023" s="54"/>
      <c r="AC1023" s="54"/>
      <c r="AD1023" s="54"/>
      <c r="AE1023" s="54"/>
      <c r="AF1023" s="54"/>
      <c r="AG1023" s="54"/>
      <c r="AH1023" s="54"/>
      <c r="AI1023" s="54"/>
      <c r="AJ1023" s="54"/>
      <c r="AK1023" s="54"/>
      <c r="AL1023" s="54"/>
      <c r="AM1023" s="54"/>
      <c r="AN1023" s="54"/>
      <c r="AO1023" s="54"/>
      <c r="AP1023" s="54"/>
      <c r="AQ1023" s="54"/>
      <c r="AR1023" s="54"/>
      <c r="AS1023" s="54"/>
      <c r="AT1023" s="54"/>
      <c r="AU1023" s="54"/>
      <c r="AV1023" s="54"/>
      <c r="AW1023" s="54"/>
      <c r="AX1023" s="54"/>
      <c r="AY1023" s="54"/>
      <c r="AZ1023" s="54"/>
      <c r="BA1023" s="54"/>
      <c r="BB1023" s="54"/>
      <c r="BC1023" s="54"/>
      <c r="BD1023" s="54"/>
      <c r="BE1023" s="54"/>
      <c r="BF1023" s="54"/>
      <c r="BG1023" s="54"/>
      <c r="BH1023" s="54"/>
      <c r="BI1023" s="54"/>
      <c r="BJ1023" s="54"/>
      <c r="BK1023" s="54"/>
      <c r="BL1023" s="54"/>
      <c r="BM1023" s="54"/>
      <c r="BN1023" s="54"/>
      <c r="BO1023" s="54"/>
      <c r="BP1023" s="54"/>
      <c r="BQ1023" s="54"/>
      <c r="BR1023" s="54"/>
      <c r="BS1023" s="54"/>
      <c r="BT1023" s="54"/>
      <c r="BU1023" s="54"/>
      <c r="BV1023" s="54"/>
      <c r="BW1023" s="54"/>
      <c r="BX1023" s="54"/>
      <c r="BY1023" s="54"/>
      <c r="BZ1023" s="54"/>
      <c r="CF1023" s="54" t="s">
        <v>395</v>
      </c>
      <c r="CG1023" s="54">
        <v>100</v>
      </c>
      <c r="CH1023" s="54">
        <f>$CG1023</f>
        <v>100</v>
      </c>
      <c r="CI1023" s="54">
        <f t="shared" ref="CI1023:CV1027" si="775">$CG1023</f>
        <v>100</v>
      </c>
      <c r="CJ1023" s="54">
        <f t="shared" si="775"/>
        <v>100</v>
      </c>
      <c r="CK1023" s="54">
        <f t="shared" si="775"/>
        <v>100</v>
      </c>
      <c r="CL1023" s="54">
        <f t="shared" si="775"/>
        <v>100</v>
      </c>
      <c r="CM1023" s="54">
        <f t="shared" si="775"/>
        <v>100</v>
      </c>
      <c r="CN1023" s="54">
        <f t="shared" si="775"/>
        <v>100</v>
      </c>
      <c r="CO1023" s="54">
        <f t="shared" si="775"/>
        <v>100</v>
      </c>
      <c r="CP1023" s="54">
        <f t="shared" si="775"/>
        <v>100</v>
      </c>
      <c r="CQ1023" s="54">
        <f t="shared" si="775"/>
        <v>100</v>
      </c>
      <c r="CR1023" s="54">
        <f t="shared" si="775"/>
        <v>100</v>
      </c>
      <c r="CS1023" s="54">
        <f t="shared" si="775"/>
        <v>100</v>
      </c>
      <c r="CT1023" s="54">
        <f t="shared" si="775"/>
        <v>100</v>
      </c>
      <c r="CU1023" s="54">
        <f t="shared" si="775"/>
        <v>100</v>
      </c>
      <c r="CV1023" s="54">
        <f t="shared" si="775"/>
        <v>100</v>
      </c>
      <c r="CX1023" s="339" t="s">
        <v>402</v>
      </c>
      <c r="CY1023" s="339"/>
      <c r="CZ1023" s="339"/>
      <c r="DA1023" s="339"/>
      <c r="DB1023" s="339"/>
      <c r="DC1023" s="339"/>
      <c r="DD1023" s="339"/>
      <c r="DE1023" s="339"/>
      <c r="DF1023" s="339"/>
      <c r="DG1023" s="339"/>
      <c r="DH1023" s="339"/>
      <c r="DI1023" s="339"/>
      <c r="DJ1023" s="339"/>
      <c r="DK1023" s="339"/>
      <c r="DL1023" s="339"/>
      <c r="DM1023" s="339"/>
      <c r="DN1023" s="339"/>
      <c r="DO1023" s="339"/>
    </row>
    <row r="1024" spans="1:119" ht="13.5" x14ac:dyDescent="0.15">
      <c r="A1024" s="54"/>
      <c r="B1024" s="54"/>
      <c r="C1024" s="54"/>
      <c r="D1024" s="54"/>
      <c r="E1024" s="54"/>
      <c r="F1024" s="54"/>
      <c r="G1024" s="54"/>
      <c r="H1024" s="54"/>
      <c r="I1024" s="54"/>
      <c r="J1024" s="54"/>
      <c r="K1024" s="54"/>
      <c r="L1024" s="54"/>
      <c r="M1024" s="54"/>
      <c r="N1024" s="54"/>
      <c r="O1024" s="54"/>
      <c r="P1024" s="54"/>
      <c r="Q1024" s="54"/>
      <c r="R1024" s="54"/>
      <c r="S1024" s="54"/>
      <c r="T1024" s="54"/>
      <c r="U1024" s="54"/>
      <c r="V1024" s="54"/>
      <c r="W1024" s="54"/>
      <c r="X1024" s="54"/>
      <c r="Y1024" s="54"/>
      <c r="Z1024" s="54"/>
      <c r="AA1024" s="54"/>
      <c r="AB1024" s="54"/>
      <c r="AC1024" s="54"/>
      <c r="AD1024" s="54"/>
      <c r="AE1024" s="54"/>
      <c r="AF1024" s="54"/>
      <c r="AG1024" s="54"/>
      <c r="AH1024" s="54"/>
      <c r="AI1024" s="54"/>
      <c r="AJ1024" s="54"/>
      <c r="AK1024" s="54"/>
      <c r="AL1024" s="54"/>
      <c r="AM1024" s="54"/>
      <c r="AN1024" s="54"/>
      <c r="AO1024" s="54"/>
      <c r="AP1024" s="54"/>
      <c r="AQ1024" s="54"/>
      <c r="AR1024" s="54"/>
      <c r="AS1024" s="54"/>
      <c r="AT1024" s="54"/>
      <c r="AU1024" s="54"/>
      <c r="AV1024" s="54"/>
      <c r="AW1024" s="54"/>
      <c r="AX1024" s="54"/>
      <c r="AY1024" s="54"/>
      <c r="AZ1024" s="54"/>
      <c r="BA1024" s="54"/>
      <c r="BB1024" s="54"/>
      <c r="BC1024" s="54"/>
      <c r="BD1024" s="54"/>
      <c r="BE1024" s="54"/>
      <c r="BF1024" s="54"/>
      <c r="BG1024" s="54"/>
      <c r="BH1024" s="54"/>
      <c r="BI1024" s="54"/>
      <c r="BJ1024" s="54"/>
      <c r="BK1024" s="54"/>
      <c r="BL1024" s="54"/>
      <c r="BM1024" s="54"/>
      <c r="BN1024" s="54"/>
      <c r="BO1024" s="54"/>
      <c r="BP1024" s="54"/>
      <c r="BQ1024" s="54"/>
      <c r="BR1024" s="54"/>
      <c r="BS1024" s="54"/>
      <c r="BT1024" s="54"/>
      <c r="BU1024" s="54"/>
      <c r="BV1024" s="54"/>
      <c r="BW1024" s="54"/>
      <c r="BX1024" s="54"/>
      <c r="BY1024" s="54"/>
      <c r="BZ1024" s="54"/>
      <c r="CB1024" s="64" t="s">
        <v>372</v>
      </c>
      <c r="CC1024" s="345">
        <v>0</v>
      </c>
      <c r="CD1024" s="66" t="s">
        <v>373</v>
      </c>
      <c r="CE1024" s="66">
        <f>ROUND(CC1024*$CG$82*9.80665/1000,0)</f>
        <v>0</v>
      </c>
      <c r="CF1024" s="54" t="s">
        <v>374</v>
      </c>
      <c r="CG1024" s="341">
        <f>CE1025</f>
        <v>0</v>
      </c>
      <c r="CH1024" s="54">
        <f>$CG1024</f>
        <v>0</v>
      </c>
      <c r="CI1024" s="54">
        <f t="shared" si="775"/>
        <v>0</v>
      </c>
      <c r="CJ1024" s="54">
        <f t="shared" si="775"/>
        <v>0</v>
      </c>
      <c r="CK1024" s="54">
        <f t="shared" si="775"/>
        <v>0</v>
      </c>
      <c r="CL1024" s="54">
        <f t="shared" si="775"/>
        <v>0</v>
      </c>
      <c r="CM1024" s="54">
        <f t="shared" si="775"/>
        <v>0</v>
      </c>
      <c r="CN1024" s="54">
        <f t="shared" si="775"/>
        <v>0</v>
      </c>
      <c r="CO1024" s="54">
        <f t="shared" si="775"/>
        <v>0</v>
      </c>
      <c r="CP1024" s="54">
        <f t="shared" si="775"/>
        <v>0</v>
      </c>
      <c r="CQ1024" s="54">
        <f t="shared" si="775"/>
        <v>0</v>
      </c>
      <c r="CR1024" s="54">
        <f t="shared" si="775"/>
        <v>0</v>
      </c>
      <c r="CS1024" s="54">
        <f t="shared" si="775"/>
        <v>0</v>
      </c>
      <c r="CT1024" s="54">
        <f t="shared" si="775"/>
        <v>0</v>
      </c>
      <c r="CU1024" s="54">
        <f t="shared" si="775"/>
        <v>0</v>
      </c>
      <c r="CV1024" s="54">
        <f t="shared" si="775"/>
        <v>0</v>
      </c>
    </row>
    <row r="1025" spans="1:118" ht="16.5" customHeight="1" x14ac:dyDescent="0.15">
      <c r="A1025" s="54"/>
      <c r="B1025" s="54"/>
      <c r="C1025" s="54"/>
      <c r="D1025" s="54"/>
      <c r="E1025" s="54"/>
      <c r="F1025" s="54"/>
      <c r="G1025" s="54"/>
      <c r="H1025" s="54"/>
      <c r="I1025" s="54"/>
      <c r="J1025" s="54"/>
      <c r="K1025" s="54"/>
      <c r="L1025" s="54"/>
      <c r="M1025" s="54"/>
      <c r="N1025" s="54"/>
      <c r="O1025" s="54"/>
      <c r="P1025" s="54"/>
      <c r="Q1025" s="54"/>
      <c r="R1025" s="54"/>
      <c r="S1025" s="54"/>
      <c r="T1025" s="54"/>
      <c r="U1025" s="54"/>
      <c r="V1025" s="54"/>
      <c r="W1025" s="54"/>
      <c r="X1025" s="54"/>
      <c r="Y1025" s="54"/>
      <c r="Z1025" s="54"/>
      <c r="AA1025" s="54"/>
      <c r="AB1025" s="54"/>
      <c r="AC1025" s="54"/>
      <c r="AD1025" s="54"/>
      <c r="AE1025" s="54"/>
      <c r="AF1025" s="54"/>
      <c r="AG1025" s="54"/>
      <c r="AH1025" s="54"/>
      <c r="AI1025" s="54"/>
      <c r="AJ1025" s="54"/>
      <c r="AK1025" s="54"/>
      <c r="AL1025" s="54"/>
      <c r="AM1025" s="54"/>
      <c r="AN1025" s="54"/>
      <c r="AO1025" s="54"/>
      <c r="AP1025" s="54"/>
      <c r="AQ1025" s="54"/>
      <c r="AR1025" s="54"/>
      <c r="AS1025" s="54"/>
      <c r="AT1025" s="54"/>
      <c r="AU1025" s="54"/>
      <c r="AV1025" s="54"/>
      <c r="AW1025" s="54"/>
      <c r="AX1025" s="54"/>
      <c r="AY1025" s="54"/>
      <c r="AZ1025" s="54"/>
      <c r="BA1025" s="54"/>
      <c r="BB1025" s="54"/>
      <c r="BC1025" s="54"/>
      <c r="BD1025" s="54"/>
      <c r="BE1025" s="54"/>
      <c r="BF1025" s="54"/>
      <c r="BG1025" s="54"/>
      <c r="BH1025" s="54"/>
      <c r="BI1025" s="54"/>
      <c r="BJ1025" s="54"/>
      <c r="BK1025" s="54"/>
      <c r="BL1025" s="54"/>
      <c r="BM1025" s="54"/>
      <c r="BN1025" s="54"/>
      <c r="BO1025" s="54"/>
      <c r="BP1025" s="54"/>
      <c r="BQ1025" s="54"/>
      <c r="BR1025" s="54"/>
      <c r="BS1025" s="54"/>
      <c r="BT1025" s="54"/>
      <c r="BU1025" s="54"/>
      <c r="BV1025" s="54"/>
      <c r="BW1025" s="54"/>
      <c r="BX1025" s="54"/>
      <c r="BY1025" s="54"/>
      <c r="BZ1025" s="54"/>
      <c r="CB1025" s="354" t="s">
        <v>376</v>
      </c>
      <c r="CC1025" s="355">
        <f>CC1009</f>
        <v>0</v>
      </c>
      <c r="CD1025" s="346" t="s">
        <v>381</v>
      </c>
      <c r="CE1025" s="66">
        <f>CC1025*$CG$82*9.80665/1000</f>
        <v>0</v>
      </c>
      <c r="CF1025" s="54" t="s">
        <v>396</v>
      </c>
      <c r="CG1025" s="54">
        <v>0.79</v>
      </c>
      <c r="CH1025" s="54">
        <f>$CG1025</f>
        <v>0.79</v>
      </c>
      <c r="CI1025" s="54">
        <f t="shared" si="775"/>
        <v>0.79</v>
      </c>
      <c r="CJ1025" s="54">
        <f t="shared" si="775"/>
        <v>0.79</v>
      </c>
      <c r="CK1025" s="54">
        <f t="shared" si="775"/>
        <v>0.79</v>
      </c>
      <c r="CL1025" s="54">
        <f t="shared" si="775"/>
        <v>0.79</v>
      </c>
      <c r="CM1025" s="54">
        <f t="shared" si="775"/>
        <v>0.79</v>
      </c>
      <c r="CN1025" s="54">
        <f t="shared" si="775"/>
        <v>0.79</v>
      </c>
      <c r="CO1025" s="54">
        <f t="shared" si="775"/>
        <v>0.79</v>
      </c>
      <c r="CP1025" s="54">
        <f t="shared" si="775"/>
        <v>0.79</v>
      </c>
      <c r="CQ1025" s="54">
        <f t="shared" si="775"/>
        <v>0.79</v>
      </c>
      <c r="CR1025" s="54">
        <f t="shared" si="775"/>
        <v>0.79</v>
      </c>
      <c r="CS1025" s="54">
        <f t="shared" si="775"/>
        <v>0.79</v>
      </c>
      <c r="CT1025" s="54">
        <f t="shared" si="775"/>
        <v>0.79</v>
      </c>
      <c r="CU1025" s="54">
        <f t="shared" si="775"/>
        <v>0.79</v>
      </c>
      <c r="CV1025" s="54">
        <f t="shared" si="775"/>
        <v>0.79</v>
      </c>
      <c r="CX1025" s="358" t="s">
        <v>404</v>
      </c>
      <c r="CY1025" s="54">
        <f t="shared" ref="CY1025:DN1025" si="776">CG$79</f>
        <v>126.88500000000001</v>
      </c>
      <c r="CZ1025" s="54">
        <f t="shared" si="776"/>
        <v>109.185</v>
      </c>
      <c r="DA1025" s="54">
        <f t="shared" si="776"/>
        <v>94.381</v>
      </c>
      <c r="DB1025" s="54">
        <f t="shared" si="776"/>
        <v>82.445999999999998</v>
      </c>
      <c r="DC1025" s="54">
        <f t="shared" si="776"/>
        <v>73.918000000000006</v>
      </c>
      <c r="DD1025" s="54">
        <f t="shared" si="776"/>
        <v>63.152999999999999</v>
      </c>
      <c r="DE1025" s="54">
        <f t="shared" si="776"/>
        <v>56.482999999999997</v>
      </c>
      <c r="DF1025" s="54">
        <f t="shared" si="776"/>
        <v>51.133000000000003</v>
      </c>
      <c r="DG1025" s="54">
        <f t="shared" si="776"/>
        <v>48.246000000000002</v>
      </c>
      <c r="DH1025" s="54">
        <f t="shared" si="776"/>
        <v>43.709000000000003</v>
      </c>
      <c r="DI1025" s="54">
        <f t="shared" si="776"/>
        <v>40.774000000000001</v>
      </c>
      <c r="DJ1025" s="54">
        <f t="shared" si="776"/>
        <v>38.68</v>
      </c>
      <c r="DK1025" s="54">
        <f t="shared" si="776"/>
        <v>34.463000000000001</v>
      </c>
      <c r="DL1025" s="54">
        <f t="shared" si="776"/>
        <v>33.161000000000001</v>
      </c>
      <c r="DM1025" s="54">
        <f t="shared" si="776"/>
        <v>30.765000000000001</v>
      </c>
      <c r="DN1025" s="54">
        <f t="shared" si="776"/>
        <v>29.283999999999999</v>
      </c>
    </row>
    <row r="1026" spans="1:118" ht="13.5" x14ac:dyDescent="0.15">
      <c r="A1026" s="54"/>
      <c r="B1026" s="54"/>
      <c r="C1026" s="54"/>
      <c r="D1026" s="54"/>
      <c r="E1026" s="54"/>
      <c r="F1026" s="54"/>
      <c r="G1026" s="54"/>
      <c r="H1026" s="54"/>
      <c r="I1026" s="54"/>
      <c r="J1026" s="54"/>
      <c r="K1026" s="54"/>
      <c r="L1026" s="54"/>
      <c r="M1026" s="54"/>
      <c r="N1026" s="54"/>
      <c r="O1026" s="54"/>
      <c r="P1026" s="54"/>
      <c r="Q1026" s="54"/>
      <c r="R1026" s="54"/>
      <c r="S1026" s="54"/>
      <c r="T1026" s="54"/>
      <c r="U1026" s="54"/>
      <c r="V1026" s="54"/>
      <c r="W1026" s="54"/>
      <c r="X1026" s="54"/>
      <c r="Y1026" s="54"/>
      <c r="Z1026" s="54"/>
      <c r="AA1026" s="54"/>
      <c r="AB1026" s="54"/>
      <c r="AC1026" s="54"/>
      <c r="AD1026" s="54"/>
      <c r="AE1026" s="54"/>
      <c r="AF1026" s="54"/>
      <c r="AG1026" s="54"/>
      <c r="AH1026" s="54"/>
      <c r="AI1026" s="54"/>
      <c r="AJ1026" s="54"/>
      <c r="AK1026" s="54"/>
      <c r="AL1026" s="54"/>
      <c r="AM1026" s="54"/>
      <c r="AN1026" s="54"/>
      <c r="AO1026" s="54"/>
      <c r="AP1026" s="54"/>
      <c r="AQ1026" s="54"/>
      <c r="AR1026" s="54"/>
      <c r="AS1026" s="54"/>
      <c r="AT1026" s="54"/>
      <c r="AU1026" s="54"/>
      <c r="AV1026" s="54"/>
      <c r="AW1026" s="54"/>
      <c r="AX1026" s="54"/>
      <c r="AY1026" s="54"/>
      <c r="AZ1026" s="54"/>
      <c r="BA1026" s="54"/>
      <c r="BB1026" s="54"/>
      <c r="BC1026" s="54"/>
      <c r="BD1026" s="54"/>
      <c r="BE1026" s="54"/>
      <c r="BF1026" s="54"/>
      <c r="BG1026" s="54"/>
      <c r="BH1026" s="54"/>
      <c r="BI1026" s="54"/>
      <c r="BJ1026" s="54"/>
      <c r="BK1026" s="54"/>
      <c r="BL1026" s="54"/>
      <c r="BM1026" s="54"/>
      <c r="BN1026" s="54"/>
      <c r="BO1026" s="54"/>
      <c r="BP1026" s="54"/>
      <c r="BQ1026" s="54"/>
      <c r="BR1026" s="54"/>
      <c r="BS1026" s="54"/>
      <c r="BT1026" s="54"/>
      <c r="BU1026" s="54"/>
      <c r="BV1026" s="54"/>
      <c r="BW1026" s="54"/>
      <c r="BX1026" s="54"/>
      <c r="BY1026" s="54"/>
      <c r="BZ1026" s="54"/>
      <c r="CB1026" s="64" t="s">
        <v>380</v>
      </c>
      <c r="CC1026" s="345">
        <f>-BN141</f>
        <v>0</v>
      </c>
      <c r="CD1026" s="346" t="s">
        <v>381</v>
      </c>
      <c r="CE1026" s="66">
        <f>CC1026*$CG$82*9.80665/1000</f>
        <v>0</v>
      </c>
      <c r="CF1026" s="54" t="s">
        <v>382</v>
      </c>
      <c r="CG1026" s="341">
        <f>CE1024</f>
        <v>0</v>
      </c>
      <c r="CH1026" s="54">
        <f>$CG1026</f>
        <v>0</v>
      </c>
      <c r="CI1026" s="54">
        <f t="shared" si="775"/>
        <v>0</v>
      </c>
      <c r="CJ1026" s="54">
        <f t="shared" si="775"/>
        <v>0</v>
      </c>
      <c r="CK1026" s="54">
        <f t="shared" si="775"/>
        <v>0</v>
      </c>
      <c r="CL1026" s="54">
        <f t="shared" si="775"/>
        <v>0</v>
      </c>
      <c r="CM1026" s="54">
        <f t="shared" si="775"/>
        <v>0</v>
      </c>
      <c r="CN1026" s="54">
        <f t="shared" si="775"/>
        <v>0</v>
      </c>
      <c r="CO1026" s="54">
        <f t="shared" si="775"/>
        <v>0</v>
      </c>
      <c r="CP1026" s="54">
        <f t="shared" si="775"/>
        <v>0</v>
      </c>
      <c r="CQ1026" s="54">
        <f t="shared" si="775"/>
        <v>0</v>
      </c>
      <c r="CR1026" s="54">
        <f t="shared" si="775"/>
        <v>0</v>
      </c>
      <c r="CS1026" s="54">
        <f t="shared" si="775"/>
        <v>0</v>
      </c>
      <c r="CT1026" s="54">
        <f t="shared" si="775"/>
        <v>0</v>
      </c>
      <c r="CU1026" s="54">
        <f t="shared" si="775"/>
        <v>0</v>
      </c>
      <c r="CV1026" s="54">
        <f t="shared" si="775"/>
        <v>0</v>
      </c>
      <c r="CX1026" s="54" t="s">
        <v>418</v>
      </c>
      <c r="CY1026" s="54">
        <f t="shared" ref="CY1026:DN1026" si="777">CG$80</f>
        <v>0.55779999999999996</v>
      </c>
      <c r="CZ1026" s="54">
        <f t="shared" si="777"/>
        <v>0.65139999999999998</v>
      </c>
      <c r="DA1026" s="54">
        <f t="shared" si="777"/>
        <v>0.72219999999999995</v>
      </c>
      <c r="DB1026" s="54">
        <f t="shared" si="777"/>
        <v>0.78249999999999997</v>
      </c>
      <c r="DC1026" s="54">
        <f t="shared" si="777"/>
        <v>0.81259999999999999</v>
      </c>
      <c r="DD1026" s="54">
        <f t="shared" si="777"/>
        <v>0.84340000000000004</v>
      </c>
      <c r="DE1026" s="54">
        <f t="shared" si="777"/>
        <v>0.86929999999999996</v>
      </c>
      <c r="DF1026" s="54">
        <f t="shared" si="777"/>
        <v>0.89100000000000001</v>
      </c>
      <c r="DG1026" s="54">
        <f t="shared" si="777"/>
        <v>0.90920000000000001</v>
      </c>
      <c r="DH1026" s="54">
        <f t="shared" si="777"/>
        <v>0.92220000000000002</v>
      </c>
      <c r="DI1026" s="54">
        <f t="shared" si="777"/>
        <v>0.93189999999999995</v>
      </c>
      <c r="DJ1026" s="54">
        <f t="shared" si="777"/>
        <v>0.94030000000000002</v>
      </c>
      <c r="DK1026" s="54">
        <f t="shared" si="777"/>
        <v>0.94769999999999999</v>
      </c>
      <c r="DL1026" s="54">
        <f t="shared" si="777"/>
        <v>0.95440000000000003</v>
      </c>
      <c r="DM1026" s="54">
        <f t="shared" si="777"/>
        <v>0.96020000000000005</v>
      </c>
      <c r="DN1026" s="54">
        <f t="shared" si="777"/>
        <v>0.96530000000000005</v>
      </c>
    </row>
    <row r="1027" spans="1:118" ht="14.25" thickBot="1" x14ac:dyDescent="0.2">
      <c r="A1027" s="54"/>
      <c r="B1027" s="54"/>
      <c r="C1027" s="54"/>
      <c r="D1027" s="54"/>
      <c r="E1027" s="54"/>
      <c r="F1027" s="54"/>
      <c r="G1027" s="54"/>
      <c r="H1027" s="54"/>
      <c r="I1027" s="54"/>
      <c r="J1027" s="54"/>
      <c r="K1027" s="54"/>
      <c r="L1027" s="54"/>
      <c r="M1027" s="54"/>
      <c r="N1027" s="54"/>
      <c r="O1027" s="54"/>
      <c r="P1027" s="54"/>
      <c r="Q1027" s="54"/>
      <c r="R1027" s="54"/>
      <c r="S1027" s="54"/>
      <c r="T1027" s="54"/>
      <c r="U1027" s="54"/>
      <c r="V1027" s="54"/>
      <c r="W1027" s="54"/>
      <c r="X1027" s="54"/>
      <c r="Y1027" s="54"/>
      <c r="Z1027" s="54"/>
      <c r="AA1027" s="54"/>
      <c r="AB1027" s="54"/>
      <c r="AC1027" s="54"/>
      <c r="AD1027" s="54"/>
      <c r="AE1027" s="54"/>
      <c r="AF1027" s="54"/>
      <c r="AG1027" s="54"/>
      <c r="AH1027" s="54"/>
      <c r="AI1027" s="54"/>
      <c r="AJ1027" s="54"/>
      <c r="AK1027" s="54"/>
      <c r="AL1027" s="54"/>
      <c r="AM1027" s="54"/>
      <c r="AN1027" s="54"/>
      <c r="AO1027" s="54"/>
      <c r="AP1027" s="54"/>
      <c r="AQ1027" s="54"/>
      <c r="AR1027" s="54"/>
      <c r="AS1027" s="54"/>
      <c r="AT1027" s="54"/>
      <c r="AU1027" s="54"/>
      <c r="AV1027" s="54"/>
      <c r="AW1027" s="54"/>
      <c r="AX1027" s="54"/>
      <c r="AY1027" s="54"/>
      <c r="AZ1027" s="54"/>
      <c r="BA1027" s="54"/>
      <c r="BB1027" s="54"/>
      <c r="BC1027" s="54"/>
      <c r="BD1027" s="54"/>
      <c r="BE1027" s="54"/>
      <c r="BF1027" s="54"/>
      <c r="BG1027" s="54"/>
      <c r="BH1027" s="54"/>
      <c r="BI1027" s="54"/>
      <c r="BJ1027" s="54"/>
      <c r="BK1027" s="54"/>
      <c r="BL1027" s="54"/>
      <c r="BM1027" s="54"/>
      <c r="BN1027" s="54"/>
      <c r="BO1027" s="54"/>
      <c r="BP1027" s="54"/>
      <c r="BQ1027" s="54"/>
      <c r="BR1027" s="54"/>
      <c r="BS1027" s="54"/>
      <c r="BT1027" s="54"/>
      <c r="BU1027" s="54"/>
      <c r="BV1027" s="54"/>
      <c r="BW1027" s="54"/>
      <c r="BX1027" s="54"/>
      <c r="BY1027" s="54"/>
      <c r="BZ1027" s="54"/>
      <c r="CB1027" s="64" t="s">
        <v>384</v>
      </c>
      <c r="CC1027" s="345" t="e">
        <f>(BM141-BM140)/0.000694444444444444</f>
        <v>#VALUE!</v>
      </c>
      <c r="CD1027" s="66" t="s">
        <v>65</v>
      </c>
      <c r="CE1027" s="66" t="e">
        <f>IF(CC1024=0,IF(CC1007&gt;0,CC1027+CE1010,CC1027),(CC1027-((CC1026-CC1025)/CC1024)))</f>
        <v>#VALUE!</v>
      </c>
      <c r="CF1027" s="54" t="s">
        <v>385</v>
      </c>
      <c r="CG1027" s="341" t="e">
        <f>ABS(CE1027)</f>
        <v>#VALUE!</v>
      </c>
      <c r="CH1027" s="54" t="e">
        <f>$CG1027</f>
        <v>#VALUE!</v>
      </c>
      <c r="CI1027" s="54" t="e">
        <f t="shared" si="775"/>
        <v>#VALUE!</v>
      </c>
      <c r="CJ1027" s="54" t="e">
        <f t="shared" si="775"/>
        <v>#VALUE!</v>
      </c>
      <c r="CK1027" s="54" t="e">
        <f t="shared" si="775"/>
        <v>#VALUE!</v>
      </c>
      <c r="CL1027" s="54" t="e">
        <f t="shared" si="775"/>
        <v>#VALUE!</v>
      </c>
      <c r="CM1027" s="54" t="e">
        <f t="shared" si="775"/>
        <v>#VALUE!</v>
      </c>
      <c r="CN1027" s="54" t="e">
        <f t="shared" si="775"/>
        <v>#VALUE!</v>
      </c>
      <c r="CO1027" s="54" t="e">
        <f t="shared" si="775"/>
        <v>#VALUE!</v>
      </c>
      <c r="CP1027" s="54" t="e">
        <f t="shared" si="775"/>
        <v>#VALUE!</v>
      </c>
      <c r="CQ1027" s="54" t="e">
        <f t="shared" si="775"/>
        <v>#VALUE!</v>
      </c>
      <c r="CR1027" s="54" t="e">
        <f t="shared" si="775"/>
        <v>#VALUE!</v>
      </c>
      <c r="CS1027" s="54" t="e">
        <f t="shared" si="775"/>
        <v>#VALUE!</v>
      </c>
      <c r="CT1027" s="54" t="e">
        <f t="shared" si="775"/>
        <v>#VALUE!</v>
      </c>
      <c r="CU1027" s="54" t="e">
        <f t="shared" si="775"/>
        <v>#VALUE!</v>
      </c>
      <c r="CV1027" s="54" t="e">
        <f t="shared" si="775"/>
        <v>#VALUE!</v>
      </c>
      <c r="CX1027" s="54" t="s">
        <v>415</v>
      </c>
      <c r="CY1027" s="54">
        <f>100-$CG$83</f>
        <v>94.33</v>
      </c>
      <c r="CZ1027" s="54">
        <f t="shared" ref="CZ1027:DN1027" si="778">100-$CG$83</f>
        <v>94.33</v>
      </c>
      <c r="DA1027" s="54">
        <f t="shared" si="778"/>
        <v>94.33</v>
      </c>
      <c r="DB1027" s="54">
        <f t="shared" si="778"/>
        <v>94.33</v>
      </c>
      <c r="DC1027" s="54">
        <f t="shared" si="778"/>
        <v>94.33</v>
      </c>
      <c r="DD1027" s="54">
        <f t="shared" si="778"/>
        <v>94.33</v>
      </c>
      <c r="DE1027" s="54">
        <f t="shared" si="778"/>
        <v>94.33</v>
      </c>
      <c r="DF1027" s="54">
        <f t="shared" si="778"/>
        <v>94.33</v>
      </c>
      <c r="DG1027" s="54">
        <f t="shared" si="778"/>
        <v>94.33</v>
      </c>
      <c r="DH1027" s="54">
        <f t="shared" si="778"/>
        <v>94.33</v>
      </c>
      <c r="DI1027" s="54">
        <f t="shared" si="778"/>
        <v>94.33</v>
      </c>
      <c r="DJ1027" s="54">
        <f t="shared" si="778"/>
        <v>94.33</v>
      </c>
      <c r="DK1027" s="54">
        <f t="shared" si="778"/>
        <v>94.33</v>
      </c>
      <c r="DL1027" s="54">
        <f t="shared" si="778"/>
        <v>94.33</v>
      </c>
      <c r="DM1027" s="54">
        <f t="shared" si="778"/>
        <v>94.33</v>
      </c>
      <c r="DN1027" s="54">
        <f t="shared" si="778"/>
        <v>94.33</v>
      </c>
    </row>
    <row r="1028" spans="1:118" ht="14.25" thickBot="1" x14ac:dyDescent="0.2">
      <c r="A1028" s="54"/>
      <c r="B1028" s="54"/>
      <c r="C1028" s="54"/>
      <c r="D1028" s="54"/>
      <c r="E1028" s="54"/>
      <c r="F1028" s="54"/>
      <c r="G1028" s="54"/>
      <c r="H1028" s="54"/>
      <c r="I1028" s="54"/>
      <c r="J1028" s="54"/>
      <c r="K1028" s="54"/>
      <c r="L1028" s="54"/>
      <c r="M1028" s="54"/>
      <c r="N1028" s="54"/>
      <c r="O1028" s="54"/>
      <c r="P1028" s="54"/>
      <c r="Q1028" s="54"/>
      <c r="R1028" s="54"/>
      <c r="S1028" s="54"/>
      <c r="T1028" s="54"/>
      <c r="U1028" s="54"/>
      <c r="V1028" s="54"/>
      <c r="W1028" s="54"/>
      <c r="X1028" s="54"/>
      <c r="Y1028" s="54"/>
      <c r="Z1028" s="54"/>
      <c r="AA1028" s="54"/>
      <c r="AB1028" s="54"/>
      <c r="AC1028" s="54"/>
      <c r="AD1028" s="54"/>
      <c r="AE1028" s="54"/>
      <c r="AF1028" s="54"/>
      <c r="AG1028" s="54"/>
      <c r="AH1028" s="54"/>
      <c r="AI1028" s="54"/>
      <c r="AJ1028" s="54"/>
      <c r="AK1028" s="54"/>
      <c r="AL1028" s="54"/>
      <c r="AM1028" s="54"/>
      <c r="AN1028" s="54"/>
      <c r="AO1028" s="54"/>
      <c r="AP1028" s="54"/>
      <c r="AQ1028" s="54"/>
      <c r="AR1028" s="54"/>
      <c r="AS1028" s="54"/>
      <c r="AT1028" s="54"/>
      <c r="AU1028" s="54"/>
      <c r="AV1028" s="54"/>
      <c r="AW1028" s="54"/>
      <c r="AX1028" s="54"/>
      <c r="AY1028" s="54"/>
      <c r="AZ1028" s="54"/>
      <c r="BA1028" s="54"/>
      <c r="BB1028" s="54"/>
      <c r="BC1028" s="54"/>
      <c r="BD1028" s="54"/>
      <c r="BE1028" s="54"/>
      <c r="BF1028" s="54"/>
      <c r="BG1028" s="54"/>
      <c r="BH1028" s="54"/>
      <c r="BI1028" s="54"/>
      <c r="BJ1028" s="54"/>
      <c r="BK1028" s="54"/>
      <c r="BL1028" s="54"/>
      <c r="BM1028" s="54"/>
      <c r="BN1028" s="54"/>
      <c r="BO1028" s="54"/>
      <c r="BP1028" s="54"/>
      <c r="BQ1028" s="54"/>
      <c r="BR1028" s="54"/>
      <c r="BS1028" s="54"/>
      <c r="BT1028" s="54"/>
      <c r="BU1028" s="54"/>
      <c r="BV1028" s="54"/>
      <c r="BW1028" s="54"/>
      <c r="BX1028" s="54"/>
      <c r="BY1028" s="54"/>
      <c r="BZ1028" s="54"/>
      <c r="CB1028" s="359"/>
      <c r="CC1028" s="360"/>
      <c r="CF1028" s="54" t="s">
        <v>408</v>
      </c>
      <c r="CG1028" s="347">
        <f>LN(2)/CG$78</f>
        <v>0.13862943611198905</v>
      </c>
      <c r="CH1028" s="347">
        <f t="shared" ref="CH1028:CV1028" si="779">LN(2)/CH$78</f>
        <v>8.6643397569993161E-2</v>
      </c>
      <c r="CI1028" s="347">
        <f t="shared" si="779"/>
        <v>5.5451774444795626E-2</v>
      </c>
      <c r="CJ1028" s="347">
        <f t="shared" si="779"/>
        <v>3.7467415165402446E-2</v>
      </c>
      <c r="CK1028" s="347">
        <f t="shared" si="779"/>
        <v>2.5672117798516494E-2</v>
      </c>
      <c r="CL1028" s="347">
        <f t="shared" si="779"/>
        <v>1.8097837612531208E-2</v>
      </c>
      <c r="CM1028" s="347">
        <f t="shared" si="779"/>
        <v>1.2765141446776157E-2</v>
      </c>
      <c r="CN1028" s="347">
        <f t="shared" si="779"/>
        <v>9.001911435843446E-3</v>
      </c>
      <c r="CO1028" s="347">
        <f t="shared" si="779"/>
        <v>6.3591484455040852E-3</v>
      </c>
      <c r="CP1028" s="347">
        <f t="shared" si="779"/>
        <v>4.7475834284927756E-3</v>
      </c>
      <c r="CQ1028" s="347">
        <f t="shared" si="779"/>
        <v>3.7066694147590657E-3</v>
      </c>
      <c r="CR1028" s="347">
        <f t="shared" si="779"/>
        <v>2.9001974082006081E-3</v>
      </c>
      <c r="CS1028" s="347">
        <f t="shared" si="779"/>
        <v>2.272613706753919E-3</v>
      </c>
      <c r="CT1028" s="347">
        <f t="shared" si="779"/>
        <v>1.7773004629742187E-3</v>
      </c>
      <c r="CU1028" s="347">
        <f t="shared" si="779"/>
        <v>1.3918618083533039E-3</v>
      </c>
      <c r="CV1028" s="347">
        <f t="shared" si="779"/>
        <v>1.0915703630865281E-3</v>
      </c>
      <c r="CX1028" s="54" t="s">
        <v>409</v>
      </c>
      <c r="CY1028" s="361">
        <f>CE1026</f>
        <v>0</v>
      </c>
      <c r="CZ1028" s="54">
        <f>$CY1028</f>
        <v>0</v>
      </c>
      <c r="DA1028" s="54">
        <f t="shared" ref="DA1028:DN1028" si="780">$CY1028</f>
        <v>0</v>
      </c>
      <c r="DB1028" s="54">
        <f t="shared" si="780"/>
        <v>0</v>
      </c>
      <c r="DC1028" s="54">
        <f t="shared" si="780"/>
        <v>0</v>
      </c>
      <c r="DD1028" s="54">
        <f t="shared" si="780"/>
        <v>0</v>
      </c>
      <c r="DE1028" s="54">
        <f t="shared" si="780"/>
        <v>0</v>
      </c>
      <c r="DF1028" s="54">
        <f t="shared" si="780"/>
        <v>0</v>
      </c>
      <c r="DG1028" s="54">
        <f t="shared" si="780"/>
        <v>0</v>
      </c>
      <c r="DH1028" s="54">
        <f t="shared" si="780"/>
        <v>0</v>
      </c>
      <c r="DI1028" s="54">
        <f t="shared" si="780"/>
        <v>0</v>
      </c>
      <c r="DJ1028" s="54">
        <f t="shared" si="780"/>
        <v>0</v>
      </c>
      <c r="DK1028" s="54">
        <f t="shared" si="780"/>
        <v>0</v>
      </c>
      <c r="DL1028" s="54">
        <f t="shared" si="780"/>
        <v>0</v>
      </c>
      <c r="DM1028" s="54">
        <f t="shared" si="780"/>
        <v>0</v>
      </c>
      <c r="DN1028" s="54">
        <f t="shared" si="780"/>
        <v>0</v>
      </c>
    </row>
    <row r="1030" spans="1:118" ht="13.5" x14ac:dyDescent="0.15">
      <c r="A1030" s="54"/>
      <c r="B1030" s="54"/>
      <c r="C1030" s="54"/>
      <c r="D1030" s="54"/>
      <c r="E1030" s="54"/>
      <c r="F1030" s="54"/>
      <c r="G1030" s="54"/>
      <c r="H1030" s="54"/>
      <c r="I1030" s="54"/>
      <c r="J1030" s="54"/>
      <c r="K1030" s="54"/>
      <c r="L1030" s="54"/>
      <c r="M1030" s="54"/>
      <c r="N1030" s="54"/>
      <c r="O1030" s="54"/>
      <c r="P1030" s="54"/>
      <c r="Q1030" s="54"/>
      <c r="R1030" s="54"/>
      <c r="S1030" s="54"/>
      <c r="T1030" s="54"/>
      <c r="U1030" s="54"/>
      <c r="V1030" s="54"/>
      <c r="W1030" s="54"/>
      <c r="X1030" s="54"/>
      <c r="Y1030" s="54"/>
      <c r="Z1030" s="54"/>
      <c r="AA1030" s="54"/>
      <c r="AB1030" s="54"/>
      <c r="AC1030" s="54"/>
      <c r="AD1030" s="54"/>
      <c r="AE1030" s="54"/>
      <c r="AF1030" s="54"/>
      <c r="AG1030" s="54"/>
      <c r="AH1030" s="54"/>
      <c r="AI1030" s="54"/>
      <c r="AJ1030" s="54"/>
      <c r="AK1030" s="54"/>
      <c r="AL1030" s="54"/>
      <c r="AM1030" s="54"/>
      <c r="AN1030" s="54"/>
      <c r="AO1030" s="54"/>
      <c r="AP1030" s="54"/>
      <c r="AQ1030" s="54"/>
      <c r="AR1030" s="54"/>
      <c r="AS1030" s="54"/>
      <c r="AT1030" s="54"/>
      <c r="AU1030" s="54"/>
      <c r="AV1030" s="54"/>
      <c r="AW1030" s="54"/>
      <c r="AX1030" s="54"/>
      <c r="AY1030" s="54"/>
      <c r="AZ1030" s="54"/>
      <c r="BA1030" s="54"/>
      <c r="BB1030" s="54"/>
      <c r="BC1030" s="54"/>
      <c r="BD1030" s="54"/>
      <c r="BE1030" s="54"/>
      <c r="BF1030" s="54"/>
      <c r="BG1030" s="54"/>
      <c r="BH1030" s="54"/>
      <c r="BI1030" s="54"/>
      <c r="BJ1030" s="54"/>
      <c r="BK1030" s="54"/>
      <c r="BL1030" s="54"/>
      <c r="BM1030" s="54"/>
      <c r="BN1030" s="54"/>
      <c r="BO1030" s="54"/>
      <c r="BP1030" s="54"/>
      <c r="BQ1030" s="54"/>
      <c r="BR1030" s="54"/>
      <c r="BS1030" s="54"/>
      <c r="BT1030" s="54"/>
      <c r="BU1030" s="54"/>
      <c r="BV1030" s="54"/>
      <c r="BW1030" s="54"/>
      <c r="BX1030" s="54"/>
      <c r="BY1030" s="54"/>
      <c r="BZ1030" s="54"/>
      <c r="CG1030" s="348">
        <f>(CG1023+CG1024)*CG1025</f>
        <v>79</v>
      </c>
      <c r="CH1030" s="348">
        <f t="shared" ref="CH1030:CV1030" si="781">(CH1023+CH1024)*CH1025</f>
        <v>79</v>
      </c>
      <c r="CI1030" s="348">
        <f t="shared" si="781"/>
        <v>79</v>
      </c>
      <c r="CJ1030" s="348">
        <f t="shared" si="781"/>
        <v>79</v>
      </c>
      <c r="CK1030" s="348">
        <f t="shared" si="781"/>
        <v>79</v>
      </c>
      <c r="CL1030" s="348">
        <f t="shared" si="781"/>
        <v>79</v>
      </c>
      <c r="CM1030" s="348">
        <f t="shared" si="781"/>
        <v>79</v>
      </c>
      <c r="CN1030" s="348">
        <f t="shared" si="781"/>
        <v>79</v>
      </c>
      <c r="CO1030" s="348">
        <f t="shared" si="781"/>
        <v>79</v>
      </c>
      <c r="CP1030" s="348">
        <f t="shared" si="781"/>
        <v>79</v>
      </c>
      <c r="CQ1030" s="348">
        <f t="shared" si="781"/>
        <v>79</v>
      </c>
      <c r="CR1030" s="348">
        <f t="shared" si="781"/>
        <v>79</v>
      </c>
      <c r="CS1030" s="348">
        <f t="shared" si="781"/>
        <v>79</v>
      </c>
      <c r="CT1030" s="348">
        <f t="shared" si="781"/>
        <v>79</v>
      </c>
      <c r="CU1030" s="348">
        <f t="shared" si="781"/>
        <v>79</v>
      </c>
      <c r="CV1030" s="348">
        <f t="shared" si="781"/>
        <v>79</v>
      </c>
    </row>
    <row r="1031" spans="1:118" ht="13.5" x14ac:dyDescent="0.15">
      <c r="A1031" s="54"/>
      <c r="B1031" s="54"/>
      <c r="C1031" s="54"/>
      <c r="D1031" s="54"/>
      <c r="E1031" s="54"/>
      <c r="F1031" s="54"/>
      <c r="G1031" s="54"/>
      <c r="H1031" s="54"/>
      <c r="I1031" s="54"/>
      <c r="J1031" s="54"/>
      <c r="K1031" s="54"/>
      <c r="L1031" s="54"/>
      <c r="M1031" s="54"/>
      <c r="N1031" s="54"/>
      <c r="O1031" s="54"/>
      <c r="P1031" s="54"/>
      <c r="Q1031" s="54"/>
      <c r="R1031" s="54"/>
      <c r="S1031" s="54"/>
      <c r="T1031" s="54"/>
      <c r="U1031" s="54"/>
      <c r="V1031" s="54"/>
      <c r="W1031" s="54"/>
      <c r="X1031" s="54"/>
      <c r="Y1031" s="54"/>
      <c r="Z1031" s="54"/>
      <c r="AA1031" s="54"/>
      <c r="AB1031" s="54"/>
      <c r="AC1031" s="54"/>
      <c r="AD1031" s="54"/>
      <c r="AE1031" s="54"/>
      <c r="AF1031" s="54"/>
      <c r="AG1031" s="54"/>
      <c r="AH1031" s="54"/>
      <c r="AI1031" s="54"/>
      <c r="AJ1031" s="54"/>
      <c r="AK1031" s="54"/>
      <c r="AL1031" s="54"/>
      <c r="AM1031" s="54"/>
      <c r="AN1031" s="54"/>
      <c r="AO1031" s="54"/>
      <c r="AP1031" s="54"/>
      <c r="AQ1031" s="54"/>
      <c r="AR1031" s="54"/>
      <c r="AS1031" s="54"/>
      <c r="AT1031" s="54"/>
      <c r="AU1031" s="54"/>
      <c r="AV1031" s="54"/>
      <c r="AW1031" s="54"/>
      <c r="AX1031" s="54"/>
      <c r="AY1031" s="54"/>
      <c r="AZ1031" s="54"/>
      <c r="BA1031" s="54"/>
      <c r="BB1031" s="54"/>
      <c r="BC1031" s="54"/>
      <c r="BD1031" s="54"/>
      <c r="BE1031" s="54"/>
      <c r="BF1031" s="54"/>
      <c r="BG1031" s="54"/>
      <c r="BH1031" s="54"/>
      <c r="BI1031" s="54"/>
      <c r="BJ1031" s="54"/>
      <c r="BK1031" s="54"/>
      <c r="BL1031" s="54"/>
      <c r="BM1031" s="54"/>
      <c r="BN1031" s="54"/>
      <c r="BO1031" s="54"/>
      <c r="BP1031" s="54"/>
      <c r="BQ1031" s="54"/>
      <c r="BR1031" s="54"/>
      <c r="BS1031" s="54"/>
      <c r="BT1031" s="54"/>
      <c r="BU1031" s="54"/>
      <c r="BV1031" s="54"/>
      <c r="BW1031" s="54"/>
      <c r="BX1031" s="54"/>
      <c r="BY1031" s="54"/>
      <c r="BZ1031" s="54"/>
      <c r="CG1031" s="348" t="e">
        <f>CG1026*CG1025*(CG1027-1/CG1028)</f>
        <v>#VALUE!</v>
      </c>
      <c r="CH1031" s="348" t="e">
        <f t="shared" ref="CH1031:CV1031" si="782">CH1026*CH1025*(CH1027-1/CH1028)</f>
        <v>#VALUE!</v>
      </c>
      <c r="CI1031" s="348" t="e">
        <f t="shared" si="782"/>
        <v>#VALUE!</v>
      </c>
      <c r="CJ1031" s="348" t="e">
        <f t="shared" si="782"/>
        <v>#VALUE!</v>
      </c>
      <c r="CK1031" s="348" t="e">
        <f t="shared" si="782"/>
        <v>#VALUE!</v>
      </c>
      <c r="CL1031" s="348" t="e">
        <f t="shared" si="782"/>
        <v>#VALUE!</v>
      </c>
      <c r="CM1031" s="348" t="e">
        <f t="shared" si="782"/>
        <v>#VALUE!</v>
      </c>
      <c r="CN1031" s="348" t="e">
        <f t="shared" si="782"/>
        <v>#VALUE!</v>
      </c>
      <c r="CO1031" s="348" t="e">
        <f t="shared" si="782"/>
        <v>#VALUE!</v>
      </c>
      <c r="CP1031" s="348" t="e">
        <f t="shared" si="782"/>
        <v>#VALUE!</v>
      </c>
      <c r="CQ1031" s="348" t="e">
        <f t="shared" si="782"/>
        <v>#VALUE!</v>
      </c>
      <c r="CR1031" s="348" t="e">
        <f t="shared" si="782"/>
        <v>#VALUE!</v>
      </c>
      <c r="CS1031" s="348" t="e">
        <f t="shared" si="782"/>
        <v>#VALUE!</v>
      </c>
      <c r="CT1031" s="348" t="e">
        <f t="shared" si="782"/>
        <v>#VALUE!</v>
      </c>
      <c r="CU1031" s="348" t="e">
        <f t="shared" si="782"/>
        <v>#VALUE!</v>
      </c>
      <c r="CV1031" s="348" t="e">
        <f t="shared" si="782"/>
        <v>#VALUE!</v>
      </c>
    </row>
    <row r="1032" spans="1:118" ht="13.5" x14ac:dyDescent="0.15">
      <c r="A1032" s="54"/>
      <c r="B1032" s="54"/>
      <c r="C1032" s="54"/>
      <c r="D1032" s="54"/>
      <c r="E1032" s="54"/>
      <c r="F1032" s="54"/>
      <c r="G1032" s="54"/>
      <c r="H1032" s="54"/>
      <c r="I1032" s="54"/>
      <c r="J1032" s="54"/>
      <c r="K1032" s="54"/>
      <c r="L1032" s="54"/>
      <c r="M1032" s="54"/>
      <c r="N1032" s="54"/>
      <c r="O1032" s="54"/>
      <c r="P1032" s="54"/>
      <c r="Q1032" s="54"/>
      <c r="R1032" s="54"/>
      <c r="S1032" s="54"/>
      <c r="T1032" s="54"/>
      <c r="U1032" s="54"/>
      <c r="V1032" s="54"/>
      <c r="W1032" s="54"/>
      <c r="X1032" s="54"/>
      <c r="Y1032" s="54"/>
      <c r="Z1032" s="54"/>
      <c r="AA1032" s="54"/>
      <c r="AB1032" s="54"/>
      <c r="AC1032" s="54"/>
      <c r="AD1032" s="54"/>
      <c r="AE1032" s="54"/>
      <c r="AF1032" s="54"/>
      <c r="AG1032" s="54"/>
      <c r="AH1032" s="54"/>
      <c r="AI1032" s="54"/>
      <c r="AJ1032" s="54"/>
      <c r="AK1032" s="54"/>
      <c r="AL1032" s="54"/>
      <c r="AM1032" s="54"/>
      <c r="AN1032" s="54"/>
      <c r="AO1032" s="54"/>
      <c r="AP1032" s="54"/>
      <c r="AQ1032" s="54"/>
      <c r="AR1032" s="54"/>
      <c r="AS1032" s="54"/>
      <c r="AT1032" s="54"/>
      <c r="AU1032" s="54"/>
      <c r="AV1032" s="54"/>
      <c r="AW1032" s="54"/>
      <c r="AX1032" s="54"/>
      <c r="AY1032" s="54"/>
      <c r="AZ1032" s="54"/>
      <c r="BA1032" s="54"/>
      <c r="BB1032" s="54"/>
      <c r="BC1032" s="54"/>
      <c r="BD1032" s="54"/>
      <c r="BE1032" s="54"/>
      <c r="BF1032" s="54"/>
      <c r="BG1032" s="54"/>
      <c r="BH1032" s="54"/>
      <c r="BI1032" s="54"/>
      <c r="BJ1032" s="54"/>
      <c r="BK1032" s="54"/>
      <c r="BL1032" s="54"/>
      <c r="BM1032" s="54"/>
      <c r="BN1032" s="54"/>
      <c r="BO1032" s="54"/>
      <c r="BP1032" s="54"/>
      <c r="BQ1032" s="54"/>
      <c r="BR1032" s="54"/>
      <c r="BS1032" s="54"/>
      <c r="BT1032" s="54"/>
      <c r="BU1032" s="54"/>
      <c r="BV1032" s="54"/>
      <c r="BW1032" s="54"/>
      <c r="BX1032" s="54"/>
      <c r="BY1032" s="54"/>
      <c r="BZ1032" s="54"/>
      <c r="CG1032" s="348" t="e">
        <f>((CG1023+CG1024)*CG1025-CG1022-CG1026*CG1025/CG1028)*EXP(-CG1028*CG1027)</f>
        <v>#VALUE!</v>
      </c>
      <c r="CH1032" s="348" t="e">
        <f t="shared" ref="CH1032:CV1032" si="783">((CH1023+CH1024)*CH1025-CH1022-CH1026*CH1025/CH1028)*EXP(-CH1028*CH1027)</f>
        <v>#VALUE!</v>
      </c>
      <c r="CI1032" s="348" t="e">
        <f t="shared" si="783"/>
        <v>#VALUE!</v>
      </c>
      <c r="CJ1032" s="348" t="e">
        <f t="shared" si="783"/>
        <v>#VALUE!</v>
      </c>
      <c r="CK1032" s="348" t="e">
        <f t="shared" si="783"/>
        <v>#VALUE!</v>
      </c>
      <c r="CL1032" s="348" t="e">
        <f t="shared" si="783"/>
        <v>#VALUE!</v>
      </c>
      <c r="CM1032" s="348" t="e">
        <f t="shared" si="783"/>
        <v>#VALUE!</v>
      </c>
      <c r="CN1032" s="348" t="e">
        <f t="shared" si="783"/>
        <v>#VALUE!</v>
      </c>
      <c r="CO1032" s="348" t="e">
        <f t="shared" si="783"/>
        <v>#VALUE!</v>
      </c>
      <c r="CP1032" s="348" t="e">
        <f t="shared" si="783"/>
        <v>#VALUE!</v>
      </c>
      <c r="CQ1032" s="348" t="e">
        <f t="shared" si="783"/>
        <v>#VALUE!</v>
      </c>
      <c r="CR1032" s="348" t="e">
        <f t="shared" si="783"/>
        <v>#VALUE!</v>
      </c>
      <c r="CS1032" s="348" t="e">
        <f t="shared" si="783"/>
        <v>#VALUE!</v>
      </c>
      <c r="CT1032" s="348" t="e">
        <f t="shared" si="783"/>
        <v>#VALUE!</v>
      </c>
      <c r="CU1032" s="348" t="e">
        <f t="shared" si="783"/>
        <v>#VALUE!</v>
      </c>
      <c r="CV1032" s="348" t="e">
        <f t="shared" si="783"/>
        <v>#VALUE!</v>
      </c>
    </row>
    <row r="1033" spans="1:118" ht="13.5" x14ac:dyDescent="0.15">
      <c r="A1033" s="54"/>
      <c r="B1033" s="54"/>
      <c r="C1033" s="54"/>
      <c r="D1033" s="54"/>
      <c r="E1033" s="54"/>
      <c r="F1033" s="54"/>
      <c r="G1033" s="54"/>
      <c r="H1033" s="54"/>
      <c r="I1033" s="54"/>
      <c r="J1033" s="54"/>
      <c r="K1033" s="54"/>
      <c r="L1033" s="54"/>
      <c r="M1033" s="54"/>
      <c r="N1033" s="54"/>
      <c r="O1033" s="54"/>
      <c r="P1033" s="54"/>
      <c r="Q1033" s="54"/>
      <c r="R1033" s="54"/>
      <c r="S1033" s="54"/>
      <c r="T1033" s="54"/>
      <c r="U1033" s="54"/>
      <c r="V1033" s="54"/>
      <c r="W1033" s="54"/>
      <c r="X1033" s="54"/>
      <c r="Y1033" s="54"/>
      <c r="Z1033" s="54"/>
      <c r="AA1033" s="54"/>
      <c r="AB1033" s="54"/>
      <c r="AC1033" s="54"/>
      <c r="AD1033" s="54"/>
      <c r="AE1033" s="54"/>
      <c r="AF1033" s="54"/>
      <c r="AG1033" s="54"/>
      <c r="AH1033" s="54"/>
      <c r="AI1033" s="54"/>
      <c r="AJ1033" s="54"/>
      <c r="AK1033" s="54"/>
      <c r="AL1033" s="54"/>
      <c r="AM1033" s="54"/>
      <c r="AN1033" s="54"/>
      <c r="AO1033" s="54"/>
      <c r="AP1033" s="54"/>
      <c r="AQ1033" s="54"/>
      <c r="AR1033" s="54"/>
      <c r="AS1033" s="54"/>
      <c r="AT1033" s="54"/>
      <c r="AU1033" s="54"/>
      <c r="AV1033" s="54"/>
      <c r="AW1033" s="54"/>
      <c r="AX1033" s="54"/>
      <c r="AY1033" s="54"/>
      <c r="AZ1033" s="54"/>
      <c r="BA1033" s="54"/>
      <c r="BB1033" s="54"/>
      <c r="BC1033" s="54"/>
      <c r="BD1033" s="54"/>
      <c r="BE1033" s="54"/>
      <c r="BF1033" s="54"/>
      <c r="BG1033" s="54"/>
      <c r="BH1033" s="54"/>
      <c r="BI1033" s="54"/>
      <c r="BJ1033" s="54"/>
      <c r="BK1033" s="54"/>
      <c r="BL1033" s="54"/>
      <c r="BM1033" s="54"/>
      <c r="BN1033" s="54"/>
      <c r="BO1033" s="54"/>
      <c r="BP1033" s="54"/>
      <c r="BQ1033" s="54"/>
      <c r="BR1033" s="54"/>
      <c r="BS1033" s="54"/>
      <c r="BT1033" s="54"/>
      <c r="BU1033" s="54"/>
      <c r="BV1033" s="54"/>
      <c r="BW1033" s="54"/>
      <c r="BX1033" s="54"/>
      <c r="BY1033" s="54"/>
      <c r="BZ1033" s="54"/>
      <c r="CG1033" s="349" t="e">
        <f>CG1030+CG1031-CG1032</f>
        <v>#VALUE!</v>
      </c>
      <c r="CH1033" s="349" t="e">
        <f t="shared" ref="CH1033:CV1033" si="784">CH1030+CH1031-CH1032</f>
        <v>#VALUE!</v>
      </c>
      <c r="CI1033" s="349" t="e">
        <f t="shared" si="784"/>
        <v>#VALUE!</v>
      </c>
      <c r="CJ1033" s="349" t="e">
        <f t="shared" si="784"/>
        <v>#VALUE!</v>
      </c>
      <c r="CK1033" s="349" t="e">
        <f t="shared" si="784"/>
        <v>#VALUE!</v>
      </c>
      <c r="CL1033" s="349" t="e">
        <f t="shared" si="784"/>
        <v>#VALUE!</v>
      </c>
      <c r="CM1033" s="349" t="e">
        <f t="shared" si="784"/>
        <v>#VALUE!</v>
      </c>
      <c r="CN1033" s="349" t="e">
        <f t="shared" si="784"/>
        <v>#VALUE!</v>
      </c>
      <c r="CO1033" s="349" t="e">
        <f t="shared" si="784"/>
        <v>#VALUE!</v>
      </c>
      <c r="CP1033" s="349" t="e">
        <f t="shared" si="784"/>
        <v>#VALUE!</v>
      </c>
      <c r="CQ1033" s="349" t="e">
        <f t="shared" si="784"/>
        <v>#VALUE!</v>
      </c>
      <c r="CR1033" s="349" t="e">
        <f t="shared" si="784"/>
        <v>#VALUE!</v>
      </c>
      <c r="CS1033" s="349" t="e">
        <f t="shared" si="784"/>
        <v>#VALUE!</v>
      </c>
      <c r="CT1033" s="349" t="e">
        <f t="shared" si="784"/>
        <v>#VALUE!</v>
      </c>
      <c r="CU1033" s="349" t="e">
        <f t="shared" si="784"/>
        <v>#VALUE!</v>
      </c>
      <c r="CV1033" s="349" t="e">
        <f t="shared" si="784"/>
        <v>#VALUE!</v>
      </c>
    </row>
    <row r="1034" spans="1:118" ht="13.5" x14ac:dyDescent="0.15">
      <c r="A1034" s="54"/>
      <c r="B1034" s="54"/>
      <c r="C1034" s="54"/>
      <c r="D1034" s="54"/>
      <c r="E1034" s="54"/>
      <c r="F1034" s="54"/>
      <c r="G1034" s="54"/>
      <c r="H1034" s="54"/>
      <c r="I1034" s="54"/>
      <c r="J1034" s="54"/>
      <c r="K1034" s="54"/>
      <c r="L1034" s="54"/>
      <c r="M1034" s="54"/>
      <c r="N1034" s="54"/>
      <c r="O1034" s="54"/>
      <c r="P1034" s="54"/>
      <c r="Q1034" s="54"/>
      <c r="R1034" s="54"/>
      <c r="S1034" s="54"/>
      <c r="T1034" s="54"/>
      <c r="U1034" s="54"/>
      <c r="V1034" s="54"/>
      <c r="W1034" s="54"/>
      <c r="X1034" s="54"/>
      <c r="Y1034" s="54"/>
      <c r="Z1034" s="54"/>
      <c r="AA1034" s="54"/>
      <c r="AB1034" s="54"/>
      <c r="AC1034" s="54"/>
      <c r="AD1034" s="54"/>
      <c r="AE1034" s="54"/>
      <c r="AF1034" s="54"/>
      <c r="AG1034" s="54"/>
      <c r="AH1034" s="54"/>
      <c r="AI1034" s="54"/>
      <c r="AJ1034" s="54"/>
      <c r="AK1034" s="54"/>
      <c r="AL1034" s="54"/>
      <c r="AM1034" s="54"/>
      <c r="AN1034" s="54"/>
      <c r="AO1034" s="54"/>
      <c r="AP1034" s="54"/>
      <c r="AQ1034" s="54"/>
      <c r="AR1034" s="54"/>
      <c r="AS1034" s="54"/>
      <c r="AT1034" s="54"/>
      <c r="AU1034" s="54"/>
      <c r="AV1034" s="54"/>
      <c r="AW1034" s="54"/>
      <c r="AX1034" s="54"/>
      <c r="AY1034" s="54"/>
      <c r="AZ1034" s="54"/>
      <c r="BA1034" s="54"/>
      <c r="BB1034" s="54"/>
      <c r="BC1034" s="54"/>
      <c r="BD1034" s="54"/>
      <c r="BE1034" s="54"/>
      <c r="BF1034" s="54"/>
      <c r="BG1034" s="54"/>
      <c r="BH1034" s="54"/>
      <c r="BI1034" s="54"/>
      <c r="BJ1034" s="54"/>
      <c r="BK1034" s="54"/>
      <c r="BL1034" s="54"/>
      <c r="BM1034" s="54"/>
      <c r="BN1034" s="54"/>
      <c r="BO1034" s="54"/>
      <c r="BP1034" s="54"/>
      <c r="BQ1034" s="54"/>
      <c r="BR1034" s="54"/>
      <c r="BS1034" s="54"/>
      <c r="BT1034" s="54"/>
      <c r="BU1034" s="54"/>
      <c r="BV1034" s="54"/>
      <c r="BW1034" s="54"/>
      <c r="BX1034" s="54"/>
      <c r="BY1034" s="54"/>
      <c r="BZ1034" s="54"/>
      <c r="CG1034" s="350" t="s">
        <v>390</v>
      </c>
      <c r="CH1034" s="351" t="s">
        <v>333</v>
      </c>
      <c r="CI1034" s="351" t="s">
        <v>334</v>
      </c>
      <c r="CJ1034" s="351" t="s">
        <v>335</v>
      </c>
      <c r="CK1034" s="351" t="s">
        <v>336</v>
      </c>
      <c r="CL1034" s="351" t="s">
        <v>337</v>
      </c>
      <c r="CM1034" s="351" t="s">
        <v>338</v>
      </c>
      <c r="CN1034" s="351" t="s">
        <v>339</v>
      </c>
      <c r="CO1034" s="351" t="s">
        <v>340</v>
      </c>
      <c r="CP1034" s="351" t="s">
        <v>341</v>
      </c>
      <c r="CQ1034" s="351" t="s">
        <v>342</v>
      </c>
      <c r="CR1034" s="351" t="s">
        <v>343</v>
      </c>
      <c r="CS1034" s="351" t="s">
        <v>344</v>
      </c>
      <c r="CT1034" s="351" t="s">
        <v>345</v>
      </c>
      <c r="CU1034" s="351" t="s">
        <v>346</v>
      </c>
      <c r="CV1034" s="351" t="s">
        <v>347</v>
      </c>
      <c r="CY1034" s="54" t="s">
        <v>390</v>
      </c>
      <c r="CZ1034" s="54" t="s">
        <v>333</v>
      </c>
      <c r="DA1034" s="54" t="s">
        <v>334</v>
      </c>
      <c r="DB1034" s="54" t="s">
        <v>335</v>
      </c>
      <c r="DC1034" s="54" t="s">
        <v>336</v>
      </c>
      <c r="DD1034" s="54" t="s">
        <v>337</v>
      </c>
      <c r="DE1034" s="54" t="s">
        <v>338</v>
      </c>
      <c r="DF1034" s="54" t="s">
        <v>339</v>
      </c>
      <c r="DG1034" s="54" t="s">
        <v>340</v>
      </c>
      <c r="DH1034" s="54" t="s">
        <v>341</v>
      </c>
      <c r="DI1034" s="54" t="s">
        <v>342</v>
      </c>
      <c r="DJ1034" s="54" t="s">
        <v>343</v>
      </c>
      <c r="DK1034" s="54" t="s">
        <v>344</v>
      </c>
      <c r="DL1034" s="54" t="s">
        <v>345</v>
      </c>
      <c r="DM1034" s="54" t="s">
        <v>346</v>
      </c>
      <c r="DN1034" s="54" t="s">
        <v>347</v>
      </c>
    </row>
    <row r="1035" spans="1:118" ht="13.5" x14ac:dyDescent="0.15">
      <c r="A1035" s="54"/>
      <c r="B1035" s="54"/>
      <c r="C1035" s="54"/>
      <c r="D1035" s="54"/>
      <c r="E1035" s="54"/>
      <c r="F1035" s="54"/>
      <c r="G1035" s="54"/>
      <c r="H1035" s="54"/>
      <c r="I1035" s="54"/>
      <c r="J1035" s="54"/>
      <c r="K1035" s="54"/>
      <c r="L1035" s="54"/>
      <c r="M1035" s="54"/>
      <c r="N1035" s="54"/>
      <c r="O1035" s="54"/>
      <c r="P1035" s="54"/>
      <c r="Q1035" s="54"/>
      <c r="R1035" s="54"/>
      <c r="S1035" s="54"/>
      <c r="T1035" s="54"/>
      <c r="U1035" s="54"/>
      <c r="V1035" s="54"/>
      <c r="W1035" s="54"/>
      <c r="X1035" s="54"/>
      <c r="Y1035" s="54"/>
      <c r="Z1035" s="54"/>
      <c r="AA1035" s="54"/>
      <c r="AB1035" s="54"/>
      <c r="AC1035" s="54"/>
      <c r="AD1035" s="54"/>
      <c r="AE1035" s="54"/>
      <c r="AF1035" s="54"/>
      <c r="AG1035" s="54"/>
      <c r="AH1035" s="54"/>
      <c r="AI1035" s="54"/>
      <c r="AJ1035" s="54"/>
      <c r="AK1035" s="54"/>
      <c r="AL1035" s="54"/>
      <c r="AM1035" s="54"/>
      <c r="AN1035" s="54"/>
      <c r="AO1035" s="54"/>
      <c r="AP1035" s="54"/>
      <c r="AQ1035" s="54"/>
      <c r="AR1035" s="54"/>
      <c r="AS1035" s="54"/>
      <c r="AT1035" s="54"/>
      <c r="AU1035" s="54"/>
      <c r="AV1035" s="54"/>
      <c r="AW1035" s="54"/>
      <c r="AX1035" s="54"/>
      <c r="AY1035" s="54"/>
      <c r="AZ1035" s="54"/>
      <c r="BA1035" s="54"/>
      <c r="BB1035" s="54"/>
      <c r="BC1035" s="54"/>
      <c r="BD1035" s="54"/>
      <c r="BE1035" s="54"/>
      <c r="BF1035" s="54"/>
      <c r="BG1035" s="54"/>
      <c r="BH1035" s="54"/>
      <c r="BI1035" s="54"/>
      <c r="BJ1035" s="54"/>
      <c r="BK1035" s="54"/>
      <c r="BL1035" s="54"/>
      <c r="BM1035" s="54"/>
      <c r="BN1035" s="54"/>
      <c r="BO1035" s="54"/>
      <c r="BP1035" s="54"/>
      <c r="BQ1035" s="54"/>
      <c r="BR1035" s="54"/>
      <c r="BS1035" s="54"/>
      <c r="BT1035" s="54"/>
      <c r="BU1035" s="54"/>
      <c r="BV1035" s="54"/>
      <c r="BW1035" s="54"/>
      <c r="BX1035" s="54"/>
      <c r="BY1035" s="54"/>
      <c r="BZ1035" s="54"/>
      <c r="CF1035" s="54" t="s">
        <v>391</v>
      </c>
      <c r="CG1035" s="352" t="e">
        <f>ROUND((CG1023+CG1024)*CG1025+CG1026*CG1025*(CG1027-1/CG1028)-((CG1023+CG1024)*CG1025-CG1022-CG1026*CG1025/CG1028)*EXP(-CG1028*CG1027),5)</f>
        <v>#VALUE!</v>
      </c>
      <c r="CH1035" s="352" t="e">
        <f t="shared" ref="CH1035:CV1035" si="785">ROUND((CH1023+CH1024)*CH1025+CH1026*CH1025*(CH1027-1/CH1028)-((CH1023+CH1024)*CH1025-CH1022-CH1026*CH1025/CH1028)*EXP(-CH1028*CH1027),5)</f>
        <v>#VALUE!</v>
      </c>
      <c r="CI1035" s="352" t="e">
        <f t="shared" si="785"/>
        <v>#VALUE!</v>
      </c>
      <c r="CJ1035" s="352" t="e">
        <f t="shared" si="785"/>
        <v>#VALUE!</v>
      </c>
      <c r="CK1035" s="352" t="e">
        <f t="shared" si="785"/>
        <v>#VALUE!</v>
      </c>
      <c r="CL1035" s="352" t="e">
        <f t="shared" si="785"/>
        <v>#VALUE!</v>
      </c>
      <c r="CM1035" s="352" t="e">
        <f t="shared" si="785"/>
        <v>#VALUE!</v>
      </c>
      <c r="CN1035" s="352" t="e">
        <f t="shared" si="785"/>
        <v>#VALUE!</v>
      </c>
      <c r="CO1035" s="352" t="e">
        <f t="shared" si="785"/>
        <v>#VALUE!</v>
      </c>
      <c r="CP1035" s="352" t="e">
        <f t="shared" si="785"/>
        <v>#VALUE!</v>
      </c>
      <c r="CQ1035" s="352" t="e">
        <f t="shared" si="785"/>
        <v>#VALUE!</v>
      </c>
      <c r="CR1035" s="352" t="e">
        <f t="shared" si="785"/>
        <v>#VALUE!</v>
      </c>
      <c r="CS1035" s="352" t="e">
        <f t="shared" si="785"/>
        <v>#VALUE!</v>
      </c>
      <c r="CT1035" s="352" t="e">
        <f t="shared" si="785"/>
        <v>#VALUE!</v>
      </c>
      <c r="CU1035" s="352" t="e">
        <f t="shared" si="785"/>
        <v>#VALUE!</v>
      </c>
      <c r="CV1035" s="352" t="e">
        <f t="shared" si="785"/>
        <v>#VALUE!</v>
      </c>
      <c r="CX1035" s="54" t="s">
        <v>412</v>
      </c>
      <c r="CY1035" s="362">
        <f>(CY1027+CY1028)/CY1026+CY1025</f>
        <v>295.99579239870923</v>
      </c>
      <c r="CZ1035" s="362">
        <f t="shared" ref="CZ1035:DN1035" si="786">(CZ1027+CZ1028)/CZ1026+CZ1025</f>
        <v>253.99617592876882</v>
      </c>
      <c r="DA1035" s="362">
        <f t="shared" si="786"/>
        <v>224.99578814732763</v>
      </c>
      <c r="DB1035" s="362">
        <f t="shared" si="786"/>
        <v>202.99552076677315</v>
      </c>
      <c r="DC1035" s="362">
        <f t="shared" si="786"/>
        <v>190.00217425547623</v>
      </c>
      <c r="DD1035" s="362">
        <f t="shared" si="786"/>
        <v>174.99791344557741</v>
      </c>
      <c r="DE1035" s="362">
        <f t="shared" si="786"/>
        <v>164.99559634188427</v>
      </c>
      <c r="DF1035" s="362">
        <f t="shared" si="786"/>
        <v>157.00280920314253</v>
      </c>
      <c r="DG1035" s="362">
        <f t="shared" si="786"/>
        <v>151.99654993400793</v>
      </c>
      <c r="DH1035" s="362">
        <f t="shared" si="786"/>
        <v>145.99700693992628</v>
      </c>
      <c r="DI1035" s="362">
        <f t="shared" si="786"/>
        <v>141.99730722180493</v>
      </c>
      <c r="DJ1035" s="362">
        <f t="shared" si="786"/>
        <v>138.99904711262363</v>
      </c>
      <c r="DK1035" s="362">
        <f t="shared" si="786"/>
        <v>133.99871805423658</v>
      </c>
      <c r="DL1035" s="362">
        <f t="shared" si="786"/>
        <v>131.99796563285832</v>
      </c>
      <c r="DM1035" s="362">
        <f t="shared" si="786"/>
        <v>129.00495001041449</v>
      </c>
      <c r="DN1035" s="362">
        <f t="shared" si="786"/>
        <v>127.00491577747849</v>
      </c>
    </row>
    <row r="1036" spans="1:118" ht="13.5" x14ac:dyDescent="0.15">
      <c r="A1036" s="54"/>
      <c r="B1036" s="54"/>
      <c r="C1036" s="54"/>
      <c r="D1036" s="54"/>
      <c r="E1036" s="54"/>
      <c r="F1036" s="54"/>
      <c r="G1036" s="54"/>
      <c r="H1036" s="54"/>
      <c r="I1036" s="54"/>
      <c r="J1036" s="54"/>
      <c r="K1036" s="54"/>
      <c r="L1036" s="54"/>
      <c r="M1036" s="54"/>
      <c r="N1036" s="54"/>
      <c r="O1036" s="54"/>
      <c r="P1036" s="54"/>
      <c r="Q1036" s="54"/>
      <c r="R1036" s="54"/>
      <c r="S1036" s="54"/>
      <c r="T1036" s="54"/>
      <c r="U1036" s="54"/>
      <c r="V1036" s="54"/>
      <c r="W1036" s="54"/>
      <c r="X1036" s="54"/>
      <c r="Y1036" s="54"/>
      <c r="Z1036" s="54"/>
      <c r="AA1036" s="54"/>
      <c r="AB1036" s="54"/>
      <c r="AC1036" s="54"/>
      <c r="AD1036" s="54"/>
      <c r="AE1036" s="54"/>
      <c r="AF1036" s="54"/>
      <c r="AG1036" s="54"/>
      <c r="AH1036" s="54"/>
      <c r="AI1036" s="54"/>
      <c r="AJ1036" s="54"/>
      <c r="AK1036" s="54"/>
      <c r="AL1036" s="54"/>
      <c r="AM1036" s="54"/>
      <c r="AN1036" s="54"/>
      <c r="AO1036" s="54"/>
      <c r="AP1036" s="54"/>
      <c r="AQ1036" s="54"/>
      <c r="AR1036" s="54"/>
      <c r="AS1036" s="54"/>
      <c r="AT1036" s="54"/>
      <c r="AU1036" s="54"/>
      <c r="AV1036" s="54"/>
      <c r="AW1036" s="54"/>
      <c r="AX1036" s="54"/>
      <c r="AY1036" s="54"/>
      <c r="AZ1036" s="54"/>
      <c r="BA1036" s="54"/>
      <c r="BB1036" s="54"/>
      <c r="BC1036" s="54"/>
      <c r="BD1036" s="54"/>
      <c r="BE1036" s="54"/>
      <c r="BF1036" s="54"/>
      <c r="BG1036" s="54"/>
      <c r="BH1036" s="54"/>
      <c r="BI1036" s="54"/>
      <c r="BJ1036" s="54"/>
      <c r="BK1036" s="54"/>
      <c r="BL1036" s="54"/>
      <c r="BM1036" s="54"/>
      <c r="BN1036" s="54"/>
      <c r="BO1036" s="54"/>
      <c r="BP1036" s="54"/>
      <c r="BQ1036" s="54"/>
      <c r="BR1036" s="54"/>
      <c r="BS1036" s="54"/>
      <c r="BT1036" s="54"/>
      <c r="BU1036" s="54"/>
      <c r="BV1036" s="54"/>
      <c r="BW1036" s="54"/>
      <c r="BX1036" s="54"/>
      <c r="BY1036" s="54"/>
      <c r="BZ1036" s="54"/>
      <c r="CA1036" s="319" t="str">
        <f>IF(CB1036="","",CC1036)</f>
        <v/>
      </c>
      <c r="CB1036" s="363" t="str">
        <f>IF(COUNTIF(CY1036:DN1036,"×")=0,"","浮上できません")</f>
        <v/>
      </c>
      <c r="CC1036" s="316">
        <v>12</v>
      </c>
      <c r="CG1036" s="369"/>
      <c r="CH1036" s="369"/>
      <c r="CI1036" s="369"/>
      <c r="CJ1036" s="369"/>
      <c r="CK1036" s="369"/>
      <c r="CL1036" s="369"/>
      <c r="CM1036" s="369"/>
      <c r="CN1036" s="369"/>
      <c r="CO1036" s="369"/>
      <c r="CP1036" s="369"/>
      <c r="CQ1036" s="369"/>
      <c r="CR1036" s="369"/>
      <c r="CS1036" s="369"/>
      <c r="CT1036" s="369"/>
      <c r="CU1036" s="369"/>
      <c r="CV1036" s="369"/>
      <c r="CY1036" s="364" t="e">
        <f t="shared" ref="CY1036:DN1036" si="787">IF(CY1035-CG1035&gt;0,"","×")</f>
        <v>#VALUE!</v>
      </c>
      <c r="CZ1036" s="364" t="e">
        <f t="shared" si="787"/>
        <v>#VALUE!</v>
      </c>
      <c r="DA1036" s="364" t="e">
        <f t="shared" si="787"/>
        <v>#VALUE!</v>
      </c>
      <c r="DB1036" s="364" t="e">
        <f t="shared" si="787"/>
        <v>#VALUE!</v>
      </c>
      <c r="DC1036" s="364" t="e">
        <f t="shared" si="787"/>
        <v>#VALUE!</v>
      </c>
      <c r="DD1036" s="364" t="e">
        <f t="shared" si="787"/>
        <v>#VALUE!</v>
      </c>
      <c r="DE1036" s="364" t="e">
        <f t="shared" si="787"/>
        <v>#VALUE!</v>
      </c>
      <c r="DF1036" s="364" t="e">
        <f t="shared" si="787"/>
        <v>#VALUE!</v>
      </c>
      <c r="DG1036" s="364" t="e">
        <f t="shared" si="787"/>
        <v>#VALUE!</v>
      </c>
      <c r="DH1036" s="364" t="e">
        <f t="shared" si="787"/>
        <v>#VALUE!</v>
      </c>
      <c r="DI1036" s="364" t="e">
        <f t="shared" si="787"/>
        <v>#VALUE!</v>
      </c>
      <c r="DJ1036" s="364" t="e">
        <f t="shared" si="787"/>
        <v>#VALUE!</v>
      </c>
      <c r="DK1036" s="364" t="e">
        <f t="shared" si="787"/>
        <v>#VALUE!</v>
      </c>
      <c r="DL1036" s="364" t="e">
        <f t="shared" si="787"/>
        <v>#VALUE!</v>
      </c>
      <c r="DM1036" s="364" t="e">
        <f t="shared" si="787"/>
        <v>#VALUE!</v>
      </c>
      <c r="DN1036" s="364" t="e">
        <f t="shared" si="787"/>
        <v>#VALUE!</v>
      </c>
    </row>
    <row r="1037" spans="1:118" ht="13.5" x14ac:dyDescent="0.15">
      <c r="A1037" s="54"/>
      <c r="B1037" s="54"/>
      <c r="C1037" s="54"/>
      <c r="D1037" s="54"/>
      <c r="E1037" s="54"/>
      <c r="F1037" s="54"/>
      <c r="G1037" s="54"/>
      <c r="H1037" s="54"/>
      <c r="I1037" s="54"/>
      <c r="J1037" s="54"/>
      <c r="K1037" s="54"/>
      <c r="L1037" s="54"/>
      <c r="M1037" s="54"/>
      <c r="N1037" s="54"/>
      <c r="O1037" s="54"/>
      <c r="P1037" s="54"/>
      <c r="Q1037" s="54"/>
      <c r="R1037" s="54"/>
      <c r="S1037" s="54"/>
      <c r="T1037" s="54"/>
      <c r="U1037" s="54"/>
      <c r="V1037" s="54"/>
      <c r="W1037" s="54"/>
      <c r="X1037" s="54"/>
      <c r="Y1037" s="54"/>
      <c r="Z1037" s="54"/>
      <c r="AA1037" s="54"/>
      <c r="AB1037" s="54"/>
      <c r="AC1037" s="54"/>
      <c r="AD1037" s="54"/>
      <c r="AE1037" s="54"/>
      <c r="AF1037" s="54"/>
      <c r="AG1037" s="54"/>
      <c r="AH1037" s="54"/>
      <c r="AI1037" s="54"/>
      <c r="AJ1037" s="54"/>
      <c r="AK1037" s="54"/>
      <c r="AL1037" s="54"/>
      <c r="AM1037" s="54"/>
      <c r="AN1037" s="54"/>
      <c r="AO1037" s="54"/>
      <c r="AP1037" s="54"/>
      <c r="AQ1037" s="54"/>
      <c r="AR1037" s="54"/>
      <c r="AS1037" s="54"/>
      <c r="AT1037" s="54"/>
      <c r="AU1037" s="54"/>
      <c r="AV1037" s="54"/>
      <c r="AW1037" s="54"/>
      <c r="AX1037" s="54"/>
      <c r="AY1037" s="54"/>
      <c r="AZ1037" s="54"/>
      <c r="BA1037" s="54"/>
      <c r="BB1037" s="54"/>
      <c r="BC1037" s="54"/>
      <c r="BD1037" s="54"/>
      <c r="BE1037" s="54"/>
      <c r="BF1037" s="54"/>
      <c r="BG1037" s="54"/>
      <c r="BH1037" s="54"/>
      <c r="BI1037" s="54"/>
      <c r="BJ1037" s="54"/>
      <c r="BK1037" s="54"/>
      <c r="BL1037" s="54"/>
      <c r="BM1037" s="54"/>
      <c r="BN1037" s="54"/>
      <c r="BO1037" s="54"/>
      <c r="BP1037" s="54"/>
      <c r="BQ1037" s="54"/>
      <c r="BR1037" s="54"/>
      <c r="BS1037" s="54"/>
      <c r="BT1037" s="54"/>
      <c r="BU1037" s="54"/>
      <c r="BV1037" s="54"/>
      <c r="BW1037" s="54"/>
      <c r="BX1037" s="54"/>
      <c r="BY1037" s="54"/>
      <c r="BZ1037" s="54"/>
      <c r="CF1037" s="339">
        <v>58</v>
      </c>
      <c r="CG1037" s="339" t="s">
        <v>601</v>
      </c>
      <c r="CH1037" s="339"/>
      <c r="CI1037" s="339"/>
      <c r="CJ1037" s="339"/>
      <c r="CK1037" s="339"/>
      <c r="CL1037" s="339"/>
      <c r="CM1037" s="339"/>
      <c r="CN1037" s="339"/>
      <c r="CO1037" s="339"/>
      <c r="CP1037" s="339"/>
      <c r="CQ1037" s="338"/>
      <c r="CR1037" s="338"/>
      <c r="CS1037" s="338"/>
      <c r="CT1037" s="338"/>
      <c r="CU1037" s="338"/>
      <c r="CV1037" s="338"/>
      <c r="CW1037" s="338"/>
    </row>
    <row r="1039" spans="1:118" ht="13.5" x14ac:dyDescent="0.15">
      <c r="A1039" s="54"/>
      <c r="B1039" s="54"/>
      <c r="C1039" s="54"/>
      <c r="D1039" s="54"/>
      <c r="E1039" s="54"/>
      <c r="F1039" s="54"/>
      <c r="G1039" s="54"/>
      <c r="H1039" s="54"/>
      <c r="I1039" s="54"/>
      <c r="J1039" s="54"/>
      <c r="K1039" s="54"/>
      <c r="L1039" s="54"/>
      <c r="M1039" s="54"/>
      <c r="N1039" s="54"/>
      <c r="O1039" s="54"/>
      <c r="P1039" s="54"/>
      <c r="Q1039" s="54"/>
      <c r="R1039" s="54"/>
      <c r="S1039" s="54"/>
      <c r="T1039" s="54"/>
      <c r="U1039" s="54"/>
      <c r="V1039" s="54"/>
      <c r="W1039" s="54"/>
      <c r="X1039" s="54"/>
      <c r="Y1039" s="54"/>
      <c r="Z1039" s="54"/>
      <c r="AA1039" s="54"/>
      <c r="AB1039" s="54"/>
      <c r="AC1039" s="54"/>
      <c r="AD1039" s="54"/>
      <c r="AE1039" s="54"/>
      <c r="AF1039" s="54"/>
      <c r="AG1039" s="54"/>
      <c r="AH1039" s="54"/>
      <c r="AI1039" s="54"/>
      <c r="AJ1039" s="54"/>
      <c r="AK1039" s="54"/>
      <c r="AL1039" s="54"/>
      <c r="AM1039" s="54"/>
      <c r="AN1039" s="54"/>
      <c r="AO1039" s="54"/>
      <c r="AP1039" s="54"/>
      <c r="AQ1039" s="54"/>
      <c r="AR1039" s="54"/>
      <c r="AS1039" s="54"/>
      <c r="AT1039" s="54"/>
      <c r="AU1039" s="54"/>
      <c r="AV1039" s="54"/>
      <c r="AW1039" s="54"/>
      <c r="AX1039" s="54"/>
      <c r="AY1039" s="54"/>
      <c r="AZ1039" s="54"/>
      <c r="BA1039" s="54"/>
      <c r="BB1039" s="54"/>
      <c r="BC1039" s="54"/>
      <c r="BD1039" s="54"/>
      <c r="BE1039" s="54"/>
      <c r="BF1039" s="54"/>
      <c r="BG1039" s="54"/>
      <c r="BH1039" s="54"/>
      <c r="BI1039" s="54"/>
      <c r="BJ1039" s="54"/>
      <c r="BK1039" s="54"/>
      <c r="BL1039" s="54"/>
      <c r="BM1039" s="54"/>
      <c r="BN1039" s="54"/>
      <c r="BO1039" s="54"/>
      <c r="BP1039" s="54"/>
      <c r="BQ1039" s="54"/>
      <c r="BR1039" s="54"/>
      <c r="BS1039" s="54"/>
      <c r="BT1039" s="54"/>
      <c r="BU1039" s="54"/>
      <c r="BV1039" s="54"/>
      <c r="BW1039" s="54"/>
      <c r="BX1039" s="54"/>
      <c r="BY1039" s="54"/>
      <c r="BZ1039" s="54"/>
      <c r="CF1039" s="340" t="s">
        <v>401</v>
      </c>
      <c r="CG1039" s="353" t="e">
        <f t="shared" ref="CG1039:CV1039" si="788">CG1035</f>
        <v>#VALUE!</v>
      </c>
      <c r="CH1039" s="353" t="e">
        <f t="shared" si="788"/>
        <v>#VALUE!</v>
      </c>
      <c r="CI1039" s="353" t="e">
        <f t="shared" si="788"/>
        <v>#VALUE!</v>
      </c>
      <c r="CJ1039" s="353" t="e">
        <f t="shared" si="788"/>
        <v>#VALUE!</v>
      </c>
      <c r="CK1039" s="353" t="e">
        <f t="shared" si="788"/>
        <v>#VALUE!</v>
      </c>
      <c r="CL1039" s="353" t="e">
        <f t="shared" si="788"/>
        <v>#VALUE!</v>
      </c>
      <c r="CM1039" s="353" t="e">
        <f t="shared" si="788"/>
        <v>#VALUE!</v>
      </c>
      <c r="CN1039" s="353" t="e">
        <f t="shared" si="788"/>
        <v>#VALUE!</v>
      </c>
      <c r="CO1039" s="353" t="e">
        <f t="shared" si="788"/>
        <v>#VALUE!</v>
      </c>
      <c r="CP1039" s="353" t="e">
        <f t="shared" si="788"/>
        <v>#VALUE!</v>
      </c>
      <c r="CQ1039" s="353" t="e">
        <f t="shared" si="788"/>
        <v>#VALUE!</v>
      </c>
      <c r="CR1039" s="353" t="e">
        <f t="shared" si="788"/>
        <v>#VALUE!</v>
      </c>
      <c r="CS1039" s="353" t="e">
        <f t="shared" si="788"/>
        <v>#VALUE!</v>
      </c>
      <c r="CT1039" s="353" t="e">
        <f t="shared" si="788"/>
        <v>#VALUE!</v>
      </c>
      <c r="CU1039" s="353" t="e">
        <f t="shared" si="788"/>
        <v>#VALUE!</v>
      </c>
      <c r="CV1039" s="353" t="e">
        <f t="shared" si="788"/>
        <v>#VALUE!</v>
      </c>
    </row>
    <row r="1040" spans="1:118" ht="13.5" x14ac:dyDescent="0.15">
      <c r="A1040" s="54"/>
      <c r="B1040" s="54"/>
      <c r="C1040" s="54"/>
      <c r="D1040" s="54"/>
      <c r="E1040" s="54"/>
      <c r="F1040" s="54"/>
      <c r="G1040" s="54"/>
      <c r="H1040" s="54"/>
      <c r="I1040" s="54"/>
      <c r="J1040" s="54"/>
      <c r="K1040" s="54"/>
      <c r="L1040" s="54"/>
      <c r="M1040" s="54"/>
      <c r="N1040" s="54"/>
      <c r="O1040" s="54"/>
      <c r="P1040" s="54"/>
      <c r="Q1040" s="54"/>
      <c r="R1040" s="54"/>
      <c r="S1040" s="54"/>
      <c r="T1040" s="54"/>
      <c r="U1040" s="54"/>
      <c r="V1040" s="54"/>
      <c r="W1040" s="54"/>
      <c r="X1040" s="54"/>
      <c r="Y1040" s="54"/>
      <c r="Z1040" s="54"/>
      <c r="AA1040" s="54"/>
      <c r="AB1040" s="54"/>
      <c r="AC1040" s="54"/>
      <c r="AD1040" s="54"/>
      <c r="AE1040" s="54"/>
      <c r="AF1040" s="54"/>
      <c r="AG1040" s="54"/>
      <c r="AH1040" s="54"/>
      <c r="AI1040" s="54"/>
      <c r="AJ1040" s="54"/>
      <c r="AK1040" s="54"/>
      <c r="AL1040" s="54"/>
      <c r="AM1040" s="54"/>
      <c r="AN1040" s="54"/>
      <c r="AO1040" s="54"/>
      <c r="AP1040" s="54"/>
      <c r="AQ1040" s="54"/>
      <c r="AR1040" s="54"/>
      <c r="AS1040" s="54"/>
      <c r="AT1040" s="54"/>
      <c r="AU1040" s="54"/>
      <c r="AV1040" s="54"/>
      <c r="AW1040" s="54"/>
      <c r="AX1040" s="54"/>
      <c r="AY1040" s="54"/>
      <c r="AZ1040" s="54"/>
      <c r="BA1040" s="54"/>
      <c r="BB1040" s="54"/>
      <c r="BC1040" s="54"/>
      <c r="BD1040" s="54"/>
      <c r="BE1040" s="54"/>
      <c r="BF1040" s="54"/>
      <c r="BG1040" s="54"/>
      <c r="BH1040" s="54"/>
      <c r="BI1040" s="54"/>
      <c r="BJ1040" s="54"/>
      <c r="BK1040" s="54"/>
      <c r="BL1040" s="54"/>
      <c r="BM1040" s="54"/>
      <c r="BN1040" s="54"/>
      <c r="BO1040" s="54"/>
      <c r="BP1040" s="54"/>
      <c r="BQ1040" s="54"/>
      <c r="BR1040" s="54"/>
      <c r="BS1040" s="54"/>
      <c r="BT1040" s="54"/>
      <c r="BU1040" s="54"/>
      <c r="BV1040" s="54"/>
      <c r="BW1040" s="54"/>
      <c r="BX1040" s="54"/>
      <c r="BY1040" s="54"/>
      <c r="BZ1040" s="54"/>
      <c r="CF1040" s="54" t="s">
        <v>395</v>
      </c>
      <c r="CG1040" s="54">
        <v>100</v>
      </c>
      <c r="CH1040" s="54">
        <f>$CG1040</f>
        <v>100</v>
      </c>
      <c r="CI1040" s="54">
        <f t="shared" ref="CI1040:CV1044" si="789">$CG1040</f>
        <v>100</v>
      </c>
      <c r="CJ1040" s="54">
        <f t="shared" si="789"/>
        <v>100</v>
      </c>
      <c r="CK1040" s="54">
        <f t="shared" si="789"/>
        <v>100</v>
      </c>
      <c r="CL1040" s="54">
        <f t="shared" si="789"/>
        <v>100</v>
      </c>
      <c r="CM1040" s="54">
        <f t="shared" si="789"/>
        <v>100</v>
      </c>
      <c r="CN1040" s="54">
        <f t="shared" si="789"/>
        <v>100</v>
      </c>
      <c r="CO1040" s="54">
        <f t="shared" si="789"/>
        <v>100</v>
      </c>
      <c r="CP1040" s="54">
        <f t="shared" si="789"/>
        <v>100</v>
      </c>
      <c r="CQ1040" s="54">
        <f t="shared" si="789"/>
        <v>100</v>
      </c>
      <c r="CR1040" s="54">
        <f t="shared" si="789"/>
        <v>100</v>
      </c>
      <c r="CS1040" s="54">
        <f t="shared" si="789"/>
        <v>100</v>
      </c>
      <c r="CT1040" s="54">
        <f t="shared" si="789"/>
        <v>100</v>
      </c>
      <c r="CU1040" s="54">
        <f t="shared" si="789"/>
        <v>100</v>
      </c>
      <c r="CV1040" s="54">
        <f t="shared" si="789"/>
        <v>100</v>
      </c>
      <c r="CX1040" s="339" t="s">
        <v>476</v>
      </c>
      <c r="CY1040" s="339"/>
      <c r="CZ1040" s="339"/>
      <c r="DA1040" s="339"/>
      <c r="DB1040" s="339"/>
      <c r="DC1040" s="339"/>
      <c r="DD1040" s="339"/>
      <c r="DE1040" s="339"/>
      <c r="DF1040" s="339"/>
      <c r="DG1040" s="339"/>
      <c r="DH1040" s="339"/>
      <c r="DI1040" s="339"/>
      <c r="DJ1040" s="339"/>
      <c r="DK1040" s="339"/>
      <c r="DL1040" s="339"/>
      <c r="DM1040" s="339"/>
      <c r="DN1040" s="339"/>
    </row>
    <row r="1041" spans="1:118" ht="13.5" x14ac:dyDescent="0.15">
      <c r="A1041" s="54"/>
      <c r="B1041" s="54"/>
      <c r="C1041" s="54"/>
      <c r="D1041" s="54"/>
      <c r="E1041" s="54"/>
      <c r="F1041" s="54"/>
      <c r="G1041" s="54"/>
      <c r="H1041" s="54"/>
      <c r="I1041" s="54"/>
      <c r="J1041" s="54"/>
      <c r="K1041" s="54"/>
      <c r="L1041" s="54"/>
      <c r="M1041" s="54"/>
      <c r="N1041" s="54"/>
      <c r="O1041" s="54"/>
      <c r="P1041" s="54"/>
      <c r="Q1041" s="54"/>
      <c r="R1041" s="54"/>
      <c r="S1041" s="54"/>
      <c r="T1041" s="54"/>
      <c r="U1041" s="54"/>
      <c r="V1041" s="54"/>
      <c r="W1041" s="54"/>
      <c r="X1041" s="54"/>
      <c r="Y1041" s="54"/>
      <c r="Z1041" s="54"/>
      <c r="AA1041" s="54"/>
      <c r="AB1041" s="54"/>
      <c r="AC1041" s="54"/>
      <c r="AD1041" s="54"/>
      <c r="AE1041" s="54"/>
      <c r="AF1041" s="54"/>
      <c r="AG1041" s="54"/>
      <c r="AH1041" s="54"/>
      <c r="AI1041" s="54"/>
      <c r="AJ1041" s="54"/>
      <c r="AK1041" s="54"/>
      <c r="AL1041" s="54"/>
      <c r="AM1041" s="54"/>
      <c r="AN1041" s="54"/>
      <c r="AO1041" s="54"/>
      <c r="AP1041" s="54"/>
      <c r="AQ1041" s="54"/>
      <c r="AR1041" s="54"/>
      <c r="AS1041" s="54"/>
      <c r="AT1041" s="54"/>
      <c r="AU1041" s="54"/>
      <c r="AV1041" s="54"/>
      <c r="AW1041" s="54"/>
      <c r="AX1041" s="54"/>
      <c r="AY1041" s="54"/>
      <c r="AZ1041" s="54"/>
      <c r="BA1041" s="54"/>
      <c r="BB1041" s="54"/>
      <c r="BC1041" s="54"/>
      <c r="BD1041" s="54"/>
      <c r="BE1041" s="54"/>
      <c r="BF1041" s="54"/>
      <c r="BG1041" s="54"/>
      <c r="BH1041" s="54"/>
      <c r="BI1041" s="54"/>
      <c r="BJ1041" s="54"/>
      <c r="BK1041" s="54"/>
      <c r="BL1041" s="54"/>
      <c r="BM1041" s="54"/>
      <c r="BN1041" s="54"/>
      <c r="BO1041" s="54"/>
      <c r="BP1041" s="54"/>
      <c r="BQ1041" s="54"/>
      <c r="BR1041" s="54"/>
      <c r="BS1041" s="54"/>
      <c r="BT1041" s="54"/>
      <c r="BU1041" s="54"/>
      <c r="BV1041" s="54"/>
      <c r="BW1041" s="54"/>
      <c r="BX1041" s="54"/>
      <c r="BY1041" s="54"/>
      <c r="BZ1041" s="54"/>
      <c r="CB1041" s="64" t="s">
        <v>372</v>
      </c>
      <c r="CC1041" s="345">
        <v>-10</v>
      </c>
      <c r="CD1041" s="66" t="s">
        <v>477</v>
      </c>
      <c r="CE1041" s="66">
        <f>ROUND(CC1041*$CG$82*9.80665/1000,0)</f>
        <v>-101</v>
      </c>
      <c r="CF1041" s="54" t="s">
        <v>602</v>
      </c>
      <c r="CG1041" s="341">
        <f>CE1042</f>
        <v>0</v>
      </c>
      <c r="CH1041" s="54">
        <f>$CG1041</f>
        <v>0</v>
      </c>
      <c r="CI1041" s="54">
        <f t="shared" si="789"/>
        <v>0</v>
      </c>
      <c r="CJ1041" s="54">
        <f t="shared" si="789"/>
        <v>0</v>
      </c>
      <c r="CK1041" s="54">
        <f t="shared" si="789"/>
        <v>0</v>
      </c>
      <c r="CL1041" s="54">
        <f t="shared" si="789"/>
        <v>0</v>
      </c>
      <c r="CM1041" s="54">
        <f t="shared" si="789"/>
        <v>0</v>
      </c>
      <c r="CN1041" s="54">
        <f t="shared" si="789"/>
        <v>0</v>
      </c>
      <c r="CO1041" s="54">
        <f t="shared" si="789"/>
        <v>0</v>
      </c>
      <c r="CP1041" s="54">
        <f t="shared" si="789"/>
        <v>0</v>
      </c>
      <c r="CQ1041" s="54">
        <f t="shared" si="789"/>
        <v>0</v>
      </c>
      <c r="CR1041" s="54">
        <f t="shared" si="789"/>
        <v>0</v>
      </c>
      <c r="CS1041" s="54">
        <f t="shared" si="789"/>
        <v>0</v>
      </c>
      <c r="CT1041" s="54">
        <f t="shared" si="789"/>
        <v>0</v>
      </c>
      <c r="CU1041" s="54">
        <f t="shared" si="789"/>
        <v>0</v>
      </c>
      <c r="CV1041" s="54">
        <f t="shared" si="789"/>
        <v>0</v>
      </c>
    </row>
    <row r="1042" spans="1:118" ht="13.5" x14ac:dyDescent="0.15">
      <c r="A1042" s="54"/>
      <c r="B1042" s="54"/>
      <c r="C1042" s="54"/>
      <c r="D1042" s="54"/>
      <c r="E1042" s="54"/>
      <c r="F1042" s="54"/>
      <c r="G1042" s="54"/>
      <c r="H1042" s="54"/>
      <c r="I1042" s="54"/>
      <c r="J1042" s="54"/>
      <c r="K1042" s="54"/>
      <c r="L1042" s="54"/>
      <c r="M1042" s="54"/>
      <c r="N1042" s="54"/>
      <c r="O1042" s="54"/>
      <c r="P1042" s="54"/>
      <c r="Q1042" s="54"/>
      <c r="R1042" s="54"/>
      <c r="S1042" s="54"/>
      <c r="T1042" s="54"/>
      <c r="U1042" s="54"/>
      <c r="V1042" s="54"/>
      <c r="W1042" s="54"/>
      <c r="X1042" s="54"/>
      <c r="Y1042" s="54"/>
      <c r="Z1042" s="54"/>
      <c r="AA1042" s="54"/>
      <c r="AB1042" s="54"/>
      <c r="AC1042" s="54"/>
      <c r="AD1042" s="54"/>
      <c r="AE1042" s="54"/>
      <c r="AF1042" s="54"/>
      <c r="AG1042" s="54"/>
      <c r="AH1042" s="54"/>
      <c r="AI1042" s="54"/>
      <c r="AJ1042" s="54"/>
      <c r="AK1042" s="54"/>
      <c r="AL1042" s="54"/>
      <c r="AM1042" s="54"/>
      <c r="AN1042" s="54"/>
      <c r="AO1042" s="54"/>
      <c r="AP1042" s="54"/>
      <c r="AQ1042" s="54"/>
      <c r="AR1042" s="54"/>
      <c r="AS1042" s="54"/>
      <c r="AT1042" s="54"/>
      <c r="AU1042" s="54"/>
      <c r="AV1042" s="54"/>
      <c r="AW1042" s="54"/>
      <c r="AX1042" s="54"/>
      <c r="AY1042" s="54"/>
      <c r="AZ1042" s="54"/>
      <c r="BA1042" s="54"/>
      <c r="BB1042" s="54"/>
      <c r="BC1042" s="54"/>
      <c r="BD1042" s="54"/>
      <c r="BE1042" s="54"/>
      <c r="BF1042" s="54"/>
      <c r="BG1042" s="54"/>
      <c r="BH1042" s="54"/>
      <c r="BI1042" s="54"/>
      <c r="BJ1042" s="54"/>
      <c r="BK1042" s="54"/>
      <c r="BL1042" s="54"/>
      <c r="BM1042" s="54"/>
      <c r="BN1042" s="54"/>
      <c r="BO1042" s="54"/>
      <c r="BP1042" s="54"/>
      <c r="BQ1042" s="54"/>
      <c r="BR1042" s="54"/>
      <c r="BS1042" s="54"/>
      <c r="BT1042" s="54"/>
      <c r="BU1042" s="54"/>
      <c r="BV1042" s="54"/>
      <c r="BW1042" s="54"/>
      <c r="BX1042" s="54"/>
      <c r="BY1042" s="54"/>
      <c r="BZ1042" s="54"/>
      <c r="CB1042" s="354" t="s">
        <v>376</v>
      </c>
      <c r="CC1042" s="355">
        <f>CC1026</f>
        <v>0</v>
      </c>
      <c r="CD1042" s="346" t="s">
        <v>479</v>
      </c>
      <c r="CE1042" s="66">
        <f>CC1042*$CG$82*9.80665/1000</f>
        <v>0</v>
      </c>
      <c r="CF1042" s="54" t="s">
        <v>480</v>
      </c>
      <c r="CG1042" s="54">
        <v>0.79</v>
      </c>
      <c r="CH1042" s="54">
        <f>$CG1042</f>
        <v>0.79</v>
      </c>
      <c r="CI1042" s="54">
        <f t="shared" si="789"/>
        <v>0.79</v>
      </c>
      <c r="CJ1042" s="54">
        <f t="shared" si="789"/>
        <v>0.79</v>
      </c>
      <c r="CK1042" s="54">
        <f t="shared" si="789"/>
        <v>0.79</v>
      </c>
      <c r="CL1042" s="54">
        <f t="shared" si="789"/>
        <v>0.79</v>
      </c>
      <c r="CM1042" s="54">
        <f t="shared" si="789"/>
        <v>0.79</v>
      </c>
      <c r="CN1042" s="54">
        <f t="shared" si="789"/>
        <v>0.79</v>
      </c>
      <c r="CO1042" s="54">
        <f t="shared" si="789"/>
        <v>0.79</v>
      </c>
      <c r="CP1042" s="54">
        <f t="shared" si="789"/>
        <v>0.79</v>
      </c>
      <c r="CQ1042" s="54">
        <f t="shared" si="789"/>
        <v>0.79</v>
      </c>
      <c r="CR1042" s="54">
        <f t="shared" si="789"/>
        <v>0.79</v>
      </c>
      <c r="CS1042" s="54">
        <f t="shared" si="789"/>
        <v>0.79</v>
      </c>
      <c r="CT1042" s="54">
        <f t="shared" si="789"/>
        <v>0.79</v>
      </c>
      <c r="CU1042" s="54">
        <f t="shared" si="789"/>
        <v>0.79</v>
      </c>
      <c r="CV1042" s="54">
        <f t="shared" si="789"/>
        <v>0.79</v>
      </c>
      <c r="CX1042" s="358" t="s">
        <v>603</v>
      </c>
      <c r="CY1042" s="54">
        <f t="shared" ref="CY1042:DN1042" si="790">CG$79</f>
        <v>126.88500000000001</v>
      </c>
      <c r="CZ1042" s="54">
        <f t="shared" si="790"/>
        <v>109.185</v>
      </c>
      <c r="DA1042" s="54">
        <f t="shared" si="790"/>
        <v>94.381</v>
      </c>
      <c r="DB1042" s="54">
        <f t="shared" si="790"/>
        <v>82.445999999999998</v>
      </c>
      <c r="DC1042" s="54">
        <f t="shared" si="790"/>
        <v>73.918000000000006</v>
      </c>
      <c r="DD1042" s="54">
        <f t="shared" si="790"/>
        <v>63.152999999999999</v>
      </c>
      <c r="DE1042" s="54">
        <f t="shared" si="790"/>
        <v>56.482999999999997</v>
      </c>
      <c r="DF1042" s="54">
        <f t="shared" si="790"/>
        <v>51.133000000000003</v>
      </c>
      <c r="DG1042" s="54">
        <f t="shared" si="790"/>
        <v>48.246000000000002</v>
      </c>
      <c r="DH1042" s="54">
        <f t="shared" si="790"/>
        <v>43.709000000000003</v>
      </c>
      <c r="DI1042" s="54">
        <f t="shared" si="790"/>
        <v>40.774000000000001</v>
      </c>
      <c r="DJ1042" s="54">
        <f t="shared" si="790"/>
        <v>38.68</v>
      </c>
      <c r="DK1042" s="54">
        <f t="shared" si="790"/>
        <v>34.463000000000001</v>
      </c>
      <c r="DL1042" s="54">
        <f t="shared" si="790"/>
        <v>33.161000000000001</v>
      </c>
      <c r="DM1042" s="54">
        <f t="shared" si="790"/>
        <v>30.765000000000001</v>
      </c>
      <c r="DN1042" s="54">
        <f t="shared" si="790"/>
        <v>29.283999999999999</v>
      </c>
    </row>
    <row r="1043" spans="1:118" ht="13.5" x14ac:dyDescent="0.15">
      <c r="A1043" s="54"/>
      <c r="B1043" s="54"/>
      <c r="C1043" s="54"/>
      <c r="D1043" s="54"/>
      <c r="E1043" s="54"/>
      <c r="F1043" s="54"/>
      <c r="G1043" s="54"/>
      <c r="H1043" s="54"/>
      <c r="I1043" s="54"/>
      <c r="J1043" s="54"/>
      <c r="K1043" s="54"/>
      <c r="L1043" s="54"/>
      <c r="M1043" s="54"/>
      <c r="N1043" s="54"/>
      <c r="O1043" s="54"/>
      <c r="P1043" s="54"/>
      <c r="Q1043" s="54"/>
      <c r="R1043" s="54"/>
      <c r="S1043" s="54"/>
      <c r="T1043" s="54"/>
      <c r="U1043" s="54"/>
      <c r="V1043" s="54"/>
      <c r="W1043" s="54"/>
      <c r="X1043" s="54"/>
      <c r="Y1043" s="54"/>
      <c r="Z1043" s="54"/>
      <c r="AA1043" s="54"/>
      <c r="AB1043" s="54"/>
      <c r="AC1043" s="54"/>
      <c r="AD1043" s="54"/>
      <c r="AE1043" s="54"/>
      <c r="AF1043" s="54"/>
      <c r="AG1043" s="54"/>
      <c r="AH1043" s="54"/>
      <c r="AI1043" s="54"/>
      <c r="AJ1043" s="54"/>
      <c r="AK1043" s="54"/>
      <c r="AL1043" s="54"/>
      <c r="AM1043" s="54"/>
      <c r="AN1043" s="54"/>
      <c r="AO1043" s="54"/>
      <c r="AP1043" s="54"/>
      <c r="AQ1043" s="54"/>
      <c r="AR1043" s="54"/>
      <c r="AS1043" s="54"/>
      <c r="AT1043" s="54"/>
      <c r="AU1043" s="54"/>
      <c r="AV1043" s="54"/>
      <c r="AW1043" s="54"/>
      <c r="AX1043" s="54"/>
      <c r="AY1043" s="54"/>
      <c r="AZ1043" s="54"/>
      <c r="BA1043" s="54"/>
      <c r="BB1043" s="54"/>
      <c r="BC1043" s="54"/>
      <c r="BD1043" s="54"/>
      <c r="BE1043" s="54"/>
      <c r="BF1043" s="54"/>
      <c r="BG1043" s="54"/>
      <c r="BH1043" s="54"/>
      <c r="BI1043" s="54"/>
      <c r="BJ1043" s="54"/>
      <c r="BK1043" s="54"/>
      <c r="BL1043" s="54"/>
      <c r="BM1043" s="54"/>
      <c r="BN1043" s="54"/>
      <c r="BO1043" s="54"/>
      <c r="BP1043" s="54"/>
      <c r="BQ1043" s="54"/>
      <c r="BR1043" s="54"/>
      <c r="BS1043" s="54"/>
      <c r="BT1043" s="54"/>
      <c r="BU1043" s="54"/>
      <c r="BV1043" s="54"/>
      <c r="BW1043" s="54"/>
      <c r="BX1043" s="54"/>
      <c r="BY1043" s="54"/>
      <c r="BZ1043" s="54"/>
      <c r="CB1043" s="64" t="s">
        <v>380</v>
      </c>
      <c r="CC1043" s="356">
        <f>-BN142</f>
        <v>0</v>
      </c>
      <c r="CD1043" s="346" t="s">
        <v>479</v>
      </c>
      <c r="CE1043" s="66">
        <f>CC1043*$CG$82*9.80665/1000</f>
        <v>0</v>
      </c>
      <c r="CF1043" s="54" t="s">
        <v>481</v>
      </c>
      <c r="CG1043" s="341">
        <f>CE1041</f>
        <v>-101</v>
      </c>
      <c r="CH1043" s="54">
        <f>$CG1043</f>
        <v>-101</v>
      </c>
      <c r="CI1043" s="54">
        <f t="shared" si="789"/>
        <v>-101</v>
      </c>
      <c r="CJ1043" s="54">
        <f t="shared" si="789"/>
        <v>-101</v>
      </c>
      <c r="CK1043" s="54">
        <f t="shared" si="789"/>
        <v>-101</v>
      </c>
      <c r="CL1043" s="54">
        <f t="shared" si="789"/>
        <v>-101</v>
      </c>
      <c r="CM1043" s="54">
        <f t="shared" si="789"/>
        <v>-101</v>
      </c>
      <c r="CN1043" s="54">
        <f t="shared" si="789"/>
        <v>-101</v>
      </c>
      <c r="CO1043" s="54">
        <f t="shared" si="789"/>
        <v>-101</v>
      </c>
      <c r="CP1043" s="54">
        <f t="shared" si="789"/>
        <v>-101</v>
      </c>
      <c r="CQ1043" s="54">
        <f t="shared" si="789"/>
        <v>-101</v>
      </c>
      <c r="CR1043" s="54">
        <f t="shared" si="789"/>
        <v>-101</v>
      </c>
      <c r="CS1043" s="54">
        <f t="shared" si="789"/>
        <v>-101</v>
      </c>
      <c r="CT1043" s="54">
        <f t="shared" si="789"/>
        <v>-101</v>
      </c>
      <c r="CU1043" s="54">
        <f t="shared" si="789"/>
        <v>-101</v>
      </c>
      <c r="CV1043" s="54">
        <f t="shared" si="789"/>
        <v>-101</v>
      </c>
      <c r="CX1043" s="54" t="s">
        <v>482</v>
      </c>
      <c r="CY1043" s="54">
        <f t="shared" ref="CY1043:DN1043" si="791">CG$80</f>
        <v>0.55779999999999996</v>
      </c>
      <c r="CZ1043" s="54">
        <f t="shared" si="791"/>
        <v>0.65139999999999998</v>
      </c>
      <c r="DA1043" s="54">
        <f t="shared" si="791"/>
        <v>0.72219999999999995</v>
      </c>
      <c r="DB1043" s="54">
        <f t="shared" si="791"/>
        <v>0.78249999999999997</v>
      </c>
      <c r="DC1043" s="54">
        <f t="shared" si="791"/>
        <v>0.81259999999999999</v>
      </c>
      <c r="DD1043" s="54">
        <f t="shared" si="791"/>
        <v>0.84340000000000004</v>
      </c>
      <c r="DE1043" s="54">
        <f t="shared" si="791"/>
        <v>0.86929999999999996</v>
      </c>
      <c r="DF1043" s="54">
        <f t="shared" si="791"/>
        <v>0.89100000000000001</v>
      </c>
      <c r="DG1043" s="54">
        <f t="shared" si="791"/>
        <v>0.90920000000000001</v>
      </c>
      <c r="DH1043" s="54">
        <f t="shared" si="791"/>
        <v>0.92220000000000002</v>
      </c>
      <c r="DI1043" s="54">
        <f t="shared" si="791"/>
        <v>0.93189999999999995</v>
      </c>
      <c r="DJ1043" s="54">
        <f t="shared" si="791"/>
        <v>0.94030000000000002</v>
      </c>
      <c r="DK1043" s="54">
        <f t="shared" si="791"/>
        <v>0.94769999999999999</v>
      </c>
      <c r="DL1043" s="54">
        <f t="shared" si="791"/>
        <v>0.95440000000000003</v>
      </c>
      <c r="DM1043" s="54">
        <f t="shared" si="791"/>
        <v>0.96020000000000005</v>
      </c>
      <c r="DN1043" s="54">
        <f t="shared" si="791"/>
        <v>0.96530000000000005</v>
      </c>
    </row>
    <row r="1044" spans="1:118" ht="14.25" thickBot="1" x14ac:dyDescent="0.2">
      <c r="A1044" s="54"/>
      <c r="B1044" s="54"/>
      <c r="C1044" s="54"/>
      <c r="D1044" s="54"/>
      <c r="E1044" s="54"/>
      <c r="F1044" s="54"/>
      <c r="G1044" s="54"/>
      <c r="H1044" s="54"/>
      <c r="I1044" s="54"/>
      <c r="J1044" s="54"/>
      <c r="K1044" s="54"/>
      <c r="L1044" s="54"/>
      <c r="M1044" s="54"/>
      <c r="N1044" s="54"/>
      <c r="O1044" s="54"/>
      <c r="P1044" s="54"/>
      <c r="Q1044" s="54"/>
      <c r="R1044" s="54"/>
      <c r="S1044" s="54"/>
      <c r="T1044" s="54"/>
      <c r="U1044" s="54"/>
      <c r="V1044" s="54"/>
      <c r="W1044" s="54"/>
      <c r="X1044" s="54"/>
      <c r="Y1044" s="54"/>
      <c r="Z1044" s="54"/>
      <c r="AA1044" s="54"/>
      <c r="AB1044" s="54"/>
      <c r="AC1044" s="54"/>
      <c r="AD1044" s="54"/>
      <c r="AE1044" s="54"/>
      <c r="AF1044" s="54"/>
      <c r="AG1044" s="54"/>
      <c r="AH1044" s="54"/>
      <c r="AI1044" s="54"/>
      <c r="AJ1044" s="54"/>
      <c r="AK1044" s="54"/>
      <c r="AL1044" s="54"/>
      <c r="AM1044" s="54"/>
      <c r="AN1044" s="54"/>
      <c r="AO1044" s="54"/>
      <c r="AP1044" s="54"/>
      <c r="AQ1044" s="54"/>
      <c r="AR1044" s="54"/>
      <c r="AS1044" s="54"/>
      <c r="AT1044" s="54"/>
      <c r="AU1044" s="54"/>
      <c r="AV1044" s="54"/>
      <c r="AW1044" s="54"/>
      <c r="AX1044" s="54"/>
      <c r="AY1044" s="54"/>
      <c r="AZ1044" s="54"/>
      <c r="BA1044" s="54"/>
      <c r="BB1044" s="54"/>
      <c r="BC1044" s="54"/>
      <c r="BD1044" s="54"/>
      <c r="BE1044" s="54"/>
      <c r="BF1044" s="54"/>
      <c r="BG1044" s="54"/>
      <c r="BH1044" s="54"/>
      <c r="BI1044" s="54"/>
      <c r="BJ1044" s="54"/>
      <c r="BK1044" s="54"/>
      <c r="BL1044" s="54"/>
      <c r="BM1044" s="54"/>
      <c r="BN1044" s="54"/>
      <c r="BO1044" s="54"/>
      <c r="BP1044" s="54"/>
      <c r="BQ1044" s="54"/>
      <c r="BR1044" s="54"/>
      <c r="BS1044" s="54"/>
      <c r="BT1044" s="54"/>
      <c r="BU1044" s="54"/>
      <c r="BV1044" s="54"/>
      <c r="BW1044" s="54"/>
      <c r="BX1044" s="54"/>
      <c r="BY1044" s="54"/>
      <c r="BZ1044" s="54"/>
      <c r="CB1044" s="64" t="s">
        <v>384</v>
      </c>
      <c r="CC1044" s="345">
        <f>(BM888-BM887)/0.000694444444444444</f>
        <v>0</v>
      </c>
      <c r="CD1044" s="66" t="s">
        <v>65</v>
      </c>
      <c r="CE1044" s="66">
        <f>IF(CC1041=0,IF(CC1024&gt;0,CC1044+CE1027,CC1044),(CC1044-((CC1043-CC1042)/CC1041)))</f>
        <v>0</v>
      </c>
      <c r="CF1044" s="54" t="s">
        <v>604</v>
      </c>
      <c r="CG1044" s="341">
        <f>ABS(CE1044)</f>
        <v>0</v>
      </c>
      <c r="CH1044" s="54">
        <f>$CG1044</f>
        <v>0</v>
      </c>
      <c r="CI1044" s="54">
        <f t="shared" si="789"/>
        <v>0</v>
      </c>
      <c r="CJ1044" s="54">
        <f t="shared" si="789"/>
        <v>0</v>
      </c>
      <c r="CK1044" s="54">
        <f t="shared" si="789"/>
        <v>0</v>
      </c>
      <c r="CL1044" s="54">
        <f t="shared" si="789"/>
        <v>0</v>
      </c>
      <c r="CM1044" s="54">
        <f t="shared" si="789"/>
        <v>0</v>
      </c>
      <c r="CN1044" s="54">
        <f t="shared" si="789"/>
        <v>0</v>
      </c>
      <c r="CO1044" s="54">
        <f t="shared" si="789"/>
        <v>0</v>
      </c>
      <c r="CP1044" s="54">
        <f t="shared" si="789"/>
        <v>0</v>
      </c>
      <c r="CQ1044" s="54">
        <f t="shared" si="789"/>
        <v>0</v>
      </c>
      <c r="CR1044" s="54">
        <f t="shared" si="789"/>
        <v>0</v>
      </c>
      <c r="CS1044" s="54">
        <f t="shared" si="789"/>
        <v>0</v>
      </c>
      <c r="CT1044" s="54">
        <f t="shared" si="789"/>
        <v>0</v>
      </c>
      <c r="CU1044" s="54">
        <f t="shared" si="789"/>
        <v>0</v>
      </c>
      <c r="CV1044" s="54">
        <f t="shared" si="789"/>
        <v>0</v>
      </c>
      <c r="CX1044" s="54" t="s">
        <v>407</v>
      </c>
      <c r="CY1044" s="54">
        <f>100-$CG$83</f>
        <v>94.33</v>
      </c>
      <c r="CZ1044" s="54">
        <f t="shared" ref="CZ1044:DN1044" si="792">100-$CG$83</f>
        <v>94.33</v>
      </c>
      <c r="DA1044" s="54">
        <f t="shared" si="792"/>
        <v>94.33</v>
      </c>
      <c r="DB1044" s="54">
        <f t="shared" si="792"/>
        <v>94.33</v>
      </c>
      <c r="DC1044" s="54">
        <f t="shared" si="792"/>
        <v>94.33</v>
      </c>
      <c r="DD1044" s="54">
        <f t="shared" si="792"/>
        <v>94.33</v>
      </c>
      <c r="DE1044" s="54">
        <f t="shared" si="792"/>
        <v>94.33</v>
      </c>
      <c r="DF1044" s="54">
        <f t="shared" si="792"/>
        <v>94.33</v>
      </c>
      <c r="DG1044" s="54">
        <f t="shared" si="792"/>
        <v>94.33</v>
      </c>
      <c r="DH1044" s="54">
        <f t="shared" si="792"/>
        <v>94.33</v>
      </c>
      <c r="DI1044" s="54">
        <f t="shared" si="792"/>
        <v>94.33</v>
      </c>
      <c r="DJ1044" s="54">
        <f t="shared" si="792"/>
        <v>94.33</v>
      </c>
      <c r="DK1044" s="54">
        <f t="shared" si="792"/>
        <v>94.33</v>
      </c>
      <c r="DL1044" s="54">
        <f t="shared" si="792"/>
        <v>94.33</v>
      </c>
      <c r="DM1044" s="54">
        <f t="shared" si="792"/>
        <v>94.33</v>
      </c>
      <c r="DN1044" s="54">
        <f t="shared" si="792"/>
        <v>94.33</v>
      </c>
    </row>
    <row r="1045" spans="1:118" ht="14.25" thickBot="1" x14ac:dyDescent="0.2">
      <c r="A1045" s="54"/>
      <c r="B1045" s="54"/>
      <c r="C1045" s="54"/>
      <c r="D1045" s="54"/>
      <c r="E1045" s="54"/>
      <c r="F1045" s="54"/>
      <c r="G1045" s="54"/>
      <c r="H1045" s="54"/>
      <c r="I1045" s="54"/>
      <c r="J1045" s="54"/>
      <c r="K1045" s="54"/>
      <c r="L1045" s="54"/>
      <c r="M1045" s="54"/>
      <c r="N1045" s="54"/>
      <c r="O1045" s="54"/>
      <c r="P1045" s="54"/>
      <c r="Q1045" s="54"/>
      <c r="R1045" s="54"/>
      <c r="S1045" s="54"/>
      <c r="T1045" s="54"/>
      <c r="U1045" s="54"/>
      <c r="V1045" s="54"/>
      <c r="W1045" s="54"/>
      <c r="X1045" s="54"/>
      <c r="Y1045" s="54"/>
      <c r="Z1045" s="54"/>
      <c r="AA1045" s="54"/>
      <c r="AB1045" s="54"/>
      <c r="AC1045" s="54"/>
      <c r="AD1045" s="54"/>
      <c r="AE1045" s="54"/>
      <c r="AF1045" s="54"/>
      <c r="AG1045" s="54"/>
      <c r="AH1045" s="54"/>
      <c r="AI1045" s="54"/>
      <c r="AJ1045" s="54"/>
      <c r="AK1045" s="54"/>
      <c r="AL1045" s="54"/>
      <c r="AM1045" s="54"/>
      <c r="AN1045" s="54"/>
      <c r="AO1045" s="54"/>
      <c r="AP1045" s="54"/>
      <c r="AQ1045" s="54"/>
      <c r="AR1045" s="54"/>
      <c r="AS1045" s="54"/>
      <c r="AT1045" s="54"/>
      <c r="AU1045" s="54"/>
      <c r="AV1045" s="54"/>
      <c r="AW1045" s="54"/>
      <c r="AX1045" s="54"/>
      <c r="AY1045" s="54"/>
      <c r="AZ1045" s="54"/>
      <c r="BA1045" s="54"/>
      <c r="BB1045" s="54"/>
      <c r="BC1045" s="54"/>
      <c r="BD1045" s="54"/>
      <c r="BE1045" s="54"/>
      <c r="BF1045" s="54"/>
      <c r="BG1045" s="54"/>
      <c r="BH1045" s="54"/>
      <c r="BI1045" s="54"/>
      <c r="BJ1045" s="54"/>
      <c r="BK1045" s="54"/>
      <c r="BL1045" s="54"/>
      <c r="BM1045" s="54"/>
      <c r="BN1045" s="54"/>
      <c r="BO1045" s="54"/>
      <c r="BP1045" s="54"/>
      <c r="BQ1045" s="54"/>
      <c r="BR1045" s="54"/>
      <c r="BS1045" s="54"/>
      <c r="BT1045" s="54"/>
      <c r="BU1045" s="54"/>
      <c r="BV1045" s="54"/>
      <c r="BW1045" s="54"/>
      <c r="BX1045" s="54"/>
      <c r="BY1045" s="54"/>
      <c r="BZ1045" s="54"/>
      <c r="CB1045" s="359"/>
      <c r="CC1045" s="360"/>
      <c r="CF1045" s="54" t="s">
        <v>605</v>
      </c>
      <c r="CG1045" s="347">
        <f>LN(2)/CG$78</f>
        <v>0.13862943611198905</v>
      </c>
      <c r="CH1045" s="347">
        <f t="shared" ref="CH1045:CV1045" si="793">LN(2)/CH$78</f>
        <v>8.6643397569993161E-2</v>
      </c>
      <c r="CI1045" s="347">
        <f t="shared" si="793"/>
        <v>5.5451774444795626E-2</v>
      </c>
      <c r="CJ1045" s="347">
        <f t="shared" si="793"/>
        <v>3.7467415165402446E-2</v>
      </c>
      <c r="CK1045" s="347">
        <f t="shared" si="793"/>
        <v>2.5672117798516494E-2</v>
      </c>
      <c r="CL1045" s="347">
        <f t="shared" si="793"/>
        <v>1.8097837612531208E-2</v>
      </c>
      <c r="CM1045" s="347">
        <f t="shared" si="793"/>
        <v>1.2765141446776157E-2</v>
      </c>
      <c r="CN1045" s="347">
        <f t="shared" si="793"/>
        <v>9.001911435843446E-3</v>
      </c>
      <c r="CO1045" s="347">
        <f t="shared" si="793"/>
        <v>6.3591484455040852E-3</v>
      </c>
      <c r="CP1045" s="347">
        <f t="shared" si="793"/>
        <v>4.7475834284927756E-3</v>
      </c>
      <c r="CQ1045" s="347">
        <f t="shared" si="793"/>
        <v>3.7066694147590657E-3</v>
      </c>
      <c r="CR1045" s="347">
        <f t="shared" si="793"/>
        <v>2.9001974082006081E-3</v>
      </c>
      <c r="CS1045" s="347">
        <f t="shared" si="793"/>
        <v>2.272613706753919E-3</v>
      </c>
      <c r="CT1045" s="347">
        <f t="shared" si="793"/>
        <v>1.7773004629742187E-3</v>
      </c>
      <c r="CU1045" s="347">
        <f t="shared" si="793"/>
        <v>1.3918618083533039E-3</v>
      </c>
      <c r="CV1045" s="347">
        <f t="shared" si="793"/>
        <v>1.0915703630865281E-3</v>
      </c>
      <c r="CX1045" s="54" t="s">
        <v>606</v>
      </c>
      <c r="CY1045" s="361">
        <f>CE1043</f>
        <v>0</v>
      </c>
      <c r="CZ1045" s="54">
        <f>$CY1045</f>
        <v>0</v>
      </c>
      <c r="DA1045" s="54">
        <f t="shared" ref="DA1045:DN1045" si="794">$CY1045</f>
        <v>0</v>
      </c>
      <c r="DB1045" s="54">
        <f t="shared" si="794"/>
        <v>0</v>
      </c>
      <c r="DC1045" s="54">
        <f t="shared" si="794"/>
        <v>0</v>
      </c>
      <c r="DD1045" s="54">
        <f t="shared" si="794"/>
        <v>0</v>
      </c>
      <c r="DE1045" s="54">
        <f t="shared" si="794"/>
        <v>0</v>
      </c>
      <c r="DF1045" s="54">
        <f t="shared" si="794"/>
        <v>0</v>
      </c>
      <c r="DG1045" s="54">
        <f t="shared" si="794"/>
        <v>0</v>
      </c>
      <c r="DH1045" s="54">
        <f t="shared" si="794"/>
        <v>0</v>
      </c>
      <c r="DI1045" s="54">
        <f t="shared" si="794"/>
        <v>0</v>
      </c>
      <c r="DJ1045" s="54">
        <f t="shared" si="794"/>
        <v>0</v>
      </c>
      <c r="DK1045" s="54">
        <f t="shared" si="794"/>
        <v>0</v>
      </c>
      <c r="DL1045" s="54">
        <f t="shared" si="794"/>
        <v>0</v>
      </c>
      <c r="DM1045" s="54">
        <f t="shared" si="794"/>
        <v>0</v>
      </c>
      <c r="DN1045" s="54">
        <f t="shared" si="794"/>
        <v>0</v>
      </c>
    </row>
    <row r="1047" spans="1:118" ht="13.5" x14ac:dyDescent="0.15">
      <c r="A1047" s="54"/>
      <c r="B1047" s="54"/>
      <c r="C1047" s="54"/>
      <c r="D1047" s="54"/>
      <c r="E1047" s="54"/>
      <c r="F1047" s="54"/>
      <c r="G1047" s="54"/>
      <c r="H1047" s="54"/>
      <c r="I1047" s="54"/>
      <c r="J1047" s="54"/>
      <c r="K1047" s="54"/>
      <c r="L1047" s="54"/>
      <c r="M1047" s="54"/>
      <c r="N1047" s="54"/>
      <c r="O1047" s="54"/>
      <c r="P1047" s="54"/>
      <c r="Q1047" s="54"/>
      <c r="R1047" s="54"/>
      <c r="S1047" s="54"/>
      <c r="T1047" s="54"/>
      <c r="U1047" s="54"/>
      <c r="V1047" s="54"/>
      <c r="W1047" s="54"/>
      <c r="X1047" s="54"/>
      <c r="Y1047" s="54"/>
      <c r="Z1047" s="54"/>
      <c r="AA1047" s="54"/>
      <c r="AB1047" s="54"/>
      <c r="AC1047" s="54"/>
      <c r="AD1047" s="54"/>
      <c r="AE1047" s="54"/>
      <c r="AF1047" s="54"/>
      <c r="AG1047" s="54"/>
      <c r="AH1047" s="54"/>
      <c r="AI1047" s="54"/>
      <c r="AJ1047" s="54"/>
      <c r="AK1047" s="54"/>
      <c r="AL1047" s="54"/>
      <c r="AM1047" s="54"/>
      <c r="AN1047" s="54"/>
      <c r="AO1047" s="54"/>
      <c r="AP1047" s="54"/>
      <c r="AQ1047" s="54"/>
      <c r="AR1047" s="54"/>
      <c r="AS1047" s="54"/>
      <c r="AT1047" s="54"/>
      <c r="AU1047" s="54"/>
      <c r="AV1047" s="54"/>
      <c r="AW1047" s="54"/>
      <c r="AX1047" s="54"/>
      <c r="AY1047" s="54"/>
      <c r="AZ1047" s="54"/>
      <c r="BA1047" s="54"/>
      <c r="BB1047" s="54"/>
      <c r="BC1047" s="54"/>
      <c r="BD1047" s="54"/>
      <c r="BE1047" s="54"/>
      <c r="BF1047" s="54"/>
      <c r="BG1047" s="54"/>
      <c r="BH1047" s="54"/>
      <c r="BI1047" s="54"/>
      <c r="BJ1047" s="54"/>
      <c r="BK1047" s="54"/>
      <c r="BL1047" s="54"/>
      <c r="BM1047" s="54"/>
      <c r="BN1047" s="54"/>
      <c r="BO1047" s="54"/>
      <c r="BP1047" s="54"/>
      <c r="BQ1047" s="54"/>
      <c r="BR1047" s="54"/>
      <c r="BS1047" s="54"/>
      <c r="BT1047" s="54"/>
      <c r="BU1047" s="54"/>
      <c r="BV1047" s="54"/>
      <c r="BW1047" s="54"/>
      <c r="BX1047" s="54"/>
      <c r="BY1047" s="54"/>
      <c r="BZ1047" s="54"/>
      <c r="CG1047" s="348">
        <f>(CG1040+CG1041)*CG1042</f>
        <v>79</v>
      </c>
      <c r="CH1047" s="348">
        <f t="shared" ref="CH1047:CV1047" si="795">(CH1040+CH1041)*CH1042</f>
        <v>79</v>
      </c>
      <c r="CI1047" s="348">
        <f t="shared" si="795"/>
        <v>79</v>
      </c>
      <c r="CJ1047" s="348">
        <f t="shared" si="795"/>
        <v>79</v>
      </c>
      <c r="CK1047" s="348">
        <f t="shared" si="795"/>
        <v>79</v>
      </c>
      <c r="CL1047" s="348">
        <f t="shared" si="795"/>
        <v>79</v>
      </c>
      <c r="CM1047" s="348">
        <f t="shared" si="795"/>
        <v>79</v>
      </c>
      <c r="CN1047" s="348">
        <f t="shared" si="795"/>
        <v>79</v>
      </c>
      <c r="CO1047" s="348">
        <f t="shared" si="795"/>
        <v>79</v>
      </c>
      <c r="CP1047" s="348">
        <f t="shared" si="795"/>
        <v>79</v>
      </c>
      <c r="CQ1047" s="348">
        <f t="shared" si="795"/>
        <v>79</v>
      </c>
      <c r="CR1047" s="348">
        <f t="shared" si="795"/>
        <v>79</v>
      </c>
      <c r="CS1047" s="348">
        <f t="shared" si="795"/>
        <v>79</v>
      </c>
      <c r="CT1047" s="348">
        <f t="shared" si="795"/>
        <v>79</v>
      </c>
      <c r="CU1047" s="348">
        <f t="shared" si="795"/>
        <v>79</v>
      </c>
      <c r="CV1047" s="348">
        <f t="shared" si="795"/>
        <v>79</v>
      </c>
    </row>
    <row r="1048" spans="1:118" ht="13.5" x14ac:dyDescent="0.15">
      <c r="A1048" s="54"/>
      <c r="B1048" s="54"/>
      <c r="C1048" s="54"/>
      <c r="D1048" s="54"/>
      <c r="E1048" s="54"/>
      <c r="F1048" s="54"/>
      <c r="G1048" s="54"/>
      <c r="H1048" s="54"/>
      <c r="I1048" s="54"/>
      <c r="J1048" s="54"/>
      <c r="K1048" s="54"/>
      <c r="L1048" s="54"/>
      <c r="M1048" s="54"/>
      <c r="N1048" s="54"/>
      <c r="O1048" s="54"/>
      <c r="P1048" s="54"/>
      <c r="Q1048" s="54"/>
      <c r="R1048" s="54"/>
      <c r="S1048" s="54"/>
      <c r="T1048" s="54"/>
      <c r="U1048" s="54"/>
      <c r="V1048" s="54"/>
      <c r="W1048" s="54"/>
      <c r="X1048" s="54"/>
      <c r="Y1048" s="54"/>
      <c r="Z1048" s="54"/>
      <c r="AA1048" s="54"/>
      <c r="AB1048" s="54"/>
      <c r="AC1048" s="54"/>
      <c r="AD1048" s="54"/>
      <c r="AE1048" s="54"/>
      <c r="AF1048" s="54"/>
      <c r="AG1048" s="54"/>
      <c r="AH1048" s="54"/>
      <c r="AI1048" s="54"/>
      <c r="AJ1048" s="54"/>
      <c r="AK1048" s="54"/>
      <c r="AL1048" s="54"/>
      <c r="AM1048" s="54"/>
      <c r="AN1048" s="54"/>
      <c r="AO1048" s="54"/>
      <c r="AP1048" s="54"/>
      <c r="AQ1048" s="54"/>
      <c r="AR1048" s="54"/>
      <c r="AS1048" s="54"/>
      <c r="AT1048" s="54"/>
      <c r="AU1048" s="54"/>
      <c r="AV1048" s="54"/>
      <c r="AW1048" s="54"/>
      <c r="AX1048" s="54"/>
      <c r="AY1048" s="54"/>
      <c r="AZ1048" s="54"/>
      <c r="BA1048" s="54"/>
      <c r="BB1048" s="54"/>
      <c r="BC1048" s="54"/>
      <c r="BD1048" s="54"/>
      <c r="BE1048" s="54"/>
      <c r="BF1048" s="54"/>
      <c r="BG1048" s="54"/>
      <c r="BH1048" s="54"/>
      <c r="BI1048" s="54"/>
      <c r="BJ1048" s="54"/>
      <c r="BK1048" s="54"/>
      <c r="BL1048" s="54"/>
      <c r="BM1048" s="54"/>
      <c r="BN1048" s="54"/>
      <c r="BO1048" s="54"/>
      <c r="BP1048" s="54"/>
      <c r="BQ1048" s="54"/>
      <c r="BR1048" s="54"/>
      <c r="BS1048" s="54"/>
      <c r="BT1048" s="54"/>
      <c r="BU1048" s="54"/>
      <c r="BV1048" s="54"/>
      <c r="BW1048" s="54"/>
      <c r="BX1048" s="54"/>
      <c r="BY1048" s="54"/>
      <c r="BZ1048" s="54"/>
      <c r="CG1048" s="348">
        <f>CG1043*CG1042*(CG1044-1/CG1045)</f>
        <v>575.56318656265205</v>
      </c>
      <c r="CH1048" s="348">
        <f t="shared" ref="CH1048:CV1048" si="796">CH1043*CH1042*(CH1044-1/CH1045)</f>
        <v>920.90109850024317</v>
      </c>
      <c r="CI1048" s="348">
        <f t="shared" si="796"/>
        <v>1438.9079664066298</v>
      </c>
      <c r="CJ1048" s="348">
        <f t="shared" si="796"/>
        <v>2129.5837902818125</v>
      </c>
      <c r="CK1048" s="348">
        <f t="shared" si="796"/>
        <v>3108.0412074383207</v>
      </c>
      <c r="CL1048" s="348">
        <f t="shared" si="796"/>
        <v>4408.8140090699144</v>
      </c>
      <c r="CM1048" s="348">
        <f t="shared" si="796"/>
        <v>6250.6162060704</v>
      </c>
      <c r="CN1048" s="348">
        <f t="shared" si="796"/>
        <v>8863.6730730648396</v>
      </c>
      <c r="CO1048" s="348">
        <f t="shared" si="796"/>
        <v>12547.277467065815</v>
      </c>
      <c r="CP1048" s="348">
        <f t="shared" si="796"/>
        <v>16806.445047629441</v>
      </c>
      <c r="CQ1048" s="348">
        <f t="shared" si="796"/>
        <v>21526.063177443186</v>
      </c>
      <c r="CR1048" s="348">
        <f t="shared" si="796"/>
        <v>27511.920317694763</v>
      </c>
      <c r="CS1048" s="348">
        <f t="shared" si="796"/>
        <v>35109.354380321776</v>
      </c>
      <c r="CT1048" s="348">
        <f t="shared" si="796"/>
        <v>44893.928551886856</v>
      </c>
      <c r="CU1048" s="348">
        <f t="shared" si="796"/>
        <v>57326.093381640138</v>
      </c>
      <c r="CV1048" s="348">
        <f t="shared" si="796"/>
        <v>73096.524693456799</v>
      </c>
    </row>
    <row r="1049" spans="1:118" ht="13.5" x14ac:dyDescent="0.15">
      <c r="A1049" s="54"/>
      <c r="B1049" s="54"/>
      <c r="C1049" s="54"/>
      <c r="D1049" s="54"/>
      <c r="E1049" s="54"/>
      <c r="F1049" s="54"/>
      <c r="G1049" s="54"/>
      <c r="H1049" s="54"/>
      <c r="I1049" s="54"/>
      <c r="J1049" s="54"/>
      <c r="K1049" s="54"/>
      <c r="L1049" s="54"/>
      <c r="M1049" s="54"/>
      <c r="N1049" s="54"/>
      <c r="O1049" s="54"/>
      <c r="P1049" s="54"/>
      <c r="Q1049" s="54"/>
      <c r="R1049" s="54"/>
      <c r="S1049" s="54"/>
      <c r="T1049" s="54"/>
      <c r="U1049" s="54"/>
      <c r="V1049" s="54"/>
      <c r="W1049" s="54"/>
      <c r="X1049" s="54"/>
      <c r="Y1049" s="54"/>
      <c r="Z1049" s="54"/>
      <c r="AA1049" s="54"/>
      <c r="AB1049" s="54"/>
      <c r="AC1049" s="54"/>
      <c r="AD1049" s="54"/>
      <c r="AE1049" s="54"/>
      <c r="AF1049" s="54"/>
      <c r="AG1049" s="54"/>
      <c r="AH1049" s="54"/>
      <c r="AI1049" s="54"/>
      <c r="AJ1049" s="54"/>
      <c r="AK1049" s="54"/>
      <c r="AL1049" s="54"/>
      <c r="AM1049" s="54"/>
      <c r="AN1049" s="54"/>
      <c r="AO1049" s="54"/>
      <c r="AP1049" s="54"/>
      <c r="AQ1049" s="54"/>
      <c r="AR1049" s="54"/>
      <c r="AS1049" s="54"/>
      <c r="AT1049" s="54"/>
      <c r="AU1049" s="54"/>
      <c r="AV1049" s="54"/>
      <c r="AW1049" s="54"/>
      <c r="AX1049" s="54"/>
      <c r="AY1049" s="54"/>
      <c r="AZ1049" s="54"/>
      <c r="BA1049" s="54"/>
      <c r="BB1049" s="54"/>
      <c r="BC1049" s="54"/>
      <c r="BD1049" s="54"/>
      <c r="BE1049" s="54"/>
      <c r="BF1049" s="54"/>
      <c r="BG1049" s="54"/>
      <c r="BH1049" s="54"/>
      <c r="BI1049" s="54"/>
      <c r="BJ1049" s="54"/>
      <c r="BK1049" s="54"/>
      <c r="BL1049" s="54"/>
      <c r="BM1049" s="54"/>
      <c r="BN1049" s="54"/>
      <c r="BO1049" s="54"/>
      <c r="BP1049" s="54"/>
      <c r="BQ1049" s="54"/>
      <c r="BR1049" s="54"/>
      <c r="BS1049" s="54"/>
      <c r="BT1049" s="54"/>
      <c r="BU1049" s="54"/>
      <c r="BV1049" s="54"/>
      <c r="BW1049" s="54"/>
      <c r="BX1049" s="54"/>
      <c r="BY1049" s="54"/>
      <c r="BZ1049" s="54"/>
      <c r="CG1049" s="348" t="e">
        <f>((CG1040+CG1041)*CG1042-CG1039-CG1043*CG1042/CG1045)*EXP(-CG1045*CG1044)</f>
        <v>#VALUE!</v>
      </c>
      <c r="CH1049" s="348" t="e">
        <f t="shared" ref="CH1049:CV1049" si="797">((CH1040+CH1041)*CH1042-CH1039-CH1043*CH1042/CH1045)*EXP(-CH1045*CH1044)</f>
        <v>#VALUE!</v>
      </c>
      <c r="CI1049" s="348" t="e">
        <f t="shared" si="797"/>
        <v>#VALUE!</v>
      </c>
      <c r="CJ1049" s="348" t="e">
        <f t="shared" si="797"/>
        <v>#VALUE!</v>
      </c>
      <c r="CK1049" s="348" t="e">
        <f t="shared" si="797"/>
        <v>#VALUE!</v>
      </c>
      <c r="CL1049" s="348" t="e">
        <f t="shared" si="797"/>
        <v>#VALUE!</v>
      </c>
      <c r="CM1049" s="348" t="e">
        <f t="shared" si="797"/>
        <v>#VALUE!</v>
      </c>
      <c r="CN1049" s="348" t="e">
        <f t="shared" si="797"/>
        <v>#VALUE!</v>
      </c>
      <c r="CO1049" s="348" t="e">
        <f t="shared" si="797"/>
        <v>#VALUE!</v>
      </c>
      <c r="CP1049" s="348" t="e">
        <f t="shared" si="797"/>
        <v>#VALUE!</v>
      </c>
      <c r="CQ1049" s="348" t="e">
        <f t="shared" si="797"/>
        <v>#VALUE!</v>
      </c>
      <c r="CR1049" s="348" t="e">
        <f t="shared" si="797"/>
        <v>#VALUE!</v>
      </c>
      <c r="CS1049" s="348" t="e">
        <f t="shared" si="797"/>
        <v>#VALUE!</v>
      </c>
      <c r="CT1049" s="348" t="e">
        <f t="shared" si="797"/>
        <v>#VALUE!</v>
      </c>
      <c r="CU1049" s="348" t="e">
        <f t="shared" si="797"/>
        <v>#VALUE!</v>
      </c>
      <c r="CV1049" s="348" t="e">
        <f t="shared" si="797"/>
        <v>#VALUE!</v>
      </c>
    </row>
    <row r="1050" spans="1:118" ht="13.5" x14ac:dyDescent="0.15">
      <c r="A1050" s="54"/>
      <c r="B1050" s="54"/>
      <c r="C1050" s="54"/>
      <c r="D1050" s="54"/>
      <c r="E1050" s="54"/>
      <c r="F1050" s="54"/>
      <c r="G1050" s="54"/>
      <c r="H1050" s="54"/>
      <c r="I1050" s="54"/>
      <c r="J1050" s="54"/>
      <c r="K1050" s="54"/>
      <c r="L1050" s="54"/>
      <c r="M1050" s="54"/>
      <c r="N1050" s="54"/>
      <c r="O1050" s="54"/>
      <c r="P1050" s="54"/>
      <c r="Q1050" s="54"/>
      <c r="R1050" s="54"/>
      <c r="S1050" s="54"/>
      <c r="T1050" s="54"/>
      <c r="U1050" s="54"/>
      <c r="V1050" s="54"/>
      <c r="W1050" s="54"/>
      <c r="X1050" s="54"/>
      <c r="Y1050" s="54"/>
      <c r="Z1050" s="54"/>
      <c r="AA1050" s="54"/>
      <c r="AB1050" s="54"/>
      <c r="AC1050" s="54"/>
      <c r="AD1050" s="54"/>
      <c r="AE1050" s="54"/>
      <c r="AF1050" s="54"/>
      <c r="AG1050" s="54"/>
      <c r="AH1050" s="54"/>
      <c r="AI1050" s="54"/>
      <c r="AJ1050" s="54"/>
      <c r="AK1050" s="54"/>
      <c r="AL1050" s="54"/>
      <c r="AM1050" s="54"/>
      <c r="AN1050" s="54"/>
      <c r="AO1050" s="54"/>
      <c r="AP1050" s="54"/>
      <c r="AQ1050" s="54"/>
      <c r="AR1050" s="54"/>
      <c r="AS1050" s="54"/>
      <c r="AT1050" s="54"/>
      <c r="AU1050" s="54"/>
      <c r="AV1050" s="54"/>
      <c r="AW1050" s="54"/>
      <c r="AX1050" s="54"/>
      <c r="AY1050" s="54"/>
      <c r="AZ1050" s="54"/>
      <c r="BA1050" s="54"/>
      <c r="BB1050" s="54"/>
      <c r="BC1050" s="54"/>
      <c r="BD1050" s="54"/>
      <c r="BE1050" s="54"/>
      <c r="BF1050" s="54"/>
      <c r="BG1050" s="54"/>
      <c r="BH1050" s="54"/>
      <c r="BI1050" s="54"/>
      <c r="BJ1050" s="54"/>
      <c r="BK1050" s="54"/>
      <c r="BL1050" s="54"/>
      <c r="BM1050" s="54"/>
      <c r="BN1050" s="54"/>
      <c r="BO1050" s="54"/>
      <c r="BP1050" s="54"/>
      <c r="BQ1050" s="54"/>
      <c r="BR1050" s="54"/>
      <c r="BS1050" s="54"/>
      <c r="BT1050" s="54"/>
      <c r="BU1050" s="54"/>
      <c r="BV1050" s="54"/>
      <c r="BW1050" s="54"/>
      <c r="BX1050" s="54"/>
      <c r="BY1050" s="54"/>
      <c r="BZ1050" s="54"/>
      <c r="CG1050" s="349" t="e">
        <f>CG1047+CG1048-CG1049</f>
        <v>#VALUE!</v>
      </c>
      <c r="CH1050" s="349" t="e">
        <f t="shared" ref="CH1050:CV1050" si="798">CH1047+CH1048-CH1049</f>
        <v>#VALUE!</v>
      </c>
      <c r="CI1050" s="349" t="e">
        <f t="shared" si="798"/>
        <v>#VALUE!</v>
      </c>
      <c r="CJ1050" s="349" t="e">
        <f t="shared" si="798"/>
        <v>#VALUE!</v>
      </c>
      <c r="CK1050" s="349" t="e">
        <f t="shared" si="798"/>
        <v>#VALUE!</v>
      </c>
      <c r="CL1050" s="349" t="e">
        <f t="shared" si="798"/>
        <v>#VALUE!</v>
      </c>
      <c r="CM1050" s="349" t="e">
        <f t="shared" si="798"/>
        <v>#VALUE!</v>
      </c>
      <c r="CN1050" s="349" t="e">
        <f t="shared" si="798"/>
        <v>#VALUE!</v>
      </c>
      <c r="CO1050" s="349" t="e">
        <f t="shared" si="798"/>
        <v>#VALUE!</v>
      </c>
      <c r="CP1050" s="349" t="e">
        <f t="shared" si="798"/>
        <v>#VALUE!</v>
      </c>
      <c r="CQ1050" s="349" t="e">
        <f t="shared" si="798"/>
        <v>#VALUE!</v>
      </c>
      <c r="CR1050" s="349" t="e">
        <f t="shared" si="798"/>
        <v>#VALUE!</v>
      </c>
      <c r="CS1050" s="349" t="e">
        <f t="shared" si="798"/>
        <v>#VALUE!</v>
      </c>
      <c r="CT1050" s="349" t="e">
        <f t="shared" si="798"/>
        <v>#VALUE!</v>
      </c>
      <c r="CU1050" s="349" t="e">
        <f t="shared" si="798"/>
        <v>#VALUE!</v>
      </c>
      <c r="CV1050" s="349" t="e">
        <f t="shared" si="798"/>
        <v>#VALUE!</v>
      </c>
    </row>
    <row r="1051" spans="1:118" ht="13.5" x14ac:dyDescent="0.15">
      <c r="A1051" s="54"/>
      <c r="B1051" s="54"/>
      <c r="C1051" s="54"/>
      <c r="D1051" s="54"/>
      <c r="E1051" s="54"/>
      <c r="F1051" s="54"/>
      <c r="G1051" s="54"/>
      <c r="H1051" s="54"/>
      <c r="I1051" s="54"/>
      <c r="J1051" s="54"/>
      <c r="K1051" s="54"/>
      <c r="L1051" s="54"/>
      <c r="M1051" s="54"/>
      <c r="N1051" s="54"/>
      <c r="O1051" s="54"/>
      <c r="P1051" s="54"/>
      <c r="Q1051" s="54"/>
      <c r="R1051" s="54"/>
      <c r="S1051" s="54"/>
      <c r="T1051" s="54"/>
      <c r="U1051" s="54"/>
      <c r="V1051" s="54"/>
      <c r="W1051" s="54"/>
      <c r="X1051" s="54"/>
      <c r="Y1051" s="54"/>
      <c r="Z1051" s="54"/>
      <c r="AA1051" s="54"/>
      <c r="AB1051" s="54"/>
      <c r="AC1051" s="54"/>
      <c r="AD1051" s="54"/>
      <c r="AE1051" s="54"/>
      <c r="AF1051" s="54"/>
      <c r="AG1051" s="54"/>
      <c r="AH1051" s="54"/>
      <c r="AI1051" s="54"/>
      <c r="AJ1051" s="54"/>
      <c r="AK1051" s="54"/>
      <c r="AL1051" s="54"/>
      <c r="AM1051" s="54"/>
      <c r="AN1051" s="54"/>
      <c r="AO1051" s="54"/>
      <c r="AP1051" s="54"/>
      <c r="AQ1051" s="54"/>
      <c r="AR1051" s="54"/>
      <c r="AS1051" s="54"/>
      <c r="AT1051" s="54"/>
      <c r="AU1051" s="54"/>
      <c r="AV1051" s="54"/>
      <c r="AW1051" s="54"/>
      <c r="AX1051" s="54"/>
      <c r="AY1051" s="54"/>
      <c r="AZ1051" s="54"/>
      <c r="BA1051" s="54"/>
      <c r="BB1051" s="54"/>
      <c r="BC1051" s="54"/>
      <c r="BD1051" s="54"/>
      <c r="BE1051" s="54"/>
      <c r="BF1051" s="54"/>
      <c r="BG1051" s="54"/>
      <c r="BH1051" s="54"/>
      <c r="BI1051" s="54"/>
      <c r="BJ1051" s="54"/>
      <c r="BK1051" s="54"/>
      <c r="BL1051" s="54"/>
      <c r="BM1051" s="54"/>
      <c r="BN1051" s="54"/>
      <c r="BO1051" s="54"/>
      <c r="BP1051" s="54"/>
      <c r="BQ1051" s="54"/>
      <c r="BR1051" s="54"/>
      <c r="BS1051" s="54"/>
      <c r="BT1051" s="54"/>
      <c r="BU1051" s="54"/>
      <c r="BV1051" s="54"/>
      <c r="BW1051" s="54"/>
      <c r="BX1051" s="54"/>
      <c r="BY1051" s="54"/>
      <c r="BZ1051" s="54"/>
      <c r="CG1051" s="350" t="s">
        <v>390</v>
      </c>
      <c r="CH1051" s="351" t="s">
        <v>333</v>
      </c>
      <c r="CI1051" s="351" t="s">
        <v>334</v>
      </c>
      <c r="CJ1051" s="351" t="s">
        <v>335</v>
      </c>
      <c r="CK1051" s="351" t="s">
        <v>336</v>
      </c>
      <c r="CL1051" s="351" t="s">
        <v>337</v>
      </c>
      <c r="CM1051" s="351" t="s">
        <v>338</v>
      </c>
      <c r="CN1051" s="351" t="s">
        <v>339</v>
      </c>
      <c r="CO1051" s="351" t="s">
        <v>340</v>
      </c>
      <c r="CP1051" s="351" t="s">
        <v>341</v>
      </c>
      <c r="CQ1051" s="351" t="s">
        <v>342</v>
      </c>
      <c r="CR1051" s="351" t="s">
        <v>343</v>
      </c>
      <c r="CS1051" s="351" t="s">
        <v>344</v>
      </c>
      <c r="CT1051" s="351" t="s">
        <v>345</v>
      </c>
      <c r="CU1051" s="351" t="s">
        <v>346</v>
      </c>
      <c r="CV1051" s="351" t="s">
        <v>347</v>
      </c>
      <c r="CY1051" s="54" t="s">
        <v>390</v>
      </c>
      <c r="CZ1051" s="54" t="s">
        <v>333</v>
      </c>
      <c r="DA1051" s="54" t="s">
        <v>334</v>
      </c>
      <c r="DB1051" s="54" t="s">
        <v>335</v>
      </c>
      <c r="DC1051" s="54" t="s">
        <v>336</v>
      </c>
      <c r="DD1051" s="54" t="s">
        <v>337</v>
      </c>
      <c r="DE1051" s="54" t="s">
        <v>338</v>
      </c>
      <c r="DF1051" s="54" t="s">
        <v>339</v>
      </c>
      <c r="DG1051" s="54" t="s">
        <v>340</v>
      </c>
      <c r="DH1051" s="54" t="s">
        <v>341</v>
      </c>
      <c r="DI1051" s="54" t="s">
        <v>342</v>
      </c>
      <c r="DJ1051" s="54" t="s">
        <v>343</v>
      </c>
      <c r="DK1051" s="54" t="s">
        <v>344</v>
      </c>
      <c r="DL1051" s="54" t="s">
        <v>345</v>
      </c>
      <c r="DM1051" s="54" t="s">
        <v>346</v>
      </c>
      <c r="DN1051" s="54" t="s">
        <v>347</v>
      </c>
    </row>
    <row r="1052" spans="1:118" ht="13.5" x14ac:dyDescent="0.15">
      <c r="A1052" s="54"/>
      <c r="B1052" s="54"/>
      <c r="C1052" s="54"/>
      <c r="D1052" s="54"/>
      <c r="E1052" s="54"/>
      <c r="F1052" s="54"/>
      <c r="G1052" s="54"/>
      <c r="H1052" s="54"/>
      <c r="I1052" s="54"/>
      <c r="J1052" s="54"/>
      <c r="K1052" s="54"/>
      <c r="L1052" s="54"/>
      <c r="M1052" s="54"/>
      <c r="N1052" s="54"/>
      <c r="O1052" s="54"/>
      <c r="P1052" s="54"/>
      <c r="Q1052" s="54"/>
      <c r="R1052" s="54"/>
      <c r="S1052" s="54"/>
      <c r="T1052" s="54"/>
      <c r="U1052" s="54"/>
      <c r="V1052" s="54"/>
      <c r="W1052" s="54"/>
      <c r="X1052" s="54"/>
      <c r="Y1052" s="54"/>
      <c r="Z1052" s="54"/>
      <c r="AA1052" s="54"/>
      <c r="AB1052" s="54"/>
      <c r="AC1052" s="54"/>
      <c r="AD1052" s="54"/>
      <c r="AE1052" s="54"/>
      <c r="AF1052" s="54"/>
      <c r="AG1052" s="54"/>
      <c r="AH1052" s="54"/>
      <c r="AI1052" s="54"/>
      <c r="AJ1052" s="54"/>
      <c r="AK1052" s="54"/>
      <c r="AL1052" s="54"/>
      <c r="AM1052" s="54"/>
      <c r="AN1052" s="54"/>
      <c r="AO1052" s="54"/>
      <c r="AP1052" s="54"/>
      <c r="AQ1052" s="54"/>
      <c r="AR1052" s="54"/>
      <c r="AS1052" s="54"/>
      <c r="AT1052" s="54"/>
      <c r="AU1052" s="54"/>
      <c r="AV1052" s="54"/>
      <c r="AW1052" s="54"/>
      <c r="AX1052" s="54"/>
      <c r="AY1052" s="54"/>
      <c r="AZ1052" s="54"/>
      <c r="BA1052" s="54"/>
      <c r="BB1052" s="54"/>
      <c r="BC1052" s="54"/>
      <c r="BD1052" s="54"/>
      <c r="BE1052" s="54"/>
      <c r="BF1052" s="54"/>
      <c r="BG1052" s="54"/>
      <c r="BH1052" s="54"/>
      <c r="BI1052" s="54"/>
      <c r="BJ1052" s="54"/>
      <c r="BK1052" s="54"/>
      <c r="BL1052" s="54"/>
      <c r="BM1052" s="54"/>
      <c r="BN1052" s="54"/>
      <c r="BO1052" s="54"/>
      <c r="BP1052" s="54"/>
      <c r="BQ1052" s="54"/>
      <c r="BR1052" s="54"/>
      <c r="BS1052" s="54"/>
      <c r="BT1052" s="54"/>
      <c r="BU1052" s="54"/>
      <c r="BV1052" s="54"/>
      <c r="BW1052" s="54"/>
      <c r="BX1052" s="54"/>
      <c r="BY1052" s="54"/>
      <c r="BZ1052" s="54"/>
      <c r="CF1052" s="54" t="s">
        <v>391</v>
      </c>
      <c r="CG1052" s="352" t="e">
        <f>ROUND((CG1040+CG1041)*CG1042+CG1043*CG1042*(CG1044-1/CG1045)-((CG1040+CG1041)*CG1042-CG1039-CG1043*CG1042/CG1045)*EXP(-CG1045*CG1044),5)</f>
        <v>#VALUE!</v>
      </c>
      <c r="CH1052" s="352" t="e">
        <f t="shared" ref="CH1052:CV1052" si="799">ROUND((CH1040+CH1041)*CH1042+CH1043*CH1042*(CH1044-1/CH1045)-((CH1040+CH1041)*CH1042-CH1039-CH1043*CH1042/CH1045)*EXP(-CH1045*CH1044),5)</f>
        <v>#VALUE!</v>
      </c>
      <c r="CI1052" s="352" t="e">
        <f t="shared" si="799"/>
        <v>#VALUE!</v>
      </c>
      <c r="CJ1052" s="352" t="e">
        <f t="shared" si="799"/>
        <v>#VALUE!</v>
      </c>
      <c r="CK1052" s="352" t="e">
        <f t="shared" si="799"/>
        <v>#VALUE!</v>
      </c>
      <c r="CL1052" s="352" t="e">
        <f t="shared" si="799"/>
        <v>#VALUE!</v>
      </c>
      <c r="CM1052" s="352" t="e">
        <f t="shared" si="799"/>
        <v>#VALUE!</v>
      </c>
      <c r="CN1052" s="352" t="e">
        <f t="shared" si="799"/>
        <v>#VALUE!</v>
      </c>
      <c r="CO1052" s="352" t="e">
        <f t="shared" si="799"/>
        <v>#VALUE!</v>
      </c>
      <c r="CP1052" s="352" t="e">
        <f t="shared" si="799"/>
        <v>#VALUE!</v>
      </c>
      <c r="CQ1052" s="352" t="e">
        <f t="shared" si="799"/>
        <v>#VALUE!</v>
      </c>
      <c r="CR1052" s="352" t="e">
        <f t="shared" si="799"/>
        <v>#VALUE!</v>
      </c>
      <c r="CS1052" s="352" t="e">
        <f t="shared" si="799"/>
        <v>#VALUE!</v>
      </c>
      <c r="CT1052" s="352" t="e">
        <f t="shared" si="799"/>
        <v>#VALUE!</v>
      </c>
      <c r="CU1052" s="352" t="e">
        <f t="shared" si="799"/>
        <v>#VALUE!</v>
      </c>
      <c r="CV1052" s="352" t="e">
        <f t="shared" si="799"/>
        <v>#VALUE!</v>
      </c>
      <c r="CX1052" s="54" t="s">
        <v>412</v>
      </c>
      <c r="CY1052" s="362">
        <f>(CY1044+CY1045)/CY1043+CY1042</f>
        <v>295.99579239870923</v>
      </c>
      <c r="CZ1052" s="362">
        <f t="shared" ref="CZ1052:DN1052" si="800">(CZ1044+CZ1045)/CZ1043+CZ1042</f>
        <v>253.99617592876882</v>
      </c>
      <c r="DA1052" s="362">
        <f t="shared" si="800"/>
        <v>224.99578814732763</v>
      </c>
      <c r="DB1052" s="362">
        <f t="shared" si="800"/>
        <v>202.99552076677315</v>
      </c>
      <c r="DC1052" s="362">
        <f t="shared" si="800"/>
        <v>190.00217425547623</v>
      </c>
      <c r="DD1052" s="362">
        <f t="shared" si="800"/>
        <v>174.99791344557741</v>
      </c>
      <c r="DE1052" s="362">
        <f t="shared" si="800"/>
        <v>164.99559634188427</v>
      </c>
      <c r="DF1052" s="362">
        <f t="shared" si="800"/>
        <v>157.00280920314253</v>
      </c>
      <c r="DG1052" s="362">
        <f t="shared" si="800"/>
        <v>151.99654993400793</v>
      </c>
      <c r="DH1052" s="362">
        <f t="shared" si="800"/>
        <v>145.99700693992628</v>
      </c>
      <c r="DI1052" s="362">
        <f t="shared" si="800"/>
        <v>141.99730722180493</v>
      </c>
      <c r="DJ1052" s="362">
        <f t="shared" si="800"/>
        <v>138.99904711262363</v>
      </c>
      <c r="DK1052" s="362">
        <f t="shared" si="800"/>
        <v>133.99871805423658</v>
      </c>
      <c r="DL1052" s="362">
        <f t="shared" si="800"/>
        <v>131.99796563285832</v>
      </c>
      <c r="DM1052" s="362">
        <f t="shared" si="800"/>
        <v>129.00495001041449</v>
      </c>
      <c r="DN1052" s="362">
        <f t="shared" si="800"/>
        <v>127.00491577747849</v>
      </c>
    </row>
    <row r="1053" spans="1:118" ht="13.5" x14ac:dyDescent="0.15">
      <c r="A1053" s="54"/>
      <c r="B1053" s="54"/>
      <c r="C1053" s="54"/>
      <c r="D1053" s="54"/>
      <c r="E1053" s="54"/>
      <c r="F1053" s="54"/>
      <c r="G1053" s="54"/>
      <c r="H1053" s="54"/>
      <c r="I1053" s="54"/>
      <c r="J1053" s="54"/>
      <c r="K1053" s="54"/>
      <c r="L1053" s="54"/>
      <c r="M1053" s="54"/>
      <c r="N1053" s="54"/>
      <c r="O1053" s="54"/>
      <c r="P1053" s="54"/>
      <c r="Q1053" s="54"/>
      <c r="R1053" s="54"/>
      <c r="S1053" s="54"/>
      <c r="T1053" s="54"/>
      <c r="U1053" s="54"/>
      <c r="V1053" s="54"/>
      <c r="W1053" s="54"/>
      <c r="X1053" s="54"/>
      <c r="Y1053" s="54"/>
      <c r="Z1053" s="54"/>
      <c r="AA1053" s="54"/>
      <c r="AB1053" s="54"/>
      <c r="AC1053" s="54"/>
      <c r="AD1053" s="54"/>
      <c r="AE1053" s="54"/>
      <c r="AF1053" s="54"/>
      <c r="AG1053" s="54"/>
      <c r="AH1053" s="54"/>
      <c r="AI1053" s="54"/>
      <c r="AJ1053" s="54"/>
      <c r="AK1053" s="54"/>
      <c r="AL1053" s="54"/>
      <c r="AM1053" s="54"/>
      <c r="AN1053" s="54"/>
      <c r="AO1053" s="54"/>
      <c r="AP1053" s="54"/>
      <c r="AQ1053" s="54"/>
      <c r="AR1053" s="54"/>
      <c r="AS1053" s="54"/>
      <c r="AT1053" s="54"/>
      <c r="AU1053" s="54"/>
      <c r="AV1053" s="54"/>
      <c r="AW1053" s="54"/>
      <c r="AX1053" s="54"/>
      <c r="AY1053" s="54"/>
      <c r="AZ1053" s="54"/>
      <c r="BA1053" s="54"/>
      <c r="BB1053" s="54"/>
      <c r="BC1053" s="54"/>
      <c r="BD1053" s="54"/>
      <c r="BE1053" s="54"/>
      <c r="BF1053" s="54"/>
      <c r="BG1053" s="54"/>
      <c r="BH1053" s="54"/>
      <c r="BI1053" s="54"/>
      <c r="BJ1053" s="54"/>
      <c r="BK1053" s="54"/>
      <c r="BL1053" s="54"/>
      <c r="BM1053" s="54"/>
      <c r="BN1053" s="54"/>
      <c r="BO1053" s="54"/>
      <c r="BP1053" s="54"/>
      <c r="BQ1053" s="54"/>
      <c r="BR1053" s="54"/>
      <c r="BS1053" s="54"/>
      <c r="BT1053" s="54"/>
      <c r="BU1053" s="54"/>
      <c r="BV1053" s="54"/>
      <c r="BW1053" s="54"/>
      <c r="BX1053" s="54"/>
      <c r="BY1053" s="54"/>
      <c r="BZ1053" s="54"/>
      <c r="CA1053" s="319" t="str">
        <f>IF(CB1053="","",CC1053)</f>
        <v/>
      </c>
      <c r="CB1053" s="363" t="str">
        <f>IF(COUNTIF(CY1053:DN1053,"×")=0,"","浮上できません")</f>
        <v/>
      </c>
      <c r="CC1053" s="316">
        <v>12</v>
      </c>
      <c r="CG1053" s="369"/>
      <c r="CH1053" s="369"/>
      <c r="CI1053" s="369"/>
      <c r="CJ1053" s="369"/>
      <c r="CK1053" s="369"/>
      <c r="CL1053" s="369"/>
      <c r="CM1053" s="369"/>
      <c r="CN1053" s="369"/>
      <c r="CO1053" s="369"/>
      <c r="CP1053" s="369"/>
      <c r="CQ1053" s="369"/>
      <c r="CR1053" s="369"/>
      <c r="CS1053" s="369"/>
      <c r="CT1053" s="369"/>
      <c r="CU1053" s="369"/>
      <c r="CV1053" s="369"/>
      <c r="CY1053" s="364" t="e">
        <f t="shared" ref="CY1053:DN1053" si="801">IF(CY1052-CG1052&gt;0,"","×")</f>
        <v>#VALUE!</v>
      </c>
      <c r="CZ1053" s="364" t="e">
        <f t="shared" si="801"/>
        <v>#VALUE!</v>
      </c>
      <c r="DA1053" s="364" t="e">
        <f t="shared" si="801"/>
        <v>#VALUE!</v>
      </c>
      <c r="DB1053" s="364" t="e">
        <f t="shared" si="801"/>
        <v>#VALUE!</v>
      </c>
      <c r="DC1053" s="364" t="e">
        <f t="shared" si="801"/>
        <v>#VALUE!</v>
      </c>
      <c r="DD1053" s="364" t="e">
        <f t="shared" si="801"/>
        <v>#VALUE!</v>
      </c>
      <c r="DE1053" s="364" t="e">
        <f t="shared" si="801"/>
        <v>#VALUE!</v>
      </c>
      <c r="DF1053" s="364" t="e">
        <f t="shared" si="801"/>
        <v>#VALUE!</v>
      </c>
      <c r="DG1053" s="364" t="e">
        <f t="shared" si="801"/>
        <v>#VALUE!</v>
      </c>
      <c r="DH1053" s="364" t="e">
        <f t="shared" si="801"/>
        <v>#VALUE!</v>
      </c>
      <c r="DI1053" s="364" t="e">
        <f t="shared" si="801"/>
        <v>#VALUE!</v>
      </c>
      <c r="DJ1053" s="364" t="e">
        <f t="shared" si="801"/>
        <v>#VALUE!</v>
      </c>
      <c r="DK1053" s="364" t="e">
        <f t="shared" si="801"/>
        <v>#VALUE!</v>
      </c>
      <c r="DL1053" s="364" t="e">
        <f t="shared" si="801"/>
        <v>#VALUE!</v>
      </c>
      <c r="DM1053" s="364" t="e">
        <f t="shared" si="801"/>
        <v>#VALUE!</v>
      </c>
      <c r="DN1053" s="364" t="e">
        <f t="shared" si="801"/>
        <v>#VALUE!</v>
      </c>
    </row>
    <row r="1054" spans="1:118" ht="13.5" x14ac:dyDescent="0.15">
      <c r="A1054" s="54"/>
      <c r="B1054" s="54"/>
      <c r="C1054" s="54"/>
      <c r="D1054" s="54"/>
      <c r="E1054" s="54"/>
      <c r="F1054" s="54"/>
      <c r="G1054" s="54"/>
      <c r="H1054" s="54"/>
      <c r="I1054" s="54"/>
      <c r="J1054" s="54"/>
      <c r="K1054" s="54"/>
      <c r="L1054" s="54"/>
      <c r="M1054" s="54"/>
      <c r="N1054" s="54"/>
      <c r="O1054" s="54"/>
      <c r="P1054" s="54"/>
      <c r="Q1054" s="54"/>
      <c r="R1054" s="54"/>
      <c r="S1054" s="54"/>
      <c r="T1054" s="54"/>
      <c r="U1054" s="54"/>
      <c r="V1054" s="54"/>
      <c r="W1054" s="54"/>
      <c r="X1054" s="54"/>
      <c r="Y1054" s="54"/>
      <c r="Z1054" s="54"/>
      <c r="AA1054" s="54"/>
      <c r="AB1054" s="54"/>
      <c r="AC1054" s="54"/>
      <c r="AD1054" s="54"/>
      <c r="AE1054" s="54"/>
      <c r="AF1054" s="54"/>
      <c r="AG1054" s="54"/>
      <c r="AH1054" s="54"/>
      <c r="AI1054" s="54"/>
      <c r="AJ1054" s="54"/>
      <c r="AK1054" s="54"/>
      <c r="AL1054" s="54"/>
      <c r="AM1054" s="54"/>
      <c r="AN1054" s="54"/>
      <c r="AO1054" s="54"/>
      <c r="AP1054" s="54"/>
      <c r="AQ1054" s="54"/>
      <c r="AR1054" s="54"/>
      <c r="AS1054" s="54"/>
      <c r="AT1054" s="54"/>
      <c r="AU1054" s="54"/>
      <c r="AV1054" s="54"/>
      <c r="AW1054" s="54"/>
      <c r="AX1054" s="54"/>
      <c r="AY1054" s="54"/>
      <c r="AZ1054" s="54"/>
      <c r="BA1054" s="54"/>
      <c r="BB1054" s="54"/>
      <c r="BC1054" s="54"/>
      <c r="BD1054" s="54"/>
      <c r="BE1054" s="54"/>
      <c r="BF1054" s="54"/>
      <c r="BG1054" s="54"/>
      <c r="BH1054" s="54"/>
      <c r="BI1054" s="54"/>
      <c r="BJ1054" s="54"/>
      <c r="BK1054" s="54"/>
      <c r="BL1054" s="54"/>
      <c r="BM1054" s="54"/>
      <c r="BN1054" s="54"/>
      <c r="BO1054" s="54"/>
      <c r="BP1054" s="54"/>
      <c r="BQ1054" s="54"/>
      <c r="BR1054" s="54"/>
      <c r="BS1054" s="54"/>
      <c r="BT1054" s="54"/>
      <c r="BU1054" s="54"/>
      <c r="BV1054" s="54"/>
      <c r="BW1054" s="54"/>
      <c r="BX1054" s="54"/>
      <c r="BY1054" s="54"/>
      <c r="BZ1054" s="54"/>
      <c r="CF1054" s="338">
        <v>59</v>
      </c>
      <c r="CG1054" s="338" t="s">
        <v>607</v>
      </c>
      <c r="CH1054" s="338"/>
      <c r="CI1054" s="338"/>
      <c r="CJ1054" s="338"/>
      <c r="CK1054" s="338"/>
      <c r="CL1054" s="338"/>
      <c r="CM1054" s="338"/>
      <c r="CN1054" s="338"/>
      <c r="CO1054" s="338"/>
      <c r="CP1054" s="338"/>
      <c r="CQ1054" s="338"/>
      <c r="CR1054" s="338"/>
      <c r="CS1054" s="338"/>
      <c r="CT1054" s="338"/>
      <c r="CU1054" s="338"/>
      <c r="CV1054" s="338"/>
      <c r="CW1054" s="338"/>
    </row>
    <row r="1056" spans="1:118" ht="16.5" customHeight="1" x14ac:dyDescent="0.15">
      <c r="A1056" s="54"/>
      <c r="B1056" s="54"/>
      <c r="C1056" s="54"/>
      <c r="D1056" s="54"/>
      <c r="E1056" s="54"/>
      <c r="F1056" s="54"/>
      <c r="G1056" s="54"/>
      <c r="H1056" s="54"/>
      <c r="I1056" s="54"/>
      <c r="J1056" s="54"/>
      <c r="K1056" s="54"/>
      <c r="L1056" s="54"/>
      <c r="M1056" s="54"/>
      <c r="N1056" s="54"/>
      <c r="O1056" s="54"/>
      <c r="P1056" s="54"/>
      <c r="Q1056" s="54"/>
      <c r="R1056" s="54"/>
      <c r="S1056" s="54"/>
      <c r="T1056" s="54"/>
      <c r="U1056" s="54"/>
      <c r="V1056" s="54"/>
      <c r="W1056" s="54"/>
      <c r="X1056" s="54"/>
      <c r="Y1056" s="54"/>
      <c r="Z1056" s="54"/>
      <c r="AA1056" s="54"/>
      <c r="AB1056" s="54"/>
      <c r="AC1056" s="54"/>
      <c r="AD1056" s="54"/>
      <c r="AE1056" s="54"/>
      <c r="AF1056" s="54"/>
      <c r="AG1056" s="54"/>
      <c r="AH1056" s="54"/>
      <c r="AI1056" s="54"/>
      <c r="AJ1056" s="54"/>
      <c r="AK1056" s="54"/>
      <c r="AL1056" s="54"/>
      <c r="AM1056" s="54"/>
      <c r="AN1056" s="54"/>
      <c r="AO1056" s="54"/>
      <c r="AP1056" s="54"/>
      <c r="AQ1056" s="54"/>
      <c r="AR1056" s="54"/>
      <c r="AS1056" s="54"/>
      <c r="AT1056" s="54"/>
      <c r="AU1056" s="54"/>
      <c r="AV1056" s="54"/>
      <c r="AW1056" s="54"/>
      <c r="AX1056" s="54"/>
      <c r="AY1056" s="54"/>
      <c r="AZ1056" s="54"/>
      <c r="BA1056" s="54"/>
      <c r="BB1056" s="54"/>
      <c r="BC1056" s="54"/>
      <c r="BD1056" s="54"/>
      <c r="BE1056" s="54"/>
      <c r="BF1056" s="54"/>
      <c r="BG1056" s="54"/>
      <c r="BH1056" s="54"/>
      <c r="BI1056" s="54"/>
      <c r="BJ1056" s="54"/>
      <c r="BK1056" s="54"/>
      <c r="BL1056" s="54"/>
      <c r="BM1056" s="54"/>
      <c r="BN1056" s="54"/>
      <c r="BO1056" s="54"/>
      <c r="BP1056" s="54"/>
      <c r="BQ1056" s="54"/>
      <c r="BR1056" s="54"/>
      <c r="BS1056" s="54"/>
      <c r="BT1056" s="54"/>
      <c r="BU1056" s="54"/>
      <c r="BV1056" s="54"/>
      <c r="BW1056" s="54"/>
      <c r="BX1056" s="54"/>
      <c r="BY1056" s="54"/>
      <c r="BZ1056" s="54"/>
      <c r="CF1056" s="340" t="s">
        <v>608</v>
      </c>
      <c r="CG1056" s="353" t="e">
        <f>CG1052</f>
        <v>#VALUE!</v>
      </c>
      <c r="CH1056" s="353" t="e">
        <f t="shared" ref="CH1056:CV1056" si="802">CH1052</f>
        <v>#VALUE!</v>
      </c>
      <c r="CI1056" s="353" t="e">
        <f t="shared" si="802"/>
        <v>#VALUE!</v>
      </c>
      <c r="CJ1056" s="353" t="e">
        <f t="shared" si="802"/>
        <v>#VALUE!</v>
      </c>
      <c r="CK1056" s="353" t="e">
        <f t="shared" si="802"/>
        <v>#VALUE!</v>
      </c>
      <c r="CL1056" s="353" t="e">
        <f t="shared" si="802"/>
        <v>#VALUE!</v>
      </c>
      <c r="CM1056" s="353" t="e">
        <f t="shared" si="802"/>
        <v>#VALUE!</v>
      </c>
      <c r="CN1056" s="353" t="e">
        <f t="shared" si="802"/>
        <v>#VALUE!</v>
      </c>
      <c r="CO1056" s="353" t="e">
        <f t="shared" si="802"/>
        <v>#VALUE!</v>
      </c>
      <c r="CP1056" s="353" t="e">
        <f t="shared" si="802"/>
        <v>#VALUE!</v>
      </c>
      <c r="CQ1056" s="353" t="e">
        <f t="shared" si="802"/>
        <v>#VALUE!</v>
      </c>
      <c r="CR1056" s="353" t="e">
        <f t="shared" si="802"/>
        <v>#VALUE!</v>
      </c>
      <c r="CS1056" s="353" t="e">
        <f t="shared" si="802"/>
        <v>#VALUE!</v>
      </c>
      <c r="CT1056" s="353" t="e">
        <f t="shared" si="802"/>
        <v>#VALUE!</v>
      </c>
      <c r="CU1056" s="353" t="e">
        <f t="shared" si="802"/>
        <v>#VALUE!</v>
      </c>
      <c r="CV1056" s="353" t="e">
        <f t="shared" si="802"/>
        <v>#VALUE!</v>
      </c>
    </row>
    <row r="1057" spans="1:118" ht="13.5" x14ac:dyDescent="0.15">
      <c r="A1057" s="54"/>
      <c r="B1057" s="54"/>
      <c r="C1057" s="54"/>
      <c r="D1057" s="54"/>
      <c r="E1057" s="54"/>
      <c r="F1057" s="54"/>
      <c r="G1057" s="54"/>
      <c r="H1057" s="54"/>
      <c r="I1057" s="54"/>
      <c r="J1057" s="54"/>
      <c r="K1057" s="54"/>
      <c r="L1057" s="54"/>
      <c r="M1057" s="54"/>
      <c r="N1057" s="54"/>
      <c r="O1057" s="54"/>
      <c r="P1057" s="54"/>
      <c r="Q1057" s="54"/>
      <c r="R1057" s="54"/>
      <c r="S1057" s="54"/>
      <c r="T1057" s="54"/>
      <c r="U1057" s="54"/>
      <c r="V1057" s="54"/>
      <c r="W1057" s="54"/>
      <c r="X1057" s="54"/>
      <c r="Y1057" s="54"/>
      <c r="Z1057" s="54"/>
      <c r="AA1057" s="54"/>
      <c r="AB1057" s="54"/>
      <c r="AC1057" s="54"/>
      <c r="AD1057" s="54"/>
      <c r="AE1057" s="54"/>
      <c r="AF1057" s="54"/>
      <c r="AG1057" s="54"/>
      <c r="AH1057" s="54"/>
      <c r="AI1057" s="54"/>
      <c r="AJ1057" s="54"/>
      <c r="AK1057" s="54"/>
      <c r="AL1057" s="54"/>
      <c r="AM1057" s="54"/>
      <c r="AN1057" s="54"/>
      <c r="AO1057" s="54"/>
      <c r="AP1057" s="54"/>
      <c r="AQ1057" s="54"/>
      <c r="AR1057" s="54"/>
      <c r="AS1057" s="54"/>
      <c r="AT1057" s="54"/>
      <c r="AU1057" s="54"/>
      <c r="AV1057" s="54"/>
      <c r="AW1057" s="54"/>
      <c r="AX1057" s="54"/>
      <c r="AY1057" s="54"/>
      <c r="AZ1057" s="54"/>
      <c r="BA1057" s="54"/>
      <c r="BB1057" s="54"/>
      <c r="BC1057" s="54"/>
      <c r="BD1057" s="54"/>
      <c r="BE1057" s="54"/>
      <c r="BF1057" s="54"/>
      <c r="BG1057" s="54"/>
      <c r="BH1057" s="54"/>
      <c r="BI1057" s="54"/>
      <c r="BJ1057" s="54"/>
      <c r="BK1057" s="54"/>
      <c r="BL1057" s="54"/>
      <c r="BM1057" s="54"/>
      <c r="BN1057" s="54"/>
      <c r="BO1057" s="54"/>
      <c r="BP1057" s="54"/>
      <c r="BQ1057" s="54"/>
      <c r="BR1057" s="54"/>
      <c r="BS1057" s="54"/>
      <c r="BT1057" s="54"/>
      <c r="BU1057" s="54"/>
      <c r="BV1057" s="54"/>
      <c r="BW1057" s="54"/>
      <c r="BX1057" s="54"/>
      <c r="BY1057" s="54"/>
      <c r="BZ1057" s="54"/>
      <c r="CF1057" s="54" t="s">
        <v>609</v>
      </c>
      <c r="CG1057" s="54">
        <v>100</v>
      </c>
      <c r="CH1057" s="54">
        <f>$CG1057</f>
        <v>100</v>
      </c>
      <c r="CI1057" s="54">
        <f t="shared" ref="CI1057:CV1061" si="803">$CG1057</f>
        <v>100</v>
      </c>
      <c r="CJ1057" s="54">
        <f t="shared" si="803"/>
        <v>100</v>
      </c>
      <c r="CK1057" s="54">
        <f t="shared" si="803"/>
        <v>100</v>
      </c>
      <c r="CL1057" s="54">
        <f t="shared" si="803"/>
        <v>100</v>
      </c>
      <c r="CM1057" s="54">
        <f t="shared" si="803"/>
        <v>100</v>
      </c>
      <c r="CN1057" s="54">
        <f t="shared" si="803"/>
        <v>100</v>
      </c>
      <c r="CO1057" s="54">
        <f t="shared" si="803"/>
        <v>100</v>
      </c>
      <c r="CP1057" s="54">
        <f t="shared" si="803"/>
        <v>100</v>
      </c>
      <c r="CQ1057" s="54">
        <f t="shared" si="803"/>
        <v>100</v>
      </c>
      <c r="CR1057" s="54">
        <f t="shared" si="803"/>
        <v>100</v>
      </c>
      <c r="CS1057" s="54">
        <f t="shared" si="803"/>
        <v>100</v>
      </c>
      <c r="CT1057" s="54">
        <f t="shared" si="803"/>
        <v>100</v>
      </c>
      <c r="CU1057" s="54">
        <f t="shared" si="803"/>
        <v>100</v>
      </c>
      <c r="CV1057" s="54">
        <f t="shared" si="803"/>
        <v>100</v>
      </c>
      <c r="CX1057" s="339" t="s">
        <v>476</v>
      </c>
      <c r="CY1057" s="339"/>
      <c r="CZ1057" s="339"/>
      <c r="DA1057" s="339"/>
      <c r="DB1057" s="339"/>
      <c r="DC1057" s="339"/>
      <c r="DD1057" s="339"/>
      <c r="DE1057" s="339"/>
      <c r="DF1057" s="339"/>
      <c r="DG1057" s="339"/>
      <c r="DH1057" s="339"/>
      <c r="DI1057" s="339"/>
      <c r="DJ1057" s="339"/>
      <c r="DK1057" s="339"/>
      <c r="DL1057" s="339"/>
      <c r="DM1057" s="339"/>
      <c r="DN1057" s="339"/>
    </row>
    <row r="1058" spans="1:118" ht="13.5" x14ac:dyDescent="0.15">
      <c r="A1058" s="54"/>
      <c r="B1058" s="54"/>
      <c r="C1058" s="54"/>
      <c r="D1058" s="54"/>
      <c r="E1058" s="54"/>
      <c r="F1058" s="54"/>
      <c r="G1058" s="54"/>
      <c r="H1058" s="54"/>
      <c r="I1058" s="54"/>
      <c r="J1058" s="54"/>
      <c r="K1058" s="54"/>
      <c r="L1058" s="54"/>
      <c r="M1058" s="54"/>
      <c r="N1058" s="54"/>
      <c r="O1058" s="54"/>
      <c r="P1058" s="54"/>
      <c r="Q1058" s="54"/>
      <c r="R1058" s="54"/>
      <c r="S1058" s="54"/>
      <c r="T1058" s="54"/>
      <c r="U1058" s="54"/>
      <c r="V1058" s="54"/>
      <c r="W1058" s="54"/>
      <c r="X1058" s="54"/>
      <c r="Y1058" s="54"/>
      <c r="Z1058" s="54"/>
      <c r="AA1058" s="54"/>
      <c r="AB1058" s="54"/>
      <c r="AC1058" s="54"/>
      <c r="AD1058" s="54"/>
      <c r="AE1058" s="54"/>
      <c r="AF1058" s="54"/>
      <c r="AG1058" s="54"/>
      <c r="AH1058" s="54"/>
      <c r="AI1058" s="54"/>
      <c r="AJ1058" s="54"/>
      <c r="AK1058" s="54"/>
      <c r="AL1058" s="54"/>
      <c r="AM1058" s="54"/>
      <c r="AN1058" s="54"/>
      <c r="AO1058" s="54"/>
      <c r="AP1058" s="54"/>
      <c r="AQ1058" s="54"/>
      <c r="AR1058" s="54"/>
      <c r="AS1058" s="54"/>
      <c r="AT1058" s="54"/>
      <c r="AU1058" s="54"/>
      <c r="AV1058" s="54"/>
      <c r="AW1058" s="54"/>
      <c r="AX1058" s="54"/>
      <c r="AY1058" s="54"/>
      <c r="AZ1058" s="54"/>
      <c r="BA1058" s="54"/>
      <c r="BB1058" s="54"/>
      <c r="BC1058" s="54"/>
      <c r="BD1058" s="54"/>
      <c r="BE1058" s="54"/>
      <c r="BF1058" s="54"/>
      <c r="BG1058" s="54"/>
      <c r="BH1058" s="54"/>
      <c r="BI1058" s="54"/>
      <c r="BJ1058" s="54"/>
      <c r="BK1058" s="54"/>
      <c r="BL1058" s="54"/>
      <c r="BM1058" s="54"/>
      <c r="BN1058" s="54"/>
      <c r="BO1058" s="54"/>
      <c r="BP1058" s="54"/>
      <c r="BQ1058" s="54"/>
      <c r="BR1058" s="54"/>
      <c r="BS1058" s="54"/>
      <c r="BT1058" s="54"/>
      <c r="BU1058" s="54"/>
      <c r="BV1058" s="54"/>
      <c r="BW1058" s="54"/>
      <c r="BX1058" s="54"/>
      <c r="BY1058" s="54"/>
      <c r="BZ1058" s="54"/>
      <c r="CB1058" s="64" t="s">
        <v>372</v>
      </c>
      <c r="CC1058" s="345">
        <v>0</v>
      </c>
      <c r="CD1058" s="66" t="s">
        <v>373</v>
      </c>
      <c r="CE1058" s="66">
        <f>ROUND(CC1058*$CG$82*9.80665/1000,0)</f>
        <v>0</v>
      </c>
      <c r="CF1058" s="54" t="s">
        <v>602</v>
      </c>
      <c r="CG1058" s="341">
        <f>CE1059</f>
        <v>0</v>
      </c>
      <c r="CH1058" s="54">
        <f>$CG1058</f>
        <v>0</v>
      </c>
      <c r="CI1058" s="54">
        <f t="shared" si="803"/>
        <v>0</v>
      </c>
      <c r="CJ1058" s="54">
        <f t="shared" si="803"/>
        <v>0</v>
      </c>
      <c r="CK1058" s="54">
        <f t="shared" si="803"/>
        <v>0</v>
      </c>
      <c r="CL1058" s="54">
        <f t="shared" si="803"/>
        <v>0</v>
      </c>
      <c r="CM1058" s="54">
        <f t="shared" si="803"/>
        <v>0</v>
      </c>
      <c r="CN1058" s="54">
        <f t="shared" si="803"/>
        <v>0</v>
      </c>
      <c r="CO1058" s="54">
        <f t="shared" si="803"/>
        <v>0</v>
      </c>
      <c r="CP1058" s="54">
        <f t="shared" si="803"/>
        <v>0</v>
      </c>
      <c r="CQ1058" s="54">
        <f t="shared" si="803"/>
        <v>0</v>
      </c>
      <c r="CR1058" s="54">
        <f t="shared" si="803"/>
        <v>0</v>
      </c>
      <c r="CS1058" s="54">
        <f t="shared" si="803"/>
        <v>0</v>
      </c>
      <c r="CT1058" s="54">
        <f t="shared" si="803"/>
        <v>0</v>
      </c>
      <c r="CU1058" s="54">
        <f t="shared" si="803"/>
        <v>0</v>
      </c>
      <c r="CV1058" s="54">
        <f t="shared" si="803"/>
        <v>0</v>
      </c>
    </row>
    <row r="1059" spans="1:118" ht="13.5" x14ac:dyDescent="0.15">
      <c r="A1059" s="54"/>
      <c r="B1059" s="54"/>
      <c r="C1059" s="54"/>
      <c r="D1059" s="54"/>
      <c r="E1059" s="54"/>
      <c r="F1059" s="54"/>
      <c r="G1059" s="54"/>
      <c r="H1059" s="54"/>
      <c r="I1059" s="54"/>
      <c r="J1059" s="54"/>
      <c r="K1059" s="54"/>
      <c r="L1059" s="54"/>
      <c r="M1059" s="54"/>
      <c r="N1059" s="54"/>
      <c r="O1059" s="54"/>
      <c r="P1059" s="54"/>
      <c r="Q1059" s="54"/>
      <c r="R1059" s="54"/>
      <c r="S1059" s="54"/>
      <c r="T1059" s="54"/>
      <c r="U1059" s="54"/>
      <c r="V1059" s="54"/>
      <c r="W1059" s="54"/>
      <c r="X1059" s="54"/>
      <c r="Y1059" s="54"/>
      <c r="Z1059" s="54"/>
      <c r="AA1059" s="54"/>
      <c r="AB1059" s="54"/>
      <c r="AC1059" s="54"/>
      <c r="AD1059" s="54"/>
      <c r="AE1059" s="54"/>
      <c r="AF1059" s="54"/>
      <c r="AG1059" s="54"/>
      <c r="AH1059" s="54"/>
      <c r="AI1059" s="54"/>
      <c r="AJ1059" s="54"/>
      <c r="AK1059" s="54"/>
      <c r="AL1059" s="54"/>
      <c r="AM1059" s="54"/>
      <c r="AN1059" s="54"/>
      <c r="AO1059" s="54"/>
      <c r="AP1059" s="54"/>
      <c r="AQ1059" s="54"/>
      <c r="AR1059" s="54"/>
      <c r="AS1059" s="54"/>
      <c r="AT1059" s="54"/>
      <c r="AU1059" s="54"/>
      <c r="AV1059" s="54"/>
      <c r="AW1059" s="54"/>
      <c r="AX1059" s="54"/>
      <c r="AY1059" s="54"/>
      <c r="AZ1059" s="54"/>
      <c r="BA1059" s="54"/>
      <c r="BB1059" s="54"/>
      <c r="BC1059" s="54"/>
      <c r="BD1059" s="54"/>
      <c r="BE1059" s="54"/>
      <c r="BF1059" s="54"/>
      <c r="BG1059" s="54"/>
      <c r="BH1059" s="54"/>
      <c r="BI1059" s="54"/>
      <c r="BJ1059" s="54"/>
      <c r="BK1059" s="54"/>
      <c r="BL1059" s="54"/>
      <c r="BM1059" s="54"/>
      <c r="BN1059" s="54"/>
      <c r="BO1059" s="54"/>
      <c r="BP1059" s="54"/>
      <c r="BQ1059" s="54"/>
      <c r="BR1059" s="54"/>
      <c r="BS1059" s="54"/>
      <c r="BT1059" s="54"/>
      <c r="BU1059" s="54"/>
      <c r="BV1059" s="54"/>
      <c r="BW1059" s="54"/>
      <c r="BX1059" s="54"/>
      <c r="BY1059" s="54"/>
      <c r="BZ1059" s="54"/>
      <c r="CB1059" s="354" t="s">
        <v>376</v>
      </c>
      <c r="CC1059" s="355">
        <f>CC1043</f>
        <v>0</v>
      </c>
      <c r="CD1059" s="346" t="s">
        <v>381</v>
      </c>
      <c r="CE1059" s="66">
        <f>CC1059*$CG$82*9.80665/1000</f>
        <v>0</v>
      </c>
      <c r="CF1059" s="54" t="s">
        <v>396</v>
      </c>
      <c r="CG1059" s="54">
        <v>0.79</v>
      </c>
      <c r="CH1059" s="54">
        <f>$CG1059</f>
        <v>0.79</v>
      </c>
      <c r="CI1059" s="54">
        <f t="shared" si="803"/>
        <v>0.79</v>
      </c>
      <c r="CJ1059" s="54">
        <f t="shared" si="803"/>
        <v>0.79</v>
      </c>
      <c r="CK1059" s="54">
        <f t="shared" si="803"/>
        <v>0.79</v>
      </c>
      <c r="CL1059" s="54">
        <f t="shared" si="803"/>
        <v>0.79</v>
      </c>
      <c r="CM1059" s="54">
        <f t="shared" si="803"/>
        <v>0.79</v>
      </c>
      <c r="CN1059" s="54">
        <f t="shared" si="803"/>
        <v>0.79</v>
      </c>
      <c r="CO1059" s="54">
        <f t="shared" si="803"/>
        <v>0.79</v>
      </c>
      <c r="CP1059" s="54">
        <f t="shared" si="803"/>
        <v>0.79</v>
      </c>
      <c r="CQ1059" s="54">
        <f t="shared" si="803"/>
        <v>0.79</v>
      </c>
      <c r="CR1059" s="54">
        <f t="shared" si="803"/>
        <v>0.79</v>
      </c>
      <c r="CS1059" s="54">
        <f t="shared" si="803"/>
        <v>0.79</v>
      </c>
      <c r="CT1059" s="54">
        <f t="shared" si="803"/>
        <v>0.79</v>
      </c>
      <c r="CU1059" s="54">
        <f t="shared" si="803"/>
        <v>0.79</v>
      </c>
      <c r="CV1059" s="54">
        <f t="shared" si="803"/>
        <v>0.79</v>
      </c>
      <c r="CX1059" s="358" t="s">
        <v>603</v>
      </c>
      <c r="CY1059" s="54">
        <f t="shared" ref="CY1059:DN1059" si="804">CG$79</f>
        <v>126.88500000000001</v>
      </c>
      <c r="CZ1059" s="54">
        <f t="shared" si="804"/>
        <v>109.185</v>
      </c>
      <c r="DA1059" s="54">
        <f t="shared" si="804"/>
        <v>94.381</v>
      </c>
      <c r="DB1059" s="54">
        <f t="shared" si="804"/>
        <v>82.445999999999998</v>
      </c>
      <c r="DC1059" s="54">
        <f t="shared" si="804"/>
        <v>73.918000000000006</v>
      </c>
      <c r="DD1059" s="54">
        <f t="shared" si="804"/>
        <v>63.152999999999999</v>
      </c>
      <c r="DE1059" s="54">
        <f t="shared" si="804"/>
        <v>56.482999999999997</v>
      </c>
      <c r="DF1059" s="54">
        <f t="shared" si="804"/>
        <v>51.133000000000003</v>
      </c>
      <c r="DG1059" s="54">
        <f t="shared" si="804"/>
        <v>48.246000000000002</v>
      </c>
      <c r="DH1059" s="54">
        <f t="shared" si="804"/>
        <v>43.709000000000003</v>
      </c>
      <c r="DI1059" s="54">
        <f t="shared" si="804"/>
        <v>40.774000000000001</v>
      </c>
      <c r="DJ1059" s="54">
        <f t="shared" si="804"/>
        <v>38.68</v>
      </c>
      <c r="DK1059" s="54">
        <f t="shared" si="804"/>
        <v>34.463000000000001</v>
      </c>
      <c r="DL1059" s="54">
        <f t="shared" si="804"/>
        <v>33.161000000000001</v>
      </c>
      <c r="DM1059" s="54">
        <f t="shared" si="804"/>
        <v>30.765000000000001</v>
      </c>
      <c r="DN1059" s="54">
        <f t="shared" si="804"/>
        <v>29.283999999999999</v>
      </c>
    </row>
    <row r="1060" spans="1:118" ht="13.5" x14ac:dyDescent="0.15">
      <c r="A1060" s="54"/>
      <c r="B1060" s="54"/>
      <c r="C1060" s="54"/>
      <c r="D1060" s="54"/>
      <c r="E1060" s="54"/>
      <c r="F1060" s="54"/>
      <c r="G1060" s="54"/>
      <c r="H1060" s="54"/>
      <c r="I1060" s="54"/>
      <c r="J1060" s="54"/>
      <c r="K1060" s="54"/>
      <c r="L1060" s="54"/>
      <c r="M1060" s="54"/>
      <c r="N1060" s="54"/>
      <c r="O1060" s="54"/>
      <c r="P1060" s="54"/>
      <c r="Q1060" s="54"/>
      <c r="R1060" s="54"/>
      <c r="S1060" s="54"/>
      <c r="T1060" s="54"/>
      <c r="U1060" s="54"/>
      <c r="V1060" s="54"/>
      <c r="W1060" s="54"/>
      <c r="X1060" s="54"/>
      <c r="Y1060" s="54"/>
      <c r="Z1060" s="54"/>
      <c r="AA1060" s="54"/>
      <c r="AB1060" s="54"/>
      <c r="AC1060" s="54"/>
      <c r="AD1060" s="54"/>
      <c r="AE1060" s="54"/>
      <c r="AF1060" s="54"/>
      <c r="AG1060" s="54"/>
      <c r="AH1060" s="54"/>
      <c r="AI1060" s="54"/>
      <c r="AJ1060" s="54"/>
      <c r="AK1060" s="54"/>
      <c r="AL1060" s="54"/>
      <c r="AM1060" s="54"/>
      <c r="AN1060" s="54"/>
      <c r="AO1060" s="54"/>
      <c r="AP1060" s="54"/>
      <c r="AQ1060" s="54"/>
      <c r="AR1060" s="54"/>
      <c r="AS1060" s="54"/>
      <c r="AT1060" s="54"/>
      <c r="AU1060" s="54"/>
      <c r="AV1060" s="54"/>
      <c r="AW1060" s="54"/>
      <c r="AX1060" s="54"/>
      <c r="AY1060" s="54"/>
      <c r="AZ1060" s="54"/>
      <c r="BA1060" s="54"/>
      <c r="BB1060" s="54"/>
      <c r="BC1060" s="54"/>
      <c r="BD1060" s="54"/>
      <c r="BE1060" s="54"/>
      <c r="BF1060" s="54"/>
      <c r="BG1060" s="54"/>
      <c r="BH1060" s="54"/>
      <c r="BI1060" s="54"/>
      <c r="BJ1060" s="54"/>
      <c r="BK1060" s="54"/>
      <c r="BL1060" s="54"/>
      <c r="BM1060" s="54"/>
      <c r="BN1060" s="54"/>
      <c r="BO1060" s="54"/>
      <c r="BP1060" s="54"/>
      <c r="BQ1060" s="54"/>
      <c r="BR1060" s="54"/>
      <c r="BS1060" s="54"/>
      <c r="BT1060" s="54"/>
      <c r="BU1060" s="54"/>
      <c r="BV1060" s="54"/>
      <c r="BW1060" s="54"/>
      <c r="BX1060" s="54"/>
      <c r="BY1060" s="54"/>
      <c r="BZ1060" s="54"/>
      <c r="CB1060" s="64" t="s">
        <v>380</v>
      </c>
      <c r="CC1060" s="345">
        <f>-BN143</f>
        <v>0</v>
      </c>
      <c r="CD1060" s="346" t="s">
        <v>479</v>
      </c>
      <c r="CE1060" s="66">
        <f>CC1060*$CG$82*9.80665/1000</f>
        <v>0</v>
      </c>
      <c r="CF1060" s="54" t="s">
        <v>481</v>
      </c>
      <c r="CG1060" s="341">
        <f>CE1058</f>
        <v>0</v>
      </c>
      <c r="CH1060" s="54">
        <f>$CG1060</f>
        <v>0</v>
      </c>
      <c r="CI1060" s="54">
        <f t="shared" si="803"/>
        <v>0</v>
      </c>
      <c r="CJ1060" s="54">
        <f t="shared" si="803"/>
        <v>0</v>
      </c>
      <c r="CK1060" s="54">
        <f t="shared" si="803"/>
        <v>0</v>
      </c>
      <c r="CL1060" s="54">
        <f t="shared" si="803"/>
        <v>0</v>
      </c>
      <c r="CM1060" s="54">
        <f t="shared" si="803"/>
        <v>0</v>
      </c>
      <c r="CN1060" s="54">
        <f t="shared" si="803"/>
        <v>0</v>
      </c>
      <c r="CO1060" s="54">
        <f t="shared" si="803"/>
        <v>0</v>
      </c>
      <c r="CP1060" s="54">
        <f t="shared" si="803"/>
        <v>0</v>
      </c>
      <c r="CQ1060" s="54">
        <f t="shared" si="803"/>
        <v>0</v>
      </c>
      <c r="CR1060" s="54">
        <f t="shared" si="803"/>
        <v>0</v>
      </c>
      <c r="CS1060" s="54">
        <f t="shared" si="803"/>
        <v>0</v>
      </c>
      <c r="CT1060" s="54">
        <f t="shared" si="803"/>
        <v>0</v>
      </c>
      <c r="CU1060" s="54">
        <f t="shared" si="803"/>
        <v>0</v>
      </c>
      <c r="CV1060" s="54">
        <f t="shared" si="803"/>
        <v>0</v>
      </c>
      <c r="CX1060" s="54" t="s">
        <v>418</v>
      </c>
      <c r="CY1060" s="54">
        <f t="shared" ref="CY1060:DN1060" si="805">CG$80</f>
        <v>0.55779999999999996</v>
      </c>
      <c r="CZ1060" s="54">
        <f t="shared" si="805"/>
        <v>0.65139999999999998</v>
      </c>
      <c r="DA1060" s="54">
        <f t="shared" si="805"/>
        <v>0.72219999999999995</v>
      </c>
      <c r="DB1060" s="54">
        <f t="shared" si="805"/>
        <v>0.78249999999999997</v>
      </c>
      <c r="DC1060" s="54">
        <f t="shared" si="805"/>
        <v>0.81259999999999999</v>
      </c>
      <c r="DD1060" s="54">
        <f t="shared" si="805"/>
        <v>0.84340000000000004</v>
      </c>
      <c r="DE1060" s="54">
        <f t="shared" si="805"/>
        <v>0.86929999999999996</v>
      </c>
      <c r="DF1060" s="54">
        <f t="shared" si="805"/>
        <v>0.89100000000000001</v>
      </c>
      <c r="DG1060" s="54">
        <f t="shared" si="805"/>
        <v>0.90920000000000001</v>
      </c>
      <c r="DH1060" s="54">
        <f t="shared" si="805"/>
        <v>0.92220000000000002</v>
      </c>
      <c r="DI1060" s="54">
        <f t="shared" si="805"/>
        <v>0.93189999999999995</v>
      </c>
      <c r="DJ1060" s="54">
        <f t="shared" si="805"/>
        <v>0.94030000000000002</v>
      </c>
      <c r="DK1060" s="54">
        <f t="shared" si="805"/>
        <v>0.94769999999999999</v>
      </c>
      <c r="DL1060" s="54">
        <f t="shared" si="805"/>
        <v>0.95440000000000003</v>
      </c>
      <c r="DM1060" s="54">
        <f t="shared" si="805"/>
        <v>0.96020000000000005</v>
      </c>
      <c r="DN1060" s="54">
        <f t="shared" si="805"/>
        <v>0.96530000000000005</v>
      </c>
    </row>
    <row r="1061" spans="1:118" ht="14.25" thickBot="1" x14ac:dyDescent="0.2">
      <c r="A1061" s="54"/>
      <c r="B1061" s="54"/>
      <c r="C1061" s="54"/>
      <c r="D1061" s="54"/>
      <c r="E1061" s="54"/>
      <c r="F1061" s="54"/>
      <c r="G1061" s="54"/>
      <c r="H1061" s="54"/>
      <c r="I1061" s="54"/>
      <c r="J1061" s="54"/>
      <c r="K1061" s="54"/>
      <c r="L1061" s="54"/>
      <c r="M1061" s="54"/>
      <c r="N1061" s="54"/>
      <c r="O1061" s="54"/>
      <c r="P1061" s="54"/>
      <c r="Q1061" s="54"/>
      <c r="R1061" s="54"/>
      <c r="S1061" s="54"/>
      <c r="T1061" s="54"/>
      <c r="U1061" s="54"/>
      <c r="V1061" s="54"/>
      <c r="W1061" s="54"/>
      <c r="X1061" s="54"/>
      <c r="Y1061" s="54"/>
      <c r="Z1061" s="54"/>
      <c r="AA1061" s="54"/>
      <c r="AB1061" s="54"/>
      <c r="AC1061" s="54"/>
      <c r="AD1061" s="54"/>
      <c r="AE1061" s="54"/>
      <c r="AF1061" s="54"/>
      <c r="AG1061" s="54"/>
      <c r="AH1061" s="54"/>
      <c r="AI1061" s="54"/>
      <c r="AJ1061" s="54"/>
      <c r="AK1061" s="54"/>
      <c r="AL1061" s="54"/>
      <c r="AM1061" s="54"/>
      <c r="AN1061" s="54"/>
      <c r="AO1061" s="54"/>
      <c r="AP1061" s="54"/>
      <c r="AQ1061" s="54"/>
      <c r="AR1061" s="54"/>
      <c r="AS1061" s="54"/>
      <c r="AT1061" s="54"/>
      <c r="AU1061" s="54"/>
      <c r="AV1061" s="54"/>
      <c r="AW1061" s="54"/>
      <c r="AX1061" s="54"/>
      <c r="AY1061" s="54"/>
      <c r="AZ1061" s="54"/>
      <c r="BA1061" s="54"/>
      <c r="BB1061" s="54"/>
      <c r="BC1061" s="54"/>
      <c r="BD1061" s="54"/>
      <c r="BE1061" s="54"/>
      <c r="BF1061" s="54"/>
      <c r="BG1061" s="54"/>
      <c r="BH1061" s="54"/>
      <c r="BI1061" s="54"/>
      <c r="BJ1061" s="54"/>
      <c r="BK1061" s="54"/>
      <c r="BL1061" s="54"/>
      <c r="BM1061" s="54"/>
      <c r="BN1061" s="54"/>
      <c r="BO1061" s="54"/>
      <c r="BP1061" s="54"/>
      <c r="BQ1061" s="54"/>
      <c r="BR1061" s="54"/>
      <c r="BS1061" s="54"/>
      <c r="BT1061" s="54"/>
      <c r="BU1061" s="54"/>
      <c r="BV1061" s="54"/>
      <c r="BW1061" s="54"/>
      <c r="BX1061" s="54"/>
      <c r="BY1061" s="54"/>
      <c r="BZ1061" s="54"/>
      <c r="CB1061" s="64" t="s">
        <v>384</v>
      </c>
      <c r="CC1061" s="345" t="e">
        <f>(BM143-BM142)/0.000694444444444444</f>
        <v>#VALUE!</v>
      </c>
      <c r="CD1061" s="66" t="s">
        <v>65</v>
      </c>
      <c r="CE1061" s="66" t="e">
        <f>IF(CC1058=0,IF(CC1041&gt;0,CC1061+CE1044,CC1061),(CC1061-((CC1060-CC1059)/CC1058)))</f>
        <v>#VALUE!</v>
      </c>
      <c r="CF1061" s="54" t="s">
        <v>406</v>
      </c>
      <c r="CG1061" s="341" t="e">
        <f>ABS(CE1061)</f>
        <v>#VALUE!</v>
      </c>
      <c r="CH1061" s="54" t="e">
        <f>$CG1061</f>
        <v>#VALUE!</v>
      </c>
      <c r="CI1061" s="54" t="e">
        <f t="shared" si="803"/>
        <v>#VALUE!</v>
      </c>
      <c r="CJ1061" s="54" t="e">
        <f t="shared" si="803"/>
        <v>#VALUE!</v>
      </c>
      <c r="CK1061" s="54" t="e">
        <f t="shared" si="803"/>
        <v>#VALUE!</v>
      </c>
      <c r="CL1061" s="54" t="e">
        <f t="shared" si="803"/>
        <v>#VALUE!</v>
      </c>
      <c r="CM1061" s="54" t="e">
        <f t="shared" si="803"/>
        <v>#VALUE!</v>
      </c>
      <c r="CN1061" s="54" t="e">
        <f t="shared" si="803"/>
        <v>#VALUE!</v>
      </c>
      <c r="CO1061" s="54" t="e">
        <f t="shared" si="803"/>
        <v>#VALUE!</v>
      </c>
      <c r="CP1061" s="54" t="e">
        <f t="shared" si="803"/>
        <v>#VALUE!</v>
      </c>
      <c r="CQ1061" s="54" t="e">
        <f t="shared" si="803"/>
        <v>#VALUE!</v>
      </c>
      <c r="CR1061" s="54" t="e">
        <f t="shared" si="803"/>
        <v>#VALUE!</v>
      </c>
      <c r="CS1061" s="54" t="e">
        <f t="shared" si="803"/>
        <v>#VALUE!</v>
      </c>
      <c r="CT1061" s="54" t="e">
        <f t="shared" si="803"/>
        <v>#VALUE!</v>
      </c>
      <c r="CU1061" s="54" t="e">
        <f t="shared" si="803"/>
        <v>#VALUE!</v>
      </c>
      <c r="CV1061" s="54" t="e">
        <f t="shared" si="803"/>
        <v>#VALUE!</v>
      </c>
      <c r="CX1061" s="54" t="s">
        <v>407</v>
      </c>
      <c r="CY1061" s="54">
        <f>100-$CG$83</f>
        <v>94.33</v>
      </c>
      <c r="CZ1061" s="54">
        <f t="shared" ref="CZ1061:DN1061" si="806">100-$CG$83</f>
        <v>94.33</v>
      </c>
      <c r="DA1061" s="54">
        <f t="shared" si="806"/>
        <v>94.33</v>
      </c>
      <c r="DB1061" s="54">
        <f t="shared" si="806"/>
        <v>94.33</v>
      </c>
      <c r="DC1061" s="54">
        <f t="shared" si="806"/>
        <v>94.33</v>
      </c>
      <c r="DD1061" s="54">
        <f t="shared" si="806"/>
        <v>94.33</v>
      </c>
      <c r="DE1061" s="54">
        <f t="shared" si="806"/>
        <v>94.33</v>
      </c>
      <c r="DF1061" s="54">
        <f t="shared" si="806"/>
        <v>94.33</v>
      </c>
      <c r="DG1061" s="54">
        <f t="shared" si="806"/>
        <v>94.33</v>
      </c>
      <c r="DH1061" s="54">
        <f t="shared" si="806"/>
        <v>94.33</v>
      </c>
      <c r="DI1061" s="54">
        <f t="shared" si="806"/>
        <v>94.33</v>
      </c>
      <c r="DJ1061" s="54">
        <f t="shared" si="806"/>
        <v>94.33</v>
      </c>
      <c r="DK1061" s="54">
        <f t="shared" si="806"/>
        <v>94.33</v>
      </c>
      <c r="DL1061" s="54">
        <f t="shared" si="806"/>
        <v>94.33</v>
      </c>
      <c r="DM1061" s="54">
        <f t="shared" si="806"/>
        <v>94.33</v>
      </c>
      <c r="DN1061" s="54">
        <f t="shared" si="806"/>
        <v>94.33</v>
      </c>
    </row>
    <row r="1062" spans="1:118" ht="14.25" thickBot="1" x14ac:dyDescent="0.2">
      <c r="A1062" s="54"/>
      <c r="B1062" s="54"/>
      <c r="C1062" s="54"/>
      <c r="D1062" s="54"/>
      <c r="E1062" s="54"/>
      <c r="F1062" s="54"/>
      <c r="G1062" s="54"/>
      <c r="H1062" s="54"/>
      <c r="I1062" s="54"/>
      <c r="J1062" s="54"/>
      <c r="K1062" s="54"/>
      <c r="L1062" s="54"/>
      <c r="M1062" s="54"/>
      <c r="N1062" s="54"/>
      <c r="O1062" s="54"/>
      <c r="P1062" s="54"/>
      <c r="Q1062" s="54"/>
      <c r="R1062" s="54"/>
      <c r="S1062" s="54"/>
      <c r="T1062" s="54"/>
      <c r="U1062" s="54"/>
      <c r="V1062" s="54"/>
      <c r="W1062" s="54"/>
      <c r="X1062" s="54"/>
      <c r="Y1062" s="54"/>
      <c r="Z1062" s="54"/>
      <c r="AA1062" s="54"/>
      <c r="AB1062" s="54"/>
      <c r="AC1062" s="54"/>
      <c r="AD1062" s="54"/>
      <c r="AE1062" s="54"/>
      <c r="AF1062" s="54"/>
      <c r="AG1062" s="54"/>
      <c r="AH1062" s="54"/>
      <c r="AI1062" s="54"/>
      <c r="AJ1062" s="54"/>
      <c r="AK1062" s="54"/>
      <c r="AL1062" s="54"/>
      <c r="AM1062" s="54"/>
      <c r="AN1062" s="54"/>
      <c r="AO1062" s="54"/>
      <c r="AP1062" s="54"/>
      <c r="AQ1062" s="54"/>
      <c r="AR1062" s="54"/>
      <c r="AS1062" s="54"/>
      <c r="AT1062" s="54"/>
      <c r="AU1062" s="54"/>
      <c r="AV1062" s="54"/>
      <c r="AW1062" s="54"/>
      <c r="AX1062" s="54"/>
      <c r="AY1062" s="54"/>
      <c r="AZ1062" s="54"/>
      <c r="BA1062" s="54"/>
      <c r="BB1062" s="54"/>
      <c r="BC1062" s="54"/>
      <c r="BD1062" s="54"/>
      <c r="BE1062" s="54"/>
      <c r="BF1062" s="54"/>
      <c r="BG1062" s="54"/>
      <c r="BH1062" s="54"/>
      <c r="BI1062" s="54"/>
      <c r="BJ1062" s="54"/>
      <c r="BK1062" s="54"/>
      <c r="BL1062" s="54"/>
      <c r="BM1062" s="54"/>
      <c r="BN1062" s="54"/>
      <c r="BO1062" s="54"/>
      <c r="BP1062" s="54"/>
      <c r="BQ1062" s="54"/>
      <c r="BR1062" s="54"/>
      <c r="BS1062" s="54"/>
      <c r="BT1062" s="54"/>
      <c r="BU1062" s="54"/>
      <c r="BV1062" s="54"/>
      <c r="BW1062" s="54"/>
      <c r="BX1062" s="54"/>
      <c r="BY1062" s="54"/>
      <c r="BZ1062" s="54"/>
      <c r="CB1062" s="359"/>
      <c r="CC1062" s="360"/>
      <c r="CF1062" s="54" t="s">
        <v>408</v>
      </c>
      <c r="CG1062" s="347">
        <f>LN(2)/CG$78</f>
        <v>0.13862943611198905</v>
      </c>
      <c r="CH1062" s="347">
        <f t="shared" ref="CH1062:CV1062" si="807">LN(2)/CH$78</f>
        <v>8.6643397569993161E-2</v>
      </c>
      <c r="CI1062" s="347">
        <f t="shared" si="807"/>
        <v>5.5451774444795626E-2</v>
      </c>
      <c r="CJ1062" s="347">
        <f t="shared" si="807"/>
        <v>3.7467415165402446E-2</v>
      </c>
      <c r="CK1062" s="347">
        <f t="shared" si="807"/>
        <v>2.5672117798516494E-2</v>
      </c>
      <c r="CL1062" s="347">
        <f t="shared" si="807"/>
        <v>1.8097837612531208E-2</v>
      </c>
      <c r="CM1062" s="347">
        <f t="shared" si="807"/>
        <v>1.2765141446776157E-2</v>
      </c>
      <c r="CN1062" s="347">
        <f t="shared" si="807"/>
        <v>9.001911435843446E-3</v>
      </c>
      <c r="CO1062" s="347">
        <f t="shared" si="807"/>
        <v>6.3591484455040852E-3</v>
      </c>
      <c r="CP1062" s="347">
        <f t="shared" si="807"/>
        <v>4.7475834284927756E-3</v>
      </c>
      <c r="CQ1062" s="347">
        <f t="shared" si="807"/>
        <v>3.7066694147590657E-3</v>
      </c>
      <c r="CR1062" s="347">
        <f t="shared" si="807"/>
        <v>2.9001974082006081E-3</v>
      </c>
      <c r="CS1062" s="347">
        <f t="shared" si="807"/>
        <v>2.272613706753919E-3</v>
      </c>
      <c r="CT1062" s="347">
        <f t="shared" si="807"/>
        <v>1.7773004629742187E-3</v>
      </c>
      <c r="CU1062" s="347">
        <f t="shared" si="807"/>
        <v>1.3918618083533039E-3</v>
      </c>
      <c r="CV1062" s="347">
        <f t="shared" si="807"/>
        <v>1.0915703630865281E-3</v>
      </c>
      <c r="CX1062" s="54" t="s">
        <v>409</v>
      </c>
      <c r="CY1062" s="361">
        <f>CE1060</f>
        <v>0</v>
      </c>
      <c r="CZ1062" s="54">
        <f>$CY1062</f>
        <v>0</v>
      </c>
      <c r="DA1062" s="54">
        <f t="shared" ref="DA1062:DN1062" si="808">$CY1062</f>
        <v>0</v>
      </c>
      <c r="DB1062" s="54">
        <f t="shared" si="808"/>
        <v>0</v>
      </c>
      <c r="DC1062" s="54">
        <f t="shared" si="808"/>
        <v>0</v>
      </c>
      <c r="DD1062" s="54">
        <f t="shared" si="808"/>
        <v>0</v>
      </c>
      <c r="DE1062" s="54">
        <f t="shared" si="808"/>
        <v>0</v>
      </c>
      <c r="DF1062" s="54">
        <f t="shared" si="808"/>
        <v>0</v>
      </c>
      <c r="DG1062" s="54">
        <f t="shared" si="808"/>
        <v>0</v>
      </c>
      <c r="DH1062" s="54">
        <f t="shared" si="808"/>
        <v>0</v>
      </c>
      <c r="DI1062" s="54">
        <f t="shared" si="808"/>
        <v>0</v>
      </c>
      <c r="DJ1062" s="54">
        <f t="shared" si="808"/>
        <v>0</v>
      </c>
      <c r="DK1062" s="54">
        <f t="shared" si="808"/>
        <v>0</v>
      </c>
      <c r="DL1062" s="54">
        <f t="shared" si="808"/>
        <v>0</v>
      </c>
      <c r="DM1062" s="54">
        <f t="shared" si="808"/>
        <v>0</v>
      </c>
      <c r="DN1062" s="54">
        <f t="shared" si="808"/>
        <v>0</v>
      </c>
    </row>
    <row r="1064" spans="1:118" ht="13.5" x14ac:dyDescent="0.15">
      <c r="A1064" s="54"/>
      <c r="B1064" s="54"/>
      <c r="C1064" s="54"/>
      <c r="D1064" s="54"/>
      <c r="E1064" s="54"/>
      <c r="F1064" s="54"/>
      <c r="G1064" s="54"/>
      <c r="H1064" s="54"/>
      <c r="I1064" s="54"/>
      <c r="J1064" s="54"/>
      <c r="K1064" s="54"/>
      <c r="L1064" s="54"/>
      <c r="M1064" s="54"/>
      <c r="N1064" s="54"/>
      <c r="O1064" s="54"/>
      <c r="P1064" s="54"/>
      <c r="Q1064" s="54"/>
      <c r="R1064" s="54"/>
      <c r="S1064" s="54"/>
      <c r="T1064" s="54"/>
      <c r="U1064" s="54"/>
      <c r="V1064" s="54"/>
      <c r="W1064" s="54"/>
      <c r="X1064" s="54"/>
      <c r="Y1064" s="54"/>
      <c r="Z1064" s="54"/>
      <c r="AA1064" s="54"/>
      <c r="AB1064" s="54"/>
      <c r="AC1064" s="54"/>
      <c r="AD1064" s="54"/>
      <c r="AE1064" s="54"/>
      <c r="AF1064" s="54"/>
      <c r="AG1064" s="54"/>
      <c r="AH1064" s="54"/>
      <c r="AI1064" s="54"/>
      <c r="AJ1064" s="54"/>
      <c r="AK1064" s="54"/>
      <c r="AL1064" s="54"/>
      <c r="AM1064" s="54"/>
      <c r="AN1064" s="54"/>
      <c r="AO1064" s="54"/>
      <c r="AP1064" s="54"/>
      <c r="AQ1064" s="54"/>
      <c r="AR1064" s="54"/>
      <c r="AS1064" s="54"/>
      <c r="AT1064" s="54"/>
      <c r="AU1064" s="54"/>
      <c r="AV1064" s="54"/>
      <c r="AW1064" s="54"/>
      <c r="AX1064" s="54"/>
      <c r="AY1064" s="54"/>
      <c r="AZ1064" s="54"/>
      <c r="BA1064" s="54"/>
      <c r="BB1064" s="54"/>
      <c r="BC1064" s="54"/>
      <c r="BD1064" s="54"/>
      <c r="BE1064" s="54"/>
      <c r="BF1064" s="54"/>
      <c r="BG1064" s="54"/>
      <c r="BH1064" s="54"/>
      <c r="BI1064" s="54"/>
      <c r="BJ1064" s="54"/>
      <c r="BK1064" s="54"/>
      <c r="BL1064" s="54"/>
      <c r="BM1064" s="54"/>
      <c r="BN1064" s="54"/>
      <c r="BO1064" s="54"/>
      <c r="BP1064" s="54"/>
      <c r="BQ1064" s="54"/>
      <c r="BR1064" s="54"/>
      <c r="BS1064" s="54"/>
      <c r="BT1064" s="54"/>
      <c r="BU1064" s="54"/>
      <c r="BV1064" s="54"/>
      <c r="BW1064" s="54"/>
      <c r="BX1064" s="54"/>
      <c r="BY1064" s="54"/>
      <c r="BZ1064" s="54"/>
      <c r="CG1064" s="348">
        <f>(CG1057+CG1058)*CG1059</f>
        <v>79</v>
      </c>
      <c r="CH1064" s="348">
        <f t="shared" ref="CH1064:CV1064" si="809">(CH1057+CH1058)*CH1059</f>
        <v>79</v>
      </c>
      <c r="CI1064" s="348">
        <f t="shared" si="809"/>
        <v>79</v>
      </c>
      <c r="CJ1064" s="348">
        <f t="shared" si="809"/>
        <v>79</v>
      </c>
      <c r="CK1064" s="348">
        <f t="shared" si="809"/>
        <v>79</v>
      </c>
      <c r="CL1064" s="348">
        <f t="shared" si="809"/>
        <v>79</v>
      </c>
      <c r="CM1064" s="348">
        <f t="shared" si="809"/>
        <v>79</v>
      </c>
      <c r="CN1064" s="348">
        <f t="shared" si="809"/>
        <v>79</v>
      </c>
      <c r="CO1064" s="348">
        <f t="shared" si="809"/>
        <v>79</v>
      </c>
      <c r="CP1064" s="348">
        <f t="shared" si="809"/>
        <v>79</v>
      </c>
      <c r="CQ1064" s="348">
        <f t="shared" si="809"/>
        <v>79</v>
      </c>
      <c r="CR1064" s="348">
        <f t="shared" si="809"/>
        <v>79</v>
      </c>
      <c r="CS1064" s="348">
        <f t="shared" si="809"/>
        <v>79</v>
      </c>
      <c r="CT1064" s="348">
        <f t="shared" si="809"/>
        <v>79</v>
      </c>
      <c r="CU1064" s="348">
        <f t="shared" si="809"/>
        <v>79</v>
      </c>
      <c r="CV1064" s="348">
        <f t="shared" si="809"/>
        <v>79</v>
      </c>
    </row>
    <row r="1065" spans="1:118" ht="13.5" x14ac:dyDescent="0.15">
      <c r="A1065" s="54"/>
      <c r="B1065" s="54"/>
      <c r="C1065" s="54"/>
      <c r="D1065" s="54"/>
      <c r="E1065" s="54"/>
      <c r="F1065" s="54"/>
      <c r="G1065" s="54"/>
      <c r="H1065" s="54"/>
      <c r="I1065" s="54"/>
      <c r="J1065" s="54"/>
      <c r="K1065" s="54"/>
      <c r="L1065" s="54"/>
      <c r="M1065" s="54"/>
      <c r="N1065" s="54"/>
      <c r="O1065" s="54"/>
      <c r="P1065" s="54"/>
      <c r="Q1065" s="54"/>
      <c r="R1065" s="54"/>
      <c r="S1065" s="54"/>
      <c r="T1065" s="54"/>
      <c r="U1065" s="54"/>
      <c r="V1065" s="54"/>
      <c r="W1065" s="54"/>
      <c r="X1065" s="54"/>
      <c r="Y1065" s="54"/>
      <c r="Z1065" s="54"/>
      <c r="AA1065" s="54"/>
      <c r="AB1065" s="54"/>
      <c r="AC1065" s="54"/>
      <c r="AD1065" s="54"/>
      <c r="AE1065" s="54"/>
      <c r="AF1065" s="54"/>
      <c r="AG1065" s="54"/>
      <c r="AH1065" s="54"/>
      <c r="AI1065" s="54"/>
      <c r="AJ1065" s="54"/>
      <c r="AK1065" s="54"/>
      <c r="AL1065" s="54"/>
      <c r="AM1065" s="54"/>
      <c r="AN1065" s="54"/>
      <c r="AO1065" s="54"/>
      <c r="AP1065" s="54"/>
      <c r="AQ1065" s="54"/>
      <c r="AR1065" s="54"/>
      <c r="AS1065" s="54"/>
      <c r="AT1065" s="54"/>
      <c r="AU1065" s="54"/>
      <c r="AV1065" s="54"/>
      <c r="AW1065" s="54"/>
      <c r="AX1065" s="54"/>
      <c r="AY1065" s="54"/>
      <c r="AZ1065" s="54"/>
      <c r="BA1065" s="54"/>
      <c r="BB1065" s="54"/>
      <c r="BC1065" s="54"/>
      <c r="BD1065" s="54"/>
      <c r="BE1065" s="54"/>
      <c r="BF1065" s="54"/>
      <c r="BG1065" s="54"/>
      <c r="BH1065" s="54"/>
      <c r="BI1065" s="54"/>
      <c r="BJ1065" s="54"/>
      <c r="BK1065" s="54"/>
      <c r="BL1065" s="54"/>
      <c r="BM1065" s="54"/>
      <c r="BN1065" s="54"/>
      <c r="BO1065" s="54"/>
      <c r="BP1065" s="54"/>
      <c r="BQ1065" s="54"/>
      <c r="BR1065" s="54"/>
      <c r="BS1065" s="54"/>
      <c r="BT1065" s="54"/>
      <c r="BU1065" s="54"/>
      <c r="BV1065" s="54"/>
      <c r="BW1065" s="54"/>
      <c r="BX1065" s="54"/>
      <c r="BY1065" s="54"/>
      <c r="BZ1065" s="54"/>
      <c r="CG1065" s="348" t="e">
        <f>CG1060*CG1059*(CG1061-1/CG1062)</f>
        <v>#VALUE!</v>
      </c>
      <c r="CH1065" s="348" t="e">
        <f t="shared" ref="CH1065:CV1065" si="810">CH1060*CH1059*(CH1061-1/CH1062)</f>
        <v>#VALUE!</v>
      </c>
      <c r="CI1065" s="348" t="e">
        <f t="shared" si="810"/>
        <v>#VALUE!</v>
      </c>
      <c r="CJ1065" s="348" t="e">
        <f t="shared" si="810"/>
        <v>#VALUE!</v>
      </c>
      <c r="CK1065" s="348" t="e">
        <f t="shared" si="810"/>
        <v>#VALUE!</v>
      </c>
      <c r="CL1065" s="348" t="e">
        <f t="shared" si="810"/>
        <v>#VALUE!</v>
      </c>
      <c r="CM1065" s="348" t="e">
        <f t="shared" si="810"/>
        <v>#VALUE!</v>
      </c>
      <c r="CN1065" s="348" t="e">
        <f t="shared" si="810"/>
        <v>#VALUE!</v>
      </c>
      <c r="CO1065" s="348" t="e">
        <f t="shared" si="810"/>
        <v>#VALUE!</v>
      </c>
      <c r="CP1065" s="348" t="e">
        <f t="shared" si="810"/>
        <v>#VALUE!</v>
      </c>
      <c r="CQ1065" s="348" t="e">
        <f t="shared" si="810"/>
        <v>#VALUE!</v>
      </c>
      <c r="CR1065" s="348" t="e">
        <f t="shared" si="810"/>
        <v>#VALUE!</v>
      </c>
      <c r="CS1065" s="348" t="e">
        <f t="shared" si="810"/>
        <v>#VALUE!</v>
      </c>
      <c r="CT1065" s="348" t="e">
        <f t="shared" si="810"/>
        <v>#VALUE!</v>
      </c>
      <c r="CU1065" s="348" t="e">
        <f t="shared" si="810"/>
        <v>#VALUE!</v>
      </c>
      <c r="CV1065" s="348" t="e">
        <f t="shared" si="810"/>
        <v>#VALUE!</v>
      </c>
    </row>
    <row r="1066" spans="1:118" ht="13.5" x14ac:dyDescent="0.15">
      <c r="A1066" s="54"/>
      <c r="B1066" s="54"/>
      <c r="C1066" s="54"/>
      <c r="D1066" s="54"/>
      <c r="E1066" s="54"/>
      <c r="F1066" s="54"/>
      <c r="G1066" s="54"/>
      <c r="H1066" s="54"/>
      <c r="I1066" s="54"/>
      <c r="J1066" s="54"/>
      <c r="K1066" s="54"/>
      <c r="L1066" s="54"/>
      <c r="M1066" s="54"/>
      <c r="N1066" s="54"/>
      <c r="O1066" s="54"/>
      <c r="P1066" s="54"/>
      <c r="Q1066" s="54"/>
      <c r="R1066" s="54"/>
      <c r="S1066" s="54"/>
      <c r="T1066" s="54"/>
      <c r="U1066" s="54"/>
      <c r="V1066" s="54"/>
      <c r="W1066" s="54"/>
      <c r="X1066" s="54"/>
      <c r="Y1066" s="54"/>
      <c r="Z1066" s="54"/>
      <c r="AA1066" s="54"/>
      <c r="AB1066" s="54"/>
      <c r="AC1066" s="54"/>
      <c r="AD1066" s="54"/>
      <c r="AE1066" s="54"/>
      <c r="AF1066" s="54"/>
      <c r="AG1066" s="54"/>
      <c r="AH1066" s="54"/>
      <c r="AI1066" s="54"/>
      <c r="AJ1066" s="54"/>
      <c r="AK1066" s="54"/>
      <c r="AL1066" s="54"/>
      <c r="AM1066" s="54"/>
      <c r="AN1066" s="54"/>
      <c r="AO1066" s="54"/>
      <c r="AP1066" s="54"/>
      <c r="AQ1066" s="54"/>
      <c r="AR1066" s="54"/>
      <c r="AS1066" s="54"/>
      <c r="AT1066" s="54"/>
      <c r="AU1066" s="54"/>
      <c r="AV1066" s="54"/>
      <c r="AW1066" s="54"/>
      <c r="AX1066" s="54"/>
      <c r="AY1066" s="54"/>
      <c r="AZ1066" s="54"/>
      <c r="BA1066" s="54"/>
      <c r="BB1066" s="54"/>
      <c r="BC1066" s="54"/>
      <c r="BD1066" s="54"/>
      <c r="BE1066" s="54"/>
      <c r="BF1066" s="54"/>
      <c r="BG1066" s="54"/>
      <c r="BH1066" s="54"/>
      <c r="BI1066" s="54"/>
      <c r="BJ1066" s="54"/>
      <c r="BK1066" s="54"/>
      <c r="BL1066" s="54"/>
      <c r="BM1066" s="54"/>
      <c r="BN1066" s="54"/>
      <c r="BO1066" s="54"/>
      <c r="BP1066" s="54"/>
      <c r="BQ1066" s="54"/>
      <c r="BR1066" s="54"/>
      <c r="BS1066" s="54"/>
      <c r="BT1066" s="54"/>
      <c r="BU1066" s="54"/>
      <c r="BV1066" s="54"/>
      <c r="BW1066" s="54"/>
      <c r="BX1066" s="54"/>
      <c r="BY1066" s="54"/>
      <c r="BZ1066" s="54"/>
      <c r="CG1066" s="348" t="e">
        <f>((CG1057+CG1058)*CG1059-CG1056-CG1060*CG1059/CG1062)*EXP(-CG1062*CG1061)</f>
        <v>#VALUE!</v>
      </c>
      <c r="CH1066" s="348" t="e">
        <f t="shared" ref="CH1066:CV1066" si="811">((CH1057+CH1058)*CH1059-CH1056-CH1060*CH1059/CH1062)*EXP(-CH1062*CH1061)</f>
        <v>#VALUE!</v>
      </c>
      <c r="CI1066" s="348" t="e">
        <f t="shared" si="811"/>
        <v>#VALUE!</v>
      </c>
      <c r="CJ1066" s="348" t="e">
        <f t="shared" si="811"/>
        <v>#VALUE!</v>
      </c>
      <c r="CK1066" s="348" t="e">
        <f t="shared" si="811"/>
        <v>#VALUE!</v>
      </c>
      <c r="CL1066" s="348" t="e">
        <f t="shared" si="811"/>
        <v>#VALUE!</v>
      </c>
      <c r="CM1066" s="348" t="e">
        <f t="shared" si="811"/>
        <v>#VALUE!</v>
      </c>
      <c r="CN1066" s="348" t="e">
        <f t="shared" si="811"/>
        <v>#VALUE!</v>
      </c>
      <c r="CO1066" s="348" t="e">
        <f t="shared" si="811"/>
        <v>#VALUE!</v>
      </c>
      <c r="CP1066" s="348" t="e">
        <f t="shared" si="811"/>
        <v>#VALUE!</v>
      </c>
      <c r="CQ1066" s="348" t="e">
        <f t="shared" si="811"/>
        <v>#VALUE!</v>
      </c>
      <c r="CR1066" s="348" t="e">
        <f t="shared" si="811"/>
        <v>#VALUE!</v>
      </c>
      <c r="CS1066" s="348" t="e">
        <f t="shared" si="811"/>
        <v>#VALUE!</v>
      </c>
      <c r="CT1066" s="348" t="e">
        <f t="shared" si="811"/>
        <v>#VALUE!</v>
      </c>
      <c r="CU1066" s="348" t="e">
        <f t="shared" si="811"/>
        <v>#VALUE!</v>
      </c>
      <c r="CV1066" s="348" t="e">
        <f t="shared" si="811"/>
        <v>#VALUE!</v>
      </c>
    </row>
    <row r="1067" spans="1:118" ht="13.5" x14ac:dyDescent="0.15">
      <c r="A1067" s="54"/>
      <c r="B1067" s="54"/>
      <c r="C1067" s="54"/>
      <c r="D1067" s="54"/>
      <c r="E1067" s="54"/>
      <c r="F1067" s="54"/>
      <c r="G1067" s="54"/>
      <c r="H1067" s="54"/>
      <c r="I1067" s="54"/>
      <c r="J1067" s="54"/>
      <c r="K1067" s="54"/>
      <c r="L1067" s="54"/>
      <c r="M1067" s="54"/>
      <c r="N1067" s="54"/>
      <c r="O1067" s="54"/>
      <c r="P1067" s="54"/>
      <c r="Q1067" s="54"/>
      <c r="R1067" s="54"/>
      <c r="S1067" s="54"/>
      <c r="T1067" s="54"/>
      <c r="U1067" s="54"/>
      <c r="V1067" s="54"/>
      <c r="W1067" s="54"/>
      <c r="X1067" s="54"/>
      <c r="Y1067" s="54"/>
      <c r="Z1067" s="54"/>
      <c r="AA1067" s="54"/>
      <c r="AB1067" s="54"/>
      <c r="AC1067" s="54"/>
      <c r="AD1067" s="54"/>
      <c r="AE1067" s="54"/>
      <c r="AF1067" s="54"/>
      <c r="AG1067" s="54"/>
      <c r="AH1067" s="54"/>
      <c r="AI1067" s="54"/>
      <c r="AJ1067" s="54"/>
      <c r="AK1067" s="54"/>
      <c r="AL1067" s="54"/>
      <c r="AM1067" s="54"/>
      <c r="AN1067" s="54"/>
      <c r="AO1067" s="54"/>
      <c r="AP1067" s="54"/>
      <c r="AQ1067" s="54"/>
      <c r="AR1067" s="54"/>
      <c r="AS1067" s="54"/>
      <c r="AT1067" s="54"/>
      <c r="AU1067" s="54"/>
      <c r="AV1067" s="54"/>
      <c r="AW1067" s="54"/>
      <c r="AX1067" s="54"/>
      <c r="AY1067" s="54"/>
      <c r="AZ1067" s="54"/>
      <c r="BA1067" s="54"/>
      <c r="BB1067" s="54"/>
      <c r="BC1067" s="54"/>
      <c r="BD1067" s="54"/>
      <c r="BE1067" s="54"/>
      <c r="BF1067" s="54"/>
      <c r="BG1067" s="54"/>
      <c r="BH1067" s="54"/>
      <c r="BI1067" s="54"/>
      <c r="BJ1067" s="54"/>
      <c r="BK1067" s="54"/>
      <c r="BL1067" s="54"/>
      <c r="BM1067" s="54"/>
      <c r="BN1067" s="54"/>
      <c r="BO1067" s="54"/>
      <c r="BP1067" s="54"/>
      <c r="BQ1067" s="54"/>
      <c r="BR1067" s="54"/>
      <c r="BS1067" s="54"/>
      <c r="BT1067" s="54"/>
      <c r="BU1067" s="54"/>
      <c r="BV1067" s="54"/>
      <c r="BW1067" s="54"/>
      <c r="BX1067" s="54"/>
      <c r="BY1067" s="54"/>
      <c r="BZ1067" s="54"/>
      <c r="CG1067" s="349" t="e">
        <f>CG1064+CG1065-CG1066</f>
        <v>#VALUE!</v>
      </c>
      <c r="CH1067" s="349" t="e">
        <f t="shared" ref="CH1067:CV1067" si="812">CH1064+CH1065-CH1066</f>
        <v>#VALUE!</v>
      </c>
      <c r="CI1067" s="349" t="e">
        <f t="shared" si="812"/>
        <v>#VALUE!</v>
      </c>
      <c r="CJ1067" s="349" t="e">
        <f t="shared" si="812"/>
        <v>#VALUE!</v>
      </c>
      <c r="CK1067" s="349" t="e">
        <f t="shared" si="812"/>
        <v>#VALUE!</v>
      </c>
      <c r="CL1067" s="349" t="e">
        <f t="shared" si="812"/>
        <v>#VALUE!</v>
      </c>
      <c r="CM1067" s="349" t="e">
        <f t="shared" si="812"/>
        <v>#VALUE!</v>
      </c>
      <c r="CN1067" s="349" t="e">
        <f t="shared" si="812"/>
        <v>#VALUE!</v>
      </c>
      <c r="CO1067" s="349" t="e">
        <f t="shared" si="812"/>
        <v>#VALUE!</v>
      </c>
      <c r="CP1067" s="349" t="e">
        <f t="shared" si="812"/>
        <v>#VALUE!</v>
      </c>
      <c r="CQ1067" s="349" t="e">
        <f t="shared" si="812"/>
        <v>#VALUE!</v>
      </c>
      <c r="CR1067" s="349" t="e">
        <f t="shared" si="812"/>
        <v>#VALUE!</v>
      </c>
      <c r="CS1067" s="349" t="e">
        <f t="shared" si="812"/>
        <v>#VALUE!</v>
      </c>
      <c r="CT1067" s="349" t="e">
        <f t="shared" si="812"/>
        <v>#VALUE!</v>
      </c>
      <c r="CU1067" s="349" t="e">
        <f t="shared" si="812"/>
        <v>#VALUE!</v>
      </c>
      <c r="CV1067" s="349" t="e">
        <f t="shared" si="812"/>
        <v>#VALUE!</v>
      </c>
    </row>
    <row r="1068" spans="1:118" ht="13.5" x14ac:dyDescent="0.15">
      <c r="A1068" s="54"/>
      <c r="B1068" s="54"/>
      <c r="C1068" s="54"/>
      <c r="D1068" s="54"/>
      <c r="E1068" s="54"/>
      <c r="F1068" s="54"/>
      <c r="G1068" s="54"/>
      <c r="H1068" s="54"/>
      <c r="I1068" s="54"/>
      <c r="J1068" s="54"/>
      <c r="K1068" s="54"/>
      <c r="L1068" s="54"/>
      <c r="M1068" s="54"/>
      <c r="N1068" s="54"/>
      <c r="O1068" s="54"/>
      <c r="P1068" s="54"/>
      <c r="Q1068" s="54"/>
      <c r="R1068" s="54"/>
      <c r="S1068" s="54"/>
      <c r="T1068" s="54"/>
      <c r="U1068" s="54"/>
      <c r="V1068" s="54"/>
      <c r="W1068" s="54"/>
      <c r="X1068" s="54"/>
      <c r="Y1068" s="54"/>
      <c r="Z1068" s="54"/>
      <c r="AA1068" s="54"/>
      <c r="AB1068" s="54"/>
      <c r="AC1068" s="54"/>
      <c r="AD1068" s="54"/>
      <c r="AE1068" s="54"/>
      <c r="AF1068" s="54"/>
      <c r="AG1068" s="54"/>
      <c r="AH1068" s="54"/>
      <c r="AI1068" s="54"/>
      <c r="AJ1068" s="54"/>
      <c r="AK1068" s="54"/>
      <c r="AL1068" s="54"/>
      <c r="AM1068" s="54"/>
      <c r="AN1068" s="54"/>
      <c r="AO1068" s="54"/>
      <c r="AP1068" s="54"/>
      <c r="AQ1068" s="54"/>
      <c r="AR1068" s="54"/>
      <c r="AS1068" s="54"/>
      <c r="AT1068" s="54"/>
      <c r="AU1068" s="54"/>
      <c r="AV1068" s="54"/>
      <c r="AW1068" s="54"/>
      <c r="AX1068" s="54"/>
      <c r="AY1068" s="54"/>
      <c r="AZ1068" s="54"/>
      <c r="BA1068" s="54"/>
      <c r="BB1068" s="54"/>
      <c r="BC1068" s="54"/>
      <c r="BD1068" s="54"/>
      <c r="BE1068" s="54"/>
      <c r="BF1068" s="54"/>
      <c r="BG1068" s="54"/>
      <c r="BH1068" s="54"/>
      <c r="BI1068" s="54"/>
      <c r="BJ1068" s="54"/>
      <c r="BK1068" s="54"/>
      <c r="BL1068" s="54"/>
      <c r="BM1068" s="54"/>
      <c r="BN1068" s="54"/>
      <c r="BO1068" s="54"/>
      <c r="BP1068" s="54"/>
      <c r="BQ1068" s="54"/>
      <c r="BR1068" s="54"/>
      <c r="BS1068" s="54"/>
      <c r="BT1068" s="54"/>
      <c r="BU1068" s="54"/>
      <c r="BV1068" s="54"/>
      <c r="BW1068" s="54"/>
      <c r="BX1068" s="54"/>
      <c r="BY1068" s="54"/>
      <c r="BZ1068" s="54"/>
      <c r="CG1068" s="350" t="s">
        <v>390</v>
      </c>
      <c r="CH1068" s="351" t="s">
        <v>333</v>
      </c>
      <c r="CI1068" s="351" t="s">
        <v>334</v>
      </c>
      <c r="CJ1068" s="351" t="s">
        <v>335</v>
      </c>
      <c r="CK1068" s="351" t="s">
        <v>336</v>
      </c>
      <c r="CL1068" s="351" t="s">
        <v>337</v>
      </c>
      <c r="CM1068" s="351" t="s">
        <v>338</v>
      </c>
      <c r="CN1068" s="351" t="s">
        <v>339</v>
      </c>
      <c r="CO1068" s="351" t="s">
        <v>340</v>
      </c>
      <c r="CP1068" s="351" t="s">
        <v>341</v>
      </c>
      <c r="CQ1068" s="351" t="s">
        <v>342</v>
      </c>
      <c r="CR1068" s="351" t="s">
        <v>343</v>
      </c>
      <c r="CS1068" s="351" t="s">
        <v>344</v>
      </c>
      <c r="CT1068" s="351" t="s">
        <v>345</v>
      </c>
      <c r="CU1068" s="351" t="s">
        <v>346</v>
      </c>
      <c r="CV1068" s="351" t="s">
        <v>347</v>
      </c>
      <c r="CY1068" s="54" t="s">
        <v>390</v>
      </c>
      <c r="CZ1068" s="54" t="s">
        <v>333</v>
      </c>
      <c r="DA1068" s="54" t="s">
        <v>334</v>
      </c>
      <c r="DB1068" s="54" t="s">
        <v>335</v>
      </c>
      <c r="DC1068" s="54" t="s">
        <v>336</v>
      </c>
      <c r="DD1068" s="54" t="s">
        <v>337</v>
      </c>
      <c r="DE1068" s="54" t="s">
        <v>338</v>
      </c>
      <c r="DF1068" s="54" t="s">
        <v>339</v>
      </c>
      <c r="DG1068" s="54" t="s">
        <v>340</v>
      </c>
      <c r="DH1068" s="54" t="s">
        <v>341</v>
      </c>
      <c r="DI1068" s="54" t="s">
        <v>342</v>
      </c>
      <c r="DJ1068" s="54" t="s">
        <v>343</v>
      </c>
      <c r="DK1068" s="54" t="s">
        <v>344</v>
      </c>
      <c r="DL1068" s="54" t="s">
        <v>345</v>
      </c>
      <c r="DM1068" s="54" t="s">
        <v>346</v>
      </c>
      <c r="DN1068" s="54" t="s">
        <v>347</v>
      </c>
    </row>
    <row r="1069" spans="1:118" ht="13.5" x14ac:dyDescent="0.15">
      <c r="A1069" s="54"/>
      <c r="B1069" s="54"/>
      <c r="C1069" s="54"/>
      <c r="D1069" s="54"/>
      <c r="E1069" s="54"/>
      <c r="F1069" s="54"/>
      <c r="G1069" s="54"/>
      <c r="H1069" s="54"/>
      <c r="I1069" s="54"/>
      <c r="J1069" s="54"/>
      <c r="K1069" s="54"/>
      <c r="L1069" s="54"/>
      <c r="M1069" s="54"/>
      <c r="N1069" s="54"/>
      <c r="O1069" s="54"/>
      <c r="P1069" s="54"/>
      <c r="Q1069" s="54"/>
      <c r="R1069" s="54"/>
      <c r="S1069" s="54"/>
      <c r="T1069" s="54"/>
      <c r="U1069" s="54"/>
      <c r="V1069" s="54"/>
      <c r="W1069" s="54"/>
      <c r="X1069" s="54"/>
      <c r="Y1069" s="54"/>
      <c r="Z1069" s="54"/>
      <c r="AA1069" s="54"/>
      <c r="AB1069" s="54"/>
      <c r="AC1069" s="54"/>
      <c r="AD1069" s="54"/>
      <c r="AE1069" s="54"/>
      <c r="AF1069" s="54"/>
      <c r="AG1069" s="54"/>
      <c r="AH1069" s="54"/>
      <c r="AI1069" s="54"/>
      <c r="AJ1069" s="54"/>
      <c r="AK1069" s="54"/>
      <c r="AL1069" s="54"/>
      <c r="AM1069" s="54"/>
      <c r="AN1069" s="54"/>
      <c r="AO1069" s="54"/>
      <c r="AP1069" s="54"/>
      <c r="AQ1069" s="54"/>
      <c r="AR1069" s="54"/>
      <c r="AS1069" s="54"/>
      <c r="AT1069" s="54"/>
      <c r="AU1069" s="54"/>
      <c r="AV1069" s="54"/>
      <c r="AW1069" s="54"/>
      <c r="AX1069" s="54"/>
      <c r="AY1069" s="54"/>
      <c r="AZ1069" s="54"/>
      <c r="BA1069" s="54"/>
      <c r="BB1069" s="54"/>
      <c r="BC1069" s="54"/>
      <c r="BD1069" s="54"/>
      <c r="BE1069" s="54"/>
      <c r="BF1069" s="54"/>
      <c r="BG1069" s="54"/>
      <c r="BH1069" s="54"/>
      <c r="BI1069" s="54"/>
      <c r="BJ1069" s="54"/>
      <c r="BK1069" s="54"/>
      <c r="BL1069" s="54"/>
      <c r="BM1069" s="54"/>
      <c r="BN1069" s="54"/>
      <c r="BO1069" s="54"/>
      <c r="BP1069" s="54"/>
      <c r="BQ1069" s="54"/>
      <c r="BR1069" s="54"/>
      <c r="BS1069" s="54"/>
      <c r="BT1069" s="54"/>
      <c r="BU1069" s="54"/>
      <c r="BV1069" s="54"/>
      <c r="BW1069" s="54"/>
      <c r="BX1069" s="54"/>
      <c r="BY1069" s="54"/>
      <c r="BZ1069" s="54"/>
      <c r="CF1069" s="54" t="s">
        <v>391</v>
      </c>
      <c r="CG1069" s="352" t="e">
        <f>ROUND((CG1057+CG1058)*CG1059+CG1060*CG1059*(CG1061-1/CG1062)-((CG1057+CG1058)*CG1059-CG1056-CG1060*CG1059/CG1062)*EXP(-CG1062*CG1061),5)</f>
        <v>#VALUE!</v>
      </c>
      <c r="CH1069" s="352" t="e">
        <f t="shared" ref="CH1069:CV1069" si="813">ROUND((CH1057+CH1058)*CH1059+CH1060*CH1059*(CH1061-1/CH1062)-((CH1057+CH1058)*CH1059-CH1056-CH1060*CH1059/CH1062)*EXP(-CH1062*CH1061),5)</f>
        <v>#VALUE!</v>
      </c>
      <c r="CI1069" s="352" t="e">
        <f t="shared" si="813"/>
        <v>#VALUE!</v>
      </c>
      <c r="CJ1069" s="352" t="e">
        <f t="shared" si="813"/>
        <v>#VALUE!</v>
      </c>
      <c r="CK1069" s="352" t="e">
        <f t="shared" si="813"/>
        <v>#VALUE!</v>
      </c>
      <c r="CL1069" s="352" t="e">
        <f t="shared" si="813"/>
        <v>#VALUE!</v>
      </c>
      <c r="CM1069" s="352" t="e">
        <f t="shared" si="813"/>
        <v>#VALUE!</v>
      </c>
      <c r="CN1069" s="352" t="e">
        <f t="shared" si="813"/>
        <v>#VALUE!</v>
      </c>
      <c r="CO1069" s="352" t="e">
        <f t="shared" si="813"/>
        <v>#VALUE!</v>
      </c>
      <c r="CP1069" s="352" t="e">
        <f t="shared" si="813"/>
        <v>#VALUE!</v>
      </c>
      <c r="CQ1069" s="352" t="e">
        <f t="shared" si="813"/>
        <v>#VALUE!</v>
      </c>
      <c r="CR1069" s="352" t="e">
        <f t="shared" si="813"/>
        <v>#VALUE!</v>
      </c>
      <c r="CS1069" s="352" t="e">
        <f t="shared" si="813"/>
        <v>#VALUE!</v>
      </c>
      <c r="CT1069" s="352" t="e">
        <f t="shared" si="813"/>
        <v>#VALUE!</v>
      </c>
      <c r="CU1069" s="352" t="e">
        <f t="shared" si="813"/>
        <v>#VALUE!</v>
      </c>
      <c r="CV1069" s="352" t="e">
        <f t="shared" si="813"/>
        <v>#VALUE!</v>
      </c>
      <c r="CX1069" s="54" t="s">
        <v>412</v>
      </c>
      <c r="CY1069" s="362">
        <f>(CY1061+CY1062)/CY1060+CY1059</f>
        <v>295.99579239870923</v>
      </c>
      <c r="CZ1069" s="362">
        <f t="shared" ref="CZ1069:DN1069" si="814">(CZ1061+CZ1062)/CZ1060+CZ1059</f>
        <v>253.99617592876882</v>
      </c>
      <c r="DA1069" s="362">
        <f t="shared" si="814"/>
        <v>224.99578814732763</v>
      </c>
      <c r="DB1069" s="362">
        <f t="shared" si="814"/>
        <v>202.99552076677315</v>
      </c>
      <c r="DC1069" s="362">
        <f t="shared" si="814"/>
        <v>190.00217425547623</v>
      </c>
      <c r="DD1069" s="362">
        <f t="shared" si="814"/>
        <v>174.99791344557741</v>
      </c>
      <c r="DE1069" s="362">
        <f t="shared" si="814"/>
        <v>164.99559634188427</v>
      </c>
      <c r="DF1069" s="362">
        <f t="shared" si="814"/>
        <v>157.00280920314253</v>
      </c>
      <c r="DG1069" s="362">
        <f t="shared" si="814"/>
        <v>151.99654993400793</v>
      </c>
      <c r="DH1069" s="362">
        <f t="shared" si="814"/>
        <v>145.99700693992628</v>
      </c>
      <c r="DI1069" s="362">
        <f t="shared" si="814"/>
        <v>141.99730722180493</v>
      </c>
      <c r="DJ1069" s="362">
        <f t="shared" si="814"/>
        <v>138.99904711262363</v>
      </c>
      <c r="DK1069" s="362">
        <f t="shared" si="814"/>
        <v>133.99871805423658</v>
      </c>
      <c r="DL1069" s="362">
        <f t="shared" si="814"/>
        <v>131.99796563285832</v>
      </c>
      <c r="DM1069" s="362">
        <f t="shared" si="814"/>
        <v>129.00495001041449</v>
      </c>
      <c r="DN1069" s="362">
        <f t="shared" si="814"/>
        <v>127.00491577747849</v>
      </c>
    </row>
    <row r="1070" spans="1:118" ht="13.5" x14ac:dyDescent="0.15">
      <c r="A1070" s="54"/>
      <c r="B1070" s="54"/>
      <c r="C1070" s="54"/>
      <c r="D1070" s="54"/>
      <c r="E1070" s="54"/>
      <c r="F1070" s="54"/>
      <c r="G1070" s="54"/>
      <c r="H1070" s="54"/>
      <c r="I1070" s="54"/>
      <c r="J1070" s="54"/>
      <c r="K1070" s="54"/>
      <c r="L1070" s="54"/>
      <c r="M1070" s="54"/>
      <c r="N1070" s="54"/>
      <c r="O1070" s="54"/>
      <c r="P1070" s="54"/>
      <c r="Q1070" s="54"/>
      <c r="R1070" s="54"/>
      <c r="S1070" s="54"/>
      <c r="T1070" s="54"/>
      <c r="U1070" s="54"/>
      <c r="V1070" s="54"/>
      <c r="W1070" s="54"/>
      <c r="X1070" s="54"/>
      <c r="Y1070" s="54"/>
      <c r="Z1070" s="54"/>
      <c r="AA1070" s="54"/>
      <c r="AB1070" s="54"/>
      <c r="AC1070" s="54"/>
      <c r="AD1070" s="54"/>
      <c r="AE1070" s="54"/>
      <c r="AF1070" s="54"/>
      <c r="AG1070" s="54"/>
      <c r="AH1070" s="54"/>
      <c r="AI1070" s="54"/>
      <c r="AJ1070" s="54"/>
      <c r="AK1070" s="54"/>
      <c r="AL1070" s="54"/>
      <c r="AM1070" s="54"/>
      <c r="AN1070" s="54"/>
      <c r="AO1070" s="54"/>
      <c r="AP1070" s="54"/>
      <c r="AQ1070" s="54"/>
      <c r="AR1070" s="54"/>
      <c r="AS1070" s="54"/>
      <c r="AT1070" s="54"/>
      <c r="AU1070" s="54"/>
      <c r="AV1070" s="54"/>
      <c r="AW1070" s="54"/>
      <c r="AX1070" s="54"/>
      <c r="AY1070" s="54"/>
      <c r="AZ1070" s="54"/>
      <c r="BA1070" s="54"/>
      <c r="BB1070" s="54"/>
      <c r="BC1070" s="54"/>
      <c r="BD1070" s="54"/>
      <c r="BE1070" s="54"/>
      <c r="BF1070" s="54"/>
      <c r="BG1070" s="54"/>
      <c r="BH1070" s="54"/>
      <c r="BI1070" s="54"/>
      <c r="BJ1070" s="54"/>
      <c r="BK1070" s="54"/>
      <c r="BL1070" s="54"/>
      <c r="BM1070" s="54"/>
      <c r="BN1070" s="54"/>
      <c r="BO1070" s="54"/>
      <c r="BP1070" s="54"/>
      <c r="BQ1070" s="54"/>
      <c r="BR1070" s="54"/>
      <c r="BS1070" s="54"/>
      <c r="BT1070" s="54"/>
      <c r="BU1070" s="54"/>
      <c r="BV1070" s="54"/>
      <c r="BW1070" s="54"/>
      <c r="BX1070" s="54"/>
      <c r="BY1070" s="54"/>
      <c r="BZ1070" s="54"/>
      <c r="CA1070" s="319" t="str">
        <f>IF(CB1070="","",CC1070)</f>
        <v/>
      </c>
      <c r="CB1070" s="363" t="str">
        <f>IF(COUNTIF(CY1070:DN1070,"×")=0,"","浮上できません")</f>
        <v/>
      </c>
      <c r="CC1070" s="316">
        <v>9</v>
      </c>
      <c r="CG1070" s="369"/>
      <c r="CH1070" s="369"/>
      <c r="CI1070" s="369"/>
      <c r="CJ1070" s="369"/>
      <c r="CK1070" s="369"/>
      <c r="CL1070" s="369"/>
      <c r="CM1070" s="369"/>
      <c r="CN1070" s="369"/>
      <c r="CO1070" s="369"/>
      <c r="CP1070" s="369"/>
      <c r="CQ1070" s="369"/>
      <c r="CR1070" s="369"/>
      <c r="CS1070" s="369"/>
      <c r="CT1070" s="369"/>
      <c r="CU1070" s="369"/>
      <c r="CV1070" s="369"/>
      <c r="CY1070" s="364" t="e">
        <f t="shared" ref="CY1070:DN1070" si="815">IF(CY1069-CG1069&gt;0,"","×")</f>
        <v>#VALUE!</v>
      </c>
      <c r="CZ1070" s="364" t="e">
        <f t="shared" si="815"/>
        <v>#VALUE!</v>
      </c>
      <c r="DA1070" s="364" t="e">
        <f t="shared" si="815"/>
        <v>#VALUE!</v>
      </c>
      <c r="DB1070" s="364" t="e">
        <f t="shared" si="815"/>
        <v>#VALUE!</v>
      </c>
      <c r="DC1070" s="364" t="e">
        <f t="shared" si="815"/>
        <v>#VALUE!</v>
      </c>
      <c r="DD1070" s="364" t="e">
        <f t="shared" si="815"/>
        <v>#VALUE!</v>
      </c>
      <c r="DE1070" s="364" t="e">
        <f t="shared" si="815"/>
        <v>#VALUE!</v>
      </c>
      <c r="DF1070" s="364" t="e">
        <f t="shared" si="815"/>
        <v>#VALUE!</v>
      </c>
      <c r="DG1070" s="364" t="e">
        <f t="shared" si="815"/>
        <v>#VALUE!</v>
      </c>
      <c r="DH1070" s="364" t="e">
        <f t="shared" si="815"/>
        <v>#VALUE!</v>
      </c>
      <c r="DI1070" s="364" t="e">
        <f t="shared" si="815"/>
        <v>#VALUE!</v>
      </c>
      <c r="DJ1070" s="364" t="e">
        <f t="shared" si="815"/>
        <v>#VALUE!</v>
      </c>
      <c r="DK1070" s="364" t="e">
        <f t="shared" si="815"/>
        <v>#VALUE!</v>
      </c>
      <c r="DL1070" s="364" t="e">
        <f t="shared" si="815"/>
        <v>#VALUE!</v>
      </c>
      <c r="DM1070" s="364" t="e">
        <f t="shared" si="815"/>
        <v>#VALUE!</v>
      </c>
      <c r="DN1070" s="364" t="e">
        <f t="shared" si="815"/>
        <v>#VALUE!</v>
      </c>
    </row>
    <row r="1071" spans="1:118" ht="13.5" x14ac:dyDescent="0.15">
      <c r="A1071" s="54"/>
      <c r="B1071" s="54"/>
      <c r="C1071" s="54"/>
      <c r="D1071" s="54"/>
      <c r="E1071" s="54"/>
      <c r="F1071" s="54"/>
      <c r="G1071" s="54"/>
      <c r="H1071" s="54"/>
      <c r="I1071" s="54"/>
      <c r="J1071" s="54"/>
      <c r="K1071" s="54"/>
      <c r="L1071" s="54"/>
      <c r="M1071" s="54"/>
      <c r="N1071" s="54"/>
      <c r="O1071" s="54"/>
      <c r="P1071" s="54"/>
      <c r="Q1071" s="54"/>
      <c r="R1071" s="54"/>
      <c r="S1071" s="54"/>
      <c r="T1071" s="54"/>
      <c r="U1071" s="54"/>
      <c r="V1071" s="54"/>
      <c r="W1071" s="54"/>
      <c r="X1071" s="54"/>
      <c r="Y1071" s="54"/>
      <c r="Z1071" s="54"/>
      <c r="AA1071" s="54"/>
      <c r="AB1071" s="54"/>
      <c r="AC1071" s="54"/>
      <c r="AD1071" s="54"/>
      <c r="AE1071" s="54"/>
      <c r="AF1071" s="54"/>
      <c r="AG1071" s="54"/>
      <c r="AH1071" s="54"/>
      <c r="AI1071" s="54"/>
      <c r="AJ1071" s="54"/>
      <c r="AK1071" s="54"/>
      <c r="AL1071" s="54"/>
      <c r="AM1071" s="54"/>
      <c r="AN1071" s="54"/>
      <c r="AO1071" s="54"/>
      <c r="AP1071" s="54"/>
      <c r="AQ1071" s="54"/>
      <c r="AR1071" s="54"/>
      <c r="AS1071" s="54"/>
      <c r="AT1071" s="54"/>
      <c r="AU1071" s="54"/>
      <c r="AV1071" s="54"/>
      <c r="AW1071" s="54"/>
      <c r="AX1071" s="54"/>
      <c r="AY1071" s="54"/>
      <c r="AZ1071" s="54"/>
      <c r="BA1071" s="54"/>
      <c r="BB1071" s="54"/>
      <c r="BC1071" s="54"/>
      <c r="BD1071" s="54"/>
      <c r="BE1071" s="54"/>
      <c r="BF1071" s="54"/>
      <c r="BG1071" s="54"/>
      <c r="BH1071" s="54"/>
      <c r="BI1071" s="54"/>
      <c r="BJ1071" s="54"/>
      <c r="BK1071" s="54"/>
      <c r="BL1071" s="54"/>
      <c r="BM1071" s="54"/>
      <c r="BN1071" s="54"/>
      <c r="BO1071" s="54"/>
      <c r="BP1071" s="54"/>
      <c r="BQ1071" s="54"/>
      <c r="BR1071" s="54"/>
      <c r="BS1071" s="54"/>
      <c r="BT1071" s="54"/>
      <c r="BU1071" s="54"/>
      <c r="BV1071" s="54"/>
      <c r="BW1071" s="54"/>
      <c r="BX1071" s="54"/>
      <c r="BY1071" s="54"/>
      <c r="BZ1071" s="54"/>
      <c r="CF1071" s="339">
        <v>60</v>
      </c>
      <c r="CG1071" s="339" t="s">
        <v>610</v>
      </c>
      <c r="CH1071" s="339"/>
      <c r="CI1071" s="339"/>
      <c r="CJ1071" s="339"/>
      <c r="CK1071" s="339"/>
      <c r="CL1071" s="339"/>
      <c r="CM1071" s="339"/>
      <c r="CN1071" s="339"/>
      <c r="CO1071" s="339"/>
      <c r="CP1071" s="339"/>
      <c r="CQ1071" s="338"/>
      <c r="CR1071" s="338"/>
      <c r="CS1071" s="338"/>
      <c r="CT1071" s="338"/>
      <c r="CU1071" s="338"/>
      <c r="CV1071" s="338"/>
      <c r="CW1071" s="338"/>
    </row>
    <row r="1073" spans="1:118" ht="13.5" x14ac:dyDescent="0.15">
      <c r="A1073" s="54"/>
      <c r="B1073" s="54"/>
      <c r="C1073" s="54"/>
      <c r="D1073" s="54"/>
      <c r="E1073" s="54"/>
      <c r="F1073" s="54"/>
      <c r="G1073" s="54"/>
      <c r="H1073" s="54"/>
      <c r="I1073" s="54"/>
      <c r="J1073" s="54"/>
      <c r="K1073" s="54"/>
      <c r="L1073" s="54"/>
      <c r="M1073" s="54"/>
      <c r="N1073" s="54"/>
      <c r="O1073" s="54"/>
      <c r="P1073" s="54"/>
      <c r="Q1073" s="54"/>
      <c r="R1073" s="54"/>
      <c r="S1073" s="54"/>
      <c r="T1073" s="54"/>
      <c r="U1073" s="54"/>
      <c r="V1073" s="54"/>
      <c r="W1073" s="54"/>
      <c r="X1073" s="54"/>
      <c r="Y1073" s="54"/>
      <c r="Z1073" s="54"/>
      <c r="AA1073" s="54"/>
      <c r="AB1073" s="54"/>
      <c r="AC1073" s="54"/>
      <c r="AD1073" s="54"/>
      <c r="AE1073" s="54"/>
      <c r="AF1073" s="54"/>
      <c r="AG1073" s="54"/>
      <c r="AH1073" s="54"/>
      <c r="AI1073" s="54"/>
      <c r="AJ1073" s="54"/>
      <c r="AK1073" s="54"/>
      <c r="AL1073" s="54"/>
      <c r="AM1073" s="54"/>
      <c r="AN1073" s="54"/>
      <c r="AO1073" s="54"/>
      <c r="AP1073" s="54"/>
      <c r="AQ1073" s="54"/>
      <c r="AR1073" s="54"/>
      <c r="AS1073" s="54"/>
      <c r="AT1073" s="54"/>
      <c r="AU1073" s="54"/>
      <c r="AV1073" s="54"/>
      <c r="AW1073" s="54"/>
      <c r="AX1073" s="54"/>
      <c r="AY1073" s="54"/>
      <c r="AZ1073" s="54"/>
      <c r="BA1073" s="54"/>
      <c r="BB1073" s="54"/>
      <c r="BC1073" s="54"/>
      <c r="BD1073" s="54"/>
      <c r="BE1073" s="54"/>
      <c r="BF1073" s="54"/>
      <c r="BG1073" s="54"/>
      <c r="BH1073" s="54"/>
      <c r="BI1073" s="54"/>
      <c r="BJ1073" s="54"/>
      <c r="BK1073" s="54"/>
      <c r="BL1073" s="54"/>
      <c r="BM1073" s="54"/>
      <c r="BN1073" s="54"/>
      <c r="BO1073" s="54"/>
      <c r="BP1073" s="54"/>
      <c r="BQ1073" s="54"/>
      <c r="BR1073" s="54"/>
      <c r="BS1073" s="54"/>
      <c r="BT1073" s="54"/>
      <c r="BU1073" s="54"/>
      <c r="BV1073" s="54"/>
      <c r="BW1073" s="54"/>
      <c r="BX1073" s="54"/>
      <c r="BY1073" s="54"/>
      <c r="BZ1073" s="54"/>
      <c r="CF1073" s="340" t="s">
        <v>401</v>
      </c>
      <c r="CG1073" s="353" t="e">
        <f>CG1069</f>
        <v>#VALUE!</v>
      </c>
      <c r="CH1073" s="353" t="e">
        <f t="shared" ref="CH1073:CV1073" si="816">CH1069</f>
        <v>#VALUE!</v>
      </c>
      <c r="CI1073" s="353" t="e">
        <f t="shared" si="816"/>
        <v>#VALUE!</v>
      </c>
      <c r="CJ1073" s="353" t="e">
        <f t="shared" si="816"/>
        <v>#VALUE!</v>
      </c>
      <c r="CK1073" s="353" t="e">
        <f t="shared" si="816"/>
        <v>#VALUE!</v>
      </c>
      <c r="CL1073" s="353" t="e">
        <f t="shared" si="816"/>
        <v>#VALUE!</v>
      </c>
      <c r="CM1073" s="353" t="e">
        <f t="shared" si="816"/>
        <v>#VALUE!</v>
      </c>
      <c r="CN1073" s="353" t="e">
        <f t="shared" si="816"/>
        <v>#VALUE!</v>
      </c>
      <c r="CO1073" s="353" t="e">
        <f t="shared" si="816"/>
        <v>#VALUE!</v>
      </c>
      <c r="CP1073" s="353" t="e">
        <f t="shared" si="816"/>
        <v>#VALUE!</v>
      </c>
      <c r="CQ1073" s="353" t="e">
        <f t="shared" si="816"/>
        <v>#VALUE!</v>
      </c>
      <c r="CR1073" s="353" t="e">
        <f t="shared" si="816"/>
        <v>#VALUE!</v>
      </c>
      <c r="CS1073" s="353" t="e">
        <f t="shared" si="816"/>
        <v>#VALUE!</v>
      </c>
      <c r="CT1073" s="353" t="e">
        <f t="shared" si="816"/>
        <v>#VALUE!</v>
      </c>
      <c r="CU1073" s="353" t="e">
        <f t="shared" si="816"/>
        <v>#VALUE!</v>
      </c>
      <c r="CV1073" s="353" t="e">
        <f t="shared" si="816"/>
        <v>#VALUE!</v>
      </c>
    </row>
    <row r="1074" spans="1:118" ht="13.5" x14ac:dyDescent="0.15">
      <c r="A1074" s="54"/>
      <c r="B1074" s="54"/>
      <c r="C1074" s="54"/>
      <c r="D1074" s="54"/>
      <c r="E1074" s="54"/>
      <c r="F1074" s="54"/>
      <c r="G1074" s="54"/>
      <c r="H1074" s="54"/>
      <c r="I1074" s="54"/>
      <c r="J1074" s="54"/>
      <c r="K1074" s="54"/>
      <c r="L1074" s="54"/>
      <c r="M1074" s="54"/>
      <c r="N1074" s="54"/>
      <c r="O1074" s="54"/>
      <c r="P1074" s="54"/>
      <c r="Q1074" s="54"/>
      <c r="R1074" s="54"/>
      <c r="S1074" s="54"/>
      <c r="T1074" s="54"/>
      <c r="U1074" s="54"/>
      <c r="V1074" s="54"/>
      <c r="W1074" s="54"/>
      <c r="X1074" s="54"/>
      <c r="Y1074" s="54"/>
      <c r="Z1074" s="54"/>
      <c r="AA1074" s="54"/>
      <c r="AB1074" s="54"/>
      <c r="AC1074" s="54"/>
      <c r="AD1074" s="54"/>
      <c r="AE1074" s="54"/>
      <c r="AF1074" s="54"/>
      <c r="AG1074" s="54"/>
      <c r="AH1074" s="54"/>
      <c r="AI1074" s="54"/>
      <c r="AJ1074" s="54"/>
      <c r="AK1074" s="54"/>
      <c r="AL1074" s="54"/>
      <c r="AM1074" s="54"/>
      <c r="AN1074" s="54"/>
      <c r="AO1074" s="54"/>
      <c r="AP1074" s="54"/>
      <c r="AQ1074" s="54"/>
      <c r="AR1074" s="54"/>
      <c r="AS1074" s="54"/>
      <c r="AT1074" s="54"/>
      <c r="AU1074" s="54"/>
      <c r="AV1074" s="54"/>
      <c r="AW1074" s="54"/>
      <c r="AX1074" s="54"/>
      <c r="AY1074" s="54"/>
      <c r="AZ1074" s="54"/>
      <c r="BA1074" s="54"/>
      <c r="BB1074" s="54"/>
      <c r="BC1074" s="54"/>
      <c r="BD1074" s="54"/>
      <c r="BE1074" s="54"/>
      <c r="BF1074" s="54"/>
      <c r="BG1074" s="54"/>
      <c r="BH1074" s="54"/>
      <c r="BI1074" s="54"/>
      <c r="BJ1074" s="54"/>
      <c r="BK1074" s="54"/>
      <c r="BL1074" s="54"/>
      <c r="BM1074" s="54"/>
      <c r="BN1074" s="54"/>
      <c r="BO1074" s="54"/>
      <c r="BP1074" s="54"/>
      <c r="BQ1074" s="54"/>
      <c r="BR1074" s="54"/>
      <c r="BS1074" s="54"/>
      <c r="BT1074" s="54"/>
      <c r="BU1074" s="54"/>
      <c r="BV1074" s="54"/>
      <c r="BW1074" s="54"/>
      <c r="BX1074" s="54"/>
      <c r="BY1074" s="54"/>
      <c r="BZ1074" s="54"/>
      <c r="CF1074" s="54" t="s">
        <v>395</v>
      </c>
      <c r="CG1074" s="54">
        <v>100</v>
      </c>
      <c r="CH1074" s="54">
        <f>$CG1074</f>
        <v>100</v>
      </c>
      <c r="CI1074" s="54">
        <f t="shared" ref="CI1074:CV1078" si="817">$CG1074</f>
        <v>100</v>
      </c>
      <c r="CJ1074" s="54">
        <f t="shared" si="817"/>
        <v>100</v>
      </c>
      <c r="CK1074" s="54">
        <f t="shared" si="817"/>
        <v>100</v>
      </c>
      <c r="CL1074" s="54">
        <f t="shared" si="817"/>
        <v>100</v>
      </c>
      <c r="CM1074" s="54">
        <f t="shared" si="817"/>
        <v>100</v>
      </c>
      <c r="CN1074" s="54">
        <f t="shared" si="817"/>
        <v>100</v>
      </c>
      <c r="CO1074" s="54">
        <f t="shared" si="817"/>
        <v>100</v>
      </c>
      <c r="CP1074" s="54">
        <f t="shared" si="817"/>
        <v>100</v>
      </c>
      <c r="CQ1074" s="54">
        <f t="shared" si="817"/>
        <v>100</v>
      </c>
      <c r="CR1074" s="54">
        <f t="shared" si="817"/>
        <v>100</v>
      </c>
      <c r="CS1074" s="54">
        <f t="shared" si="817"/>
        <v>100</v>
      </c>
      <c r="CT1074" s="54">
        <f t="shared" si="817"/>
        <v>100</v>
      </c>
      <c r="CU1074" s="54">
        <f t="shared" si="817"/>
        <v>100</v>
      </c>
      <c r="CV1074" s="54">
        <f t="shared" si="817"/>
        <v>100</v>
      </c>
      <c r="CX1074" s="339" t="s">
        <v>611</v>
      </c>
      <c r="CY1074" s="339"/>
      <c r="CZ1074" s="339"/>
      <c r="DA1074" s="339"/>
      <c r="DB1074" s="339"/>
      <c r="DC1074" s="339"/>
      <c r="DD1074" s="339"/>
      <c r="DE1074" s="339"/>
      <c r="DF1074" s="339"/>
      <c r="DG1074" s="339"/>
      <c r="DH1074" s="339"/>
      <c r="DI1074" s="339"/>
      <c r="DJ1074" s="339"/>
      <c r="DK1074" s="339"/>
      <c r="DL1074" s="339"/>
      <c r="DM1074" s="339"/>
      <c r="DN1074" s="339"/>
    </row>
    <row r="1075" spans="1:118" ht="13.5" x14ac:dyDescent="0.15">
      <c r="A1075" s="54"/>
      <c r="B1075" s="54"/>
      <c r="C1075" s="54"/>
      <c r="D1075" s="54"/>
      <c r="E1075" s="54"/>
      <c r="F1075" s="54"/>
      <c r="G1075" s="54"/>
      <c r="H1075" s="54"/>
      <c r="I1075" s="54"/>
      <c r="J1075" s="54"/>
      <c r="K1075" s="54"/>
      <c r="L1075" s="54"/>
      <c r="M1075" s="54"/>
      <c r="N1075" s="54"/>
      <c r="O1075" s="54"/>
      <c r="P1075" s="54"/>
      <c r="Q1075" s="54"/>
      <c r="R1075" s="54"/>
      <c r="S1075" s="54"/>
      <c r="T1075" s="54"/>
      <c r="U1075" s="54"/>
      <c r="V1075" s="54"/>
      <c r="W1075" s="54"/>
      <c r="X1075" s="54"/>
      <c r="Y1075" s="54"/>
      <c r="Z1075" s="54"/>
      <c r="AA1075" s="54"/>
      <c r="AB1075" s="54"/>
      <c r="AC1075" s="54"/>
      <c r="AD1075" s="54"/>
      <c r="AE1075" s="54"/>
      <c r="AF1075" s="54"/>
      <c r="AG1075" s="54"/>
      <c r="AH1075" s="54"/>
      <c r="AI1075" s="54"/>
      <c r="AJ1075" s="54"/>
      <c r="AK1075" s="54"/>
      <c r="AL1075" s="54"/>
      <c r="AM1075" s="54"/>
      <c r="AN1075" s="54"/>
      <c r="AO1075" s="54"/>
      <c r="AP1075" s="54"/>
      <c r="AQ1075" s="54"/>
      <c r="AR1075" s="54"/>
      <c r="AS1075" s="54"/>
      <c r="AT1075" s="54"/>
      <c r="AU1075" s="54"/>
      <c r="AV1075" s="54"/>
      <c r="AW1075" s="54"/>
      <c r="AX1075" s="54"/>
      <c r="AY1075" s="54"/>
      <c r="AZ1075" s="54"/>
      <c r="BA1075" s="54"/>
      <c r="BB1075" s="54"/>
      <c r="BC1075" s="54"/>
      <c r="BD1075" s="54"/>
      <c r="BE1075" s="54"/>
      <c r="BF1075" s="54"/>
      <c r="BG1075" s="54"/>
      <c r="BH1075" s="54"/>
      <c r="BI1075" s="54"/>
      <c r="BJ1075" s="54"/>
      <c r="BK1075" s="54"/>
      <c r="BL1075" s="54"/>
      <c r="BM1075" s="54"/>
      <c r="BN1075" s="54"/>
      <c r="BO1075" s="54"/>
      <c r="BP1075" s="54"/>
      <c r="BQ1075" s="54"/>
      <c r="BR1075" s="54"/>
      <c r="BS1075" s="54"/>
      <c r="BT1075" s="54"/>
      <c r="BU1075" s="54"/>
      <c r="BV1075" s="54"/>
      <c r="BW1075" s="54"/>
      <c r="BX1075" s="54"/>
      <c r="BY1075" s="54"/>
      <c r="BZ1075" s="54"/>
      <c r="CB1075" s="64" t="s">
        <v>372</v>
      </c>
      <c r="CC1075" s="345">
        <v>-10</v>
      </c>
      <c r="CD1075" s="66" t="s">
        <v>373</v>
      </c>
      <c r="CE1075" s="66">
        <f>ROUND(CC1075*$CG$82*9.80665/1000,0)</f>
        <v>-101</v>
      </c>
      <c r="CF1075" s="54" t="s">
        <v>374</v>
      </c>
      <c r="CG1075" s="341">
        <f>CE1076</f>
        <v>0</v>
      </c>
      <c r="CH1075" s="54">
        <f>$CG1075</f>
        <v>0</v>
      </c>
      <c r="CI1075" s="54">
        <f t="shared" si="817"/>
        <v>0</v>
      </c>
      <c r="CJ1075" s="54">
        <f t="shared" si="817"/>
        <v>0</v>
      </c>
      <c r="CK1075" s="54">
        <f t="shared" si="817"/>
        <v>0</v>
      </c>
      <c r="CL1075" s="54">
        <f t="shared" si="817"/>
        <v>0</v>
      </c>
      <c r="CM1075" s="54">
        <f t="shared" si="817"/>
        <v>0</v>
      </c>
      <c r="CN1075" s="54">
        <f t="shared" si="817"/>
        <v>0</v>
      </c>
      <c r="CO1075" s="54">
        <f t="shared" si="817"/>
        <v>0</v>
      </c>
      <c r="CP1075" s="54">
        <f t="shared" si="817"/>
        <v>0</v>
      </c>
      <c r="CQ1075" s="54">
        <f t="shared" si="817"/>
        <v>0</v>
      </c>
      <c r="CR1075" s="54">
        <f t="shared" si="817"/>
        <v>0</v>
      </c>
      <c r="CS1075" s="54">
        <f t="shared" si="817"/>
        <v>0</v>
      </c>
      <c r="CT1075" s="54">
        <f t="shared" si="817"/>
        <v>0</v>
      </c>
      <c r="CU1075" s="54">
        <f t="shared" si="817"/>
        <v>0</v>
      </c>
      <c r="CV1075" s="54">
        <f t="shared" si="817"/>
        <v>0</v>
      </c>
    </row>
    <row r="1076" spans="1:118" ht="13.5" x14ac:dyDescent="0.15">
      <c r="A1076" s="54"/>
      <c r="B1076" s="54"/>
      <c r="C1076" s="54"/>
      <c r="D1076" s="54"/>
      <c r="E1076" s="54"/>
      <c r="F1076" s="54"/>
      <c r="G1076" s="54"/>
      <c r="H1076" s="54"/>
      <c r="I1076" s="54"/>
      <c r="J1076" s="54"/>
      <c r="K1076" s="54"/>
      <c r="L1076" s="54"/>
      <c r="M1076" s="54"/>
      <c r="N1076" s="54"/>
      <c r="O1076" s="54"/>
      <c r="P1076" s="54"/>
      <c r="Q1076" s="54"/>
      <c r="R1076" s="54"/>
      <c r="S1076" s="54"/>
      <c r="T1076" s="54"/>
      <c r="U1076" s="54"/>
      <c r="V1076" s="54"/>
      <c r="W1076" s="54"/>
      <c r="X1076" s="54"/>
      <c r="Y1076" s="54"/>
      <c r="Z1076" s="54"/>
      <c r="AA1076" s="54"/>
      <c r="AB1076" s="54"/>
      <c r="AC1076" s="54"/>
      <c r="AD1076" s="54"/>
      <c r="AE1076" s="54"/>
      <c r="AF1076" s="54"/>
      <c r="AG1076" s="54"/>
      <c r="AH1076" s="54"/>
      <c r="AI1076" s="54"/>
      <c r="AJ1076" s="54"/>
      <c r="AK1076" s="54"/>
      <c r="AL1076" s="54"/>
      <c r="AM1076" s="54"/>
      <c r="AN1076" s="54"/>
      <c r="AO1076" s="54"/>
      <c r="AP1076" s="54"/>
      <c r="AQ1076" s="54"/>
      <c r="AR1076" s="54"/>
      <c r="AS1076" s="54"/>
      <c r="AT1076" s="54"/>
      <c r="AU1076" s="54"/>
      <c r="AV1076" s="54"/>
      <c r="AW1076" s="54"/>
      <c r="AX1076" s="54"/>
      <c r="AY1076" s="54"/>
      <c r="AZ1076" s="54"/>
      <c r="BA1076" s="54"/>
      <c r="BB1076" s="54"/>
      <c r="BC1076" s="54"/>
      <c r="BD1076" s="54"/>
      <c r="BE1076" s="54"/>
      <c r="BF1076" s="54"/>
      <c r="BG1076" s="54"/>
      <c r="BH1076" s="54"/>
      <c r="BI1076" s="54"/>
      <c r="BJ1076" s="54"/>
      <c r="BK1076" s="54"/>
      <c r="BL1076" s="54"/>
      <c r="BM1076" s="54"/>
      <c r="BN1076" s="54"/>
      <c r="BO1076" s="54"/>
      <c r="BP1076" s="54"/>
      <c r="BQ1076" s="54"/>
      <c r="BR1076" s="54"/>
      <c r="BS1076" s="54"/>
      <c r="BT1076" s="54"/>
      <c r="BU1076" s="54"/>
      <c r="BV1076" s="54"/>
      <c r="BW1076" s="54"/>
      <c r="BX1076" s="54"/>
      <c r="BY1076" s="54"/>
      <c r="BZ1076" s="54"/>
      <c r="CB1076" s="354" t="s">
        <v>376</v>
      </c>
      <c r="CC1076" s="355">
        <f>CC1060</f>
        <v>0</v>
      </c>
      <c r="CD1076" s="346" t="s">
        <v>381</v>
      </c>
      <c r="CE1076" s="66">
        <f>CC1076*$CG$82*9.80665/1000</f>
        <v>0</v>
      </c>
      <c r="CF1076" s="54" t="s">
        <v>396</v>
      </c>
      <c r="CG1076" s="54">
        <v>0.79</v>
      </c>
      <c r="CH1076" s="54">
        <f>$CG1076</f>
        <v>0.79</v>
      </c>
      <c r="CI1076" s="54">
        <f t="shared" si="817"/>
        <v>0.79</v>
      </c>
      <c r="CJ1076" s="54">
        <f t="shared" si="817"/>
        <v>0.79</v>
      </c>
      <c r="CK1076" s="54">
        <f t="shared" si="817"/>
        <v>0.79</v>
      </c>
      <c r="CL1076" s="54">
        <f t="shared" si="817"/>
        <v>0.79</v>
      </c>
      <c r="CM1076" s="54">
        <f t="shared" si="817"/>
        <v>0.79</v>
      </c>
      <c r="CN1076" s="54">
        <f t="shared" si="817"/>
        <v>0.79</v>
      </c>
      <c r="CO1076" s="54">
        <f t="shared" si="817"/>
        <v>0.79</v>
      </c>
      <c r="CP1076" s="54">
        <f t="shared" si="817"/>
        <v>0.79</v>
      </c>
      <c r="CQ1076" s="54">
        <f t="shared" si="817"/>
        <v>0.79</v>
      </c>
      <c r="CR1076" s="54">
        <f t="shared" si="817"/>
        <v>0.79</v>
      </c>
      <c r="CS1076" s="54">
        <f t="shared" si="817"/>
        <v>0.79</v>
      </c>
      <c r="CT1076" s="54">
        <f t="shared" si="817"/>
        <v>0.79</v>
      </c>
      <c r="CU1076" s="54">
        <f t="shared" si="817"/>
        <v>0.79</v>
      </c>
      <c r="CV1076" s="54">
        <f t="shared" si="817"/>
        <v>0.79</v>
      </c>
      <c r="CX1076" s="358" t="s">
        <v>404</v>
      </c>
      <c r="CY1076" s="54">
        <f t="shared" ref="CY1076:DN1076" si="818">CG$79</f>
        <v>126.88500000000001</v>
      </c>
      <c r="CZ1076" s="54">
        <f t="shared" si="818"/>
        <v>109.185</v>
      </c>
      <c r="DA1076" s="54">
        <f t="shared" si="818"/>
        <v>94.381</v>
      </c>
      <c r="DB1076" s="54">
        <f t="shared" si="818"/>
        <v>82.445999999999998</v>
      </c>
      <c r="DC1076" s="54">
        <f t="shared" si="818"/>
        <v>73.918000000000006</v>
      </c>
      <c r="DD1076" s="54">
        <f t="shared" si="818"/>
        <v>63.152999999999999</v>
      </c>
      <c r="DE1076" s="54">
        <f t="shared" si="818"/>
        <v>56.482999999999997</v>
      </c>
      <c r="DF1076" s="54">
        <f t="shared" si="818"/>
        <v>51.133000000000003</v>
      </c>
      <c r="DG1076" s="54">
        <f t="shared" si="818"/>
        <v>48.246000000000002</v>
      </c>
      <c r="DH1076" s="54">
        <f t="shared" si="818"/>
        <v>43.709000000000003</v>
      </c>
      <c r="DI1076" s="54">
        <f t="shared" si="818"/>
        <v>40.774000000000001</v>
      </c>
      <c r="DJ1076" s="54">
        <f t="shared" si="818"/>
        <v>38.68</v>
      </c>
      <c r="DK1076" s="54">
        <f t="shared" si="818"/>
        <v>34.463000000000001</v>
      </c>
      <c r="DL1076" s="54">
        <f t="shared" si="818"/>
        <v>33.161000000000001</v>
      </c>
      <c r="DM1076" s="54">
        <f t="shared" si="818"/>
        <v>30.765000000000001</v>
      </c>
      <c r="DN1076" s="54">
        <f t="shared" si="818"/>
        <v>29.283999999999999</v>
      </c>
    </row>
    <row r="1077" spans="1:118" ht="13.5" x14ac:dyDescent="0.15">
      <c r="A1077" s="54"/>
      <c r="B1077" s="54"/>
      <c r="C1077" s="54"/>
      <c r="D1077" s="54"/>
      <c r="E1077" s="54"/>
      <c r="F1077" s="54"/>
      <c r="G1077" s="54"/>
      <c r="H1077" s="54"/>
      <c r="I1077" s="54"/>
      <c r="J1077" s="54"/>
      <c r="K1077" s="54"/>
      <c r="L1077" s="54"/>
      <c r="M1077" s="54"/>
      <c r="N1077" s="54"/>
      <c r="O1077" s="54"/>
      <c r="P1077" s="54"/>
      <c r="Q1077" s="54"/>
      <c r="R1077" s="54"/>
      <c r="S1077" s="54"/>
      <c r="T1077" s="54"/>
      <c r="U1077" s="54"/>
      <c r="V1077" s="54"/>
      <c r="W1077" s="54"/>
      <c r="X1077" s="54"/>
      <c r="Y1077" s="54"/>
      <c r="Z1077" s="54"/>
      <c r="AA1077" s="54"/>
      <c r="AB1077" s="54"/>
      <c r="AC1077" s="54"/>
      <c r="AD1077" s="54"/>
      <c r="AE1077" s="54"/>
      <c r="AF1077" s="54"/>
      <c r="AG1077" s="54"/>
      <c r="AH1077" s="54"/>
      <c r="AI1077" s="54"/>
      <c r="AJ1077" s="54"/>
      <c r="AK1077" s="54"/>
      <c r="AL1077" s="54"/>
      <c r="AM1077" s="54"/>
      <c r="AN1077" s="54"/>
      <c r="AO1077" s="54"/>
      <c r="AP1077" s="54"/>
      <c r="AQ1077" s="54"/>
      <c r="AR1077" s="54"/>
      <c r="AS1077" s="54"/>
      <c r="AT1077" s="54"/>
      <c r="AU1077" s="54"/>
      <c r="AV1077" s="54"/>
      <c r="AW1077" s="54"/>
      <c r="AX1077" s="54"/>
      <c r="AY1077" s="54"/>
      <c r="AZ1077" s="54"/>
      <c r="BA1077" s="54"/>
      <c r="BB1077" s="54"/>
      <c r="BC1077" s="54"/>
      <c r="BD1077" s="54"/>
      <c r="BE1077" s="54"/>
      <c r="BF1077" s="54"/>
      <c r="BG1077" s="54"/>
      <c r="BH1077" s="54"/>
      <c r="BI1077" s="54"/>
      <c r="BJ1077" s="54"/>
      <c r="BK1077" s="54"/>
      <c r="BL1077" s="54"/>
      <c r="BM1077" s="54"/>
      <c r="BN1077" s="54"/>
      <c r="BO1077" s="54"/>
      <c r="BP1077" s="54"/>
      <c r="BQ1077" s="54"/>
      <c r="BR1077" s="54"/>
      <c r="BS1077" s="54"/>
      <c r="BT1077" s="54"/>
      <c r="BU1077" s="54"/>
      <c r="BV1077" s="54"/>
      <c r="BW1077" s="54"/>
      <c r="BX1077" s="54"/>
      <c r="BY1077" s="54"/>
      <c r="BZ1077" s="54"/>
      <c r="CB1077" s="64" t="s">
        <v>380</v>
      </c>
      <c r="CC1077" s="345">
        <f>-BN144</f>
        <v>0</v>
      </c>
      <c r="CD1077" s="346" t="s">
        <v>381</v>
      </c>
      <c r="CE1077" s="66">
        <f>CC1077*$CG$82*9.80665/1000</f>
        <v>0</v>
      </c>
      <c r="CF1077" s="54" t="s">
        <v>382</v>
      </c>
      <c r="CG1077" s="341">
        <f>CE1075</f>
        <v>-101</v>
      </c>
      <c r="CH1077" s="54">
        <f>$CG1077</f>
        <v>-101</v>
      </c>
      <c r="CI1077" s="54">
        <f t="shared" si="817"/>
        <v>-101</v>
      </c>
      <c r="CJ1077" s="54">
        <f t="shared" si="817"/>
        <v>-101</v>
      </c>
      <c r="CK1077" s="54">
        <f t="shared" si="817"/>
        <v>-101</v>
      </c>
      <c r="CL1077" s="54">
        <f t="shared" si="817"/>
        <v>-101</v>
      </c>
      <c r="CM1077" s="54">
        <f t="shared" si="817"/>
        <v>-101</v>
      </c>
      <c r="CN1077" s="54">
        <f t="shared" si="817"/>
        <v>-101</v>
      </c>
      <c r="CO1077" s="54">
        <f t="shared" si="817"/>
        <v>-101</v>
      </c>
      <c r="CP1077" s="54">
        <f t="shared" si="817"/>
        <v>-101</v>
      </c>
      <c r="CQ1077" s="54">
        <f t="shared" si="817"/>
        <v>-101</v>
      </c>
      <c r="CR1077" s="54">
        <f t="shared" si="817"/>
        <v>-101</v>
      </c>
      <c r="CS1077" s="54">
        <f t="shared" si="817"/>
        <v>-101</v>
      </c>
      <c r="CT1077" s="54">
        <f t="shared" si="817"/>
        <v>-101</v>
      </c>
      <c r="CU1077" s="54">
        <f t="shared" si="817"/>
        <v>-101</v>
      </c>
      <c r="CV1077" s="54">
        <f t="shared" si="817"/>
        <v>-101</v>
      </c>
      <c r="CX1077" s="54" t="s">
        <v>418</v>
      </c>
      <c r="CY1077" s="54">
        <f t="shared" ref="CY1077:DN1077" si="819">CG$80</f>
        <v>0.55779999999999996</v>
      </c>
      <c r="CZ1077" s="54">
        <f t="shared" si="819"/>
        <v>0.65139999999999998</v>
      </c>
      <c r="DA1077" s="54">
        <f t="shared" si="819"/>
        <v>0.72219999999999995</v>
      </c>
      <c r="DB1077" s="54">
        <f t="shared" si="819"/>
        <v>0.78249999999999997</v>
      </c>
      <c r="DC1077" s="54">
        <f t="shared" si="819"/>
        <v>0.81259999999999999</v>
      </c>
      <c r="DD1077" s="54">
        <f t="shared" si="819"/>
        <v>0.84340000000000004</v>
      </c>
      <c r="DE1077" s="54">
        <f t="shared" si="819"/>
        <v>0.86929999999999996</v>
      </c>
      <c r="DF1077" s="54">
        <f t="shared" si="819"/>
        <v>0.89100000000000001</v>
      </c>
      <c r="DG1077" s="54">
        <f t="shared" si="819"/>
        <v>0.90920000000000001</v>
      </c>
      <c r="DH1077" s="54">
        <f t="shared" si="819"/>
        <v>0.92220000000000002</v>
      </c>
      <c r="DI1077" s="54">
        <f t="shared" si="819"/>
        <v>0.93189999999999995</v>
      </c>
      <c r="DJ1077" s="54">
        <f t="shared" si="819"/>
        <v>0.94030000000000002</v>
      </c>
      <c r="DK1077" s="54">
        <f t="shared" si="819"/>
        <v>0.94769999999999999</v>
      </c>
      <c r="DL1077" s="54">
        <f t="shared" si="819"/>
        <v>0.95440000000000003</v>
      </c>
      <c r="DM1077" s="54">
        <f t="shared" si="819"/>
        <v>0.96020000000000005</v>
      </c>
      <c r="DN1077" s="54">
        <f t="shared" si="819"/>
        <v>0.96530000000000005</v>
      </c>
    </row>
    <row r="1078" spans="1:118" ht="14.25" thickBot="1" x14ac:dyDescent="0.2">
      <c r="A1078" s="54"/>
      <c r="B1078" s="54"/>
      <c r="C1078" s="54"/>
      <c r="D1078" s="54"/>
      <c r="E1078" s="54"/>
      <c r="F1078" s="54"/>
      <c r="G1078" s="54"/>
      <c r="H1078" s="54"/>
      <c r="I1078" s="54"/>
      <c r="J1078" s="54"/>
      <c r="K1078" s="54"/>
      <c r="L1078" s="54"/>
      <c r="M1078" s="54"/>
      <c r="N1078" s="54"/>
      <c r="O1078" s="54"/>
      <c r="P1078" s="54"/>
      <c r="Q1078" s="54"/>
      <c r="R1078" s="54"/>
      <c r="S1078" s="54"/>
      <c r="T1078" s="54"/>
      <c r="U1078" s="54"/>
      <c r="V1078" s="54"/>
      <c r="W1078" s="54"/>
      <c r="X1078" s="54"/>
      <c r="Y1078" s="54"/>
      <c r="Z1078" s="54"/>
      <c r="AA1078" s="54"/>
      <c r="AB1078" s="54"/>
      <c r="AC1078" s="54"/>
      <c r="AD1078" s="54"/>
      <c r="AE1078" s="54"/>
      <c r="AF1078" s="54"/>
      <c r="AG1078" s="54"/>
      <c r="AH1078" s="54"/>
      <c r="AI1078" s="54"/>
      <c r="AJ1078" s="54"/>
      <c r="AK1078" s="54"/>
      <c r="AL1078" s="54"/>
      <c r="AM1078" s="54"/>
      <c r="AN1078" s="54"/>
      <c r="AO1078" s="54"/>
      <c r="AP1078" s="54"/>
      <c r="AQ1078" s="54"/>
      <c r="AR1078" s="54"/>
      <c r="AS1078" s="54"/>
      <c r="AT1078" s="54"/>
      <c r="AU1078" s="54"/>
      <c r="AV1078" s="54"/>
      <c r="AW1078" s="54"/>
      <c r="AX1078" s="54"/>
      <c r="AY1078" s="54"/>
      <c r="AZ1078" s="54"/>
      <c r="BA1078" s="54"/>
      <c r="BB1078" s="54"/>
      <c r="BC1078" s="54"/>
      <c r="BD1078" s="54"/>
      <c r="BE1078" s="54"/>
      <c r="BF1078" s="54"/>
      <c r="BG1078" s="54"/>
      <c r="BH1078" s="54"/>
      <c r="BI1078" s="54"/>
      <c r="BJ1078" s="54"/>
      <c r="BK1078" s="54"/>
      <c r="BL1078" s="54"/>
      <c r="BM1078" s="54"/>
      <c r="BN1078" s="54"/>
      <c r="BO1078" s="54"/>
      <c r="BP1078" s="54"/>
      <c r="BQ1078" s="54"/>
      <c r="BR1078" s="54"/>
      <c r="BS1078" s="54"/>
      <c r="BT1078" s="54"/>
      <c r="BU1078" s="54"/>
      <c r="BV1078" s="54"/>
      <c r="BW1078" s="54"/>
      <c r="BX1078" s="54"/>
      <c r="BY1078" s="54"/>
      <c r="BZ1078" s="54"/>
      <c r="CB1078" s="64" t="s">
        <v>384</v>
      </c>
      <c r="CC1078" s="345">
        <f>(BM890-BM889)/0.000694444444444444</f>
        <v>0</v>
      </c>
      <c r="CD1078" s="66" t="s">
        <v>65</v>
      </c>
      <c r="CE1078" s="66">
        <f>IF(CC1075=0,IF(CC1058&gt;0,CC1078+CE1061,CC1078),(CC1078-((CC1077-CC1076)/CC1075)))</f>
        <v>0</v>
      </c>
      <c r="CF1078" s="54" t="s">
        <v>385</v>
      </c>
      <c r="CG1078" s="341">
        <f>ABS(CE1078)</f>
        <v>0</v>
      </c>
      <c r="CH1078" s="54">
        <f>$CG1078</f>
        <v>0</v>
      </c>
      <c r="CI1078" s="54">
        <f t="shared" si="817"/>
        <v>0</v>
      </c>
      <c r="CJ1078" s="54">
        <f t="shared" si="817"/>
        <v>0</v>
      </c>
      <c r="CK1078" s="54">
        <f t="shared" si="817"/>
        <v>0</v>
      </c>
      <c r="CL1078" s="54">
        <f t="shared" si="817"/>
        <v>0</v>
      </c>
      <c r="CM1078" s="54">
        <f t="shared" si="817"/>
        <v>0</v>
      </c>
      <c r="CN1078" s="54">
        <f t="shared" si="817"/>
        <v>0</v>
      </c>
      <c r="CO1078" s="54">
        <f t="shared" si="817"/>
        <v>0</v>
      </c>
      <c r="CP1078" s="54">
        <f t="shared" si="817"/>
        <v>0</v>
      </c>
      <c r="CQ1078" s="54">
        <f t="shared" si="817"/>
        <v>0</v>
      </c>
      <c r="CR1078" s="54">
        <f t="shared" si="817"/>
        <v>0</v>
      </c>
      <c r="CS1078" s="54">
        <f t="shared" si="817"/>
        <v>0</v>
      </c>
      <c r="CT1078" s="54">
        <f t="shared" si="817"/>
        <v>0</v>
      </c>
      <c r="CU1078" s="54">
        <f t="shared" si="817"/>
        <v>0</v>
      </c>
      <c r="CV1078" s="54">
        <f t="shared" si="817"/>
        <v>0</v>
      </c>
      <c r="CX1078" s="54" t="s">
        <v>407</v>
      </c>
      <c r="CY1078" s="54">
        <f>100-$CG$83</f>
        <v>94.33</v>
      </c>
      <c r="CZ1078" s="54">
        <f t="shared" ref="CZ1078:DN1078" si="820">100-$CG$83</f>
        <v>94.33</v>
      </c>
      <c r="DA1078" s="54">
        <f t="shared" si="820"/>
        <v>94.33</v>
      </c>
      <c r="DB1078" s="54">
        <f t="shared" si="820"/>
        <v>94.33</v>
      </c>
      <c r="DC1078" s="54">
        <f t="shared" si="820"/>
        <v>94.33</v>
      </c>
      <c r="DD1078" s="54">
        <f t="shared" si="820"/>
        <v>94.33</v>
      </c>
      <c r="DE1078" s="54">
        <f t="shared" si="820"/>
        <v>94.33</v>
      </c>
      <c r="DF1078" s="54">
        <f t="shared" si="820"/>
        <v>94.33</v>
      </c>
      <c r="DG1078" s="54">
        <f t="shared" si="820"/>
        <v>94.33</v>
      </c>
      <c r="DH1078" s="54">
        <f t="shared" si="820"/>
        <v>94.33</v>
      </c>
      <c r="DI1078" s="54">
        <f t="shared" si="820"/>
        <v>94.33</v>
      </c>
      <c r="DJ1078" s="54">
        <f t="shared" si="820"/>
        <v>94.33</v>
      </c>
      <c r="DK1078" s="54">
        <f t="shared" si="820"/>
        <v>94.33</v>
      </c>
      <c r="DL1078" s="54">
        <f t="shared" si="820"/>
        <v>94.33</v>
      </c>
      <c r="DM1078" s="54">
        <f t="shared" si="820"/>
        <v>94.33</v>
      </c>
      <c r="DN1078" s="54">
        <f t="shared" si="820"/>
        <v>94.33</v>
      </c>
    </row>
    <row r="1079" spans="1:118" ht="14.25" thickBot="1" x14ac:dyDescent="0.2">
      <c r="A1079" s="54"/>
      <c r="B1079" s="54"/>
      <c r="C1079" s="54"/>
      <c r="D1079" s="54"/>
      <c r="E1079" s="54"/>
      <c r="F1079" s="54"/>
      <c r="G1079" s="54"/>
      <c r="H1079" s="54"/>
      <c r="I1079" s="54"/>
      <c r="J1079" s="54"/>
      <c r="K1079" s="54"/>
      <c r="L1079" s="54"/>
      <c r="M1079" s="54"/>
      <c r="N1079" s="54"/>
      <c r="O1079" s="54"/>
      <c r="P1079" s="54"/>
      <c r="Q1079" s="54"/>
      <c r="R1079" s="54"/>
      <c r="S1079" s="54"/>
      <c r="T1079" s="54"/>
      <c r="U1079" s="54"/>
      <c r="V1079" s="54"/>
      <c r="W1079" s="54"/>
      <c r="X1079" s="54"/>
      <c r="Y1079" s="54"/>
      <c r="Z1079" s="54"/>
      <c r="AA1079" s="54"/>
      <c r="AB1079" s="54"/>
      <c r="AC1079" s="54"/>
      <c r="AD1079" s="54"/>
      <c r="AE1079" s="54"/>
      <c r="AF1079" s="54"/>
      <c r="AG1079" s="54"/>
      <c r="AH1079" s="54"/>
      <c r="AI1079" s="54"/>
      <c r="AJ1079" s="54"/>
      <c r="AK1079" s="54"/>
      <c r="AL1079" s="54"/>
      <c r="AM1079" s="54"/>
      <c r="AN1079" s="54"/>
      <c r="AO1079" s="54"/>
      <c r="AP1079" s="54"/>
      <c r="AQ1079" s="54"/>
      <c r="AR1079" s="54"/>
      <c r="AS1079" s="54"/>
      <c r="AT1079" s="54"/>
      <c r="AU1079" s="54"/>
      <c r="AV1079" s="54"/>
      <c r="AW1079" s="54"/>
      <c r="AX1079" s="54"/>
      <c r="AY1079" s="54"/>
      <c r="AZ1079" s="54"/>
      <c r="BA1079" s="54"/>
      <c r="BB1079" s="54"/>
      <c r="BC1079" s="54"/>
      <c r="BD1079" s="54"/>
      <c r="BE1079" s="54"/>
      <c r="BF1079" s="54"/>
      <c r="BG1079" s="54"/>
      <c r="BH1079" s="54"/>
      <c r="BI1079" s="54"/>
      <c r="BJ1079" s="54"/>
      <c r="BK1079" s="54"/>
      <c r="BL1079" s="54"/>
      <c r="BM1079" s="54"/>
      <c r="BN1079" s="54"/>
      <c r="BO1079" s="54"/>
      <c r="BP1079" s="54"/>
      <c r="BQ1079" s="54"/>
      <c r="BR1079" s="54"/>
      <c r="BS1079" s="54"/>
      <c r="BT1079" s="54"/>
      <c r="BU1079" s="54"/>
      <c r="BV1079" s="54"/>
      <c r="BW1079" s="54"/>
      <c r="BX1079" s="54"/>
      <c r="BY1079" s="54"/>
      <c r="BZ1079" s="54"/>
      <c r="CB1079" s="359"/>
      <c r="CC1079" s="360"/>
      <c r="CF1079" s="54" t="s">
        <v>408</v>
      </c>
      <c r="CG1079" s="347">
        <f>LN(2)/CG$78</f>
        <v>0.13862943611198905</v>
      </c>
      <c r="CH1079" s="347">
        <f t="shared" ref="CH1079:CV1079" si="821">LN(2)/CH$78</f>
        <v>8.6643397569993161E-2</v>
      </c>
      <c r="CI1079" s="347">
        <f t="shared" si="821"/>
        <v>5.5451774444795626E-2</v>
      </c>
      <c r="CJ1079" s="347">
        <f t="shared" si="821"/>
        <v>3.7467415165402446E-2</v>
      </c>
      <c r="CK1079" s="347">
        <f t="shared" si="821"/>
        <v>2.5672117798516494E-2</v>
      </c>
      <c r="CL1079" s="347">
        <f t="shared" si="821"/>
        <v>1.8097837612531208E-2</v>
      </c>
      <c r="CM1079" s="347">
        <f t="shared" si="821"/>
        <v>1.2765141446776157E-2</v>
      </c>
      <c r="CN1079" s="347">
        <f t="shared" si="821"/>
        <v>9.001911435843446E-3</v>
      </c>
      <c r="CO1079" s="347">
        <f t="shared" si="821"/>
        <v>6.3591484455040852E-3</v>
      </c>
      <c r="CP1079" s="347">
        <f t="shared" si="821"/>
        <v>4.7475834284927756E-3</v>
      </c>
      <c r="CQ1079" s="347">
        <f t="shared" si="821"/>
        <v>3.7066694147590657E-3</v>
      </c>
      <c r="CR1079" s="347">
        <f t="shared" si="821"/>
        <v>2.9001974082006081E-3</v>
      </c>
      <c r="CS1079" s="347">
        <f t="shared" si="821"/>
        <v>2.272613706753919E-3</v>
      </c>
      <c r="CT1079" s="347">
        <f t="shared" si="821"/>
        <v>1.7773004629742187E-3</v>
      </c>
      <c r="CU1079" s="347">
        <f t="shared" si="821"/>
        <v>1.3918618083533039E-3</v>
      </c>
      <c r="CV1079" s="347">
        <f t="shared" si="821"/>
        <v>1.0915703630865281E-3</v>
      </c>
      <c r="CX1079" s="54" t="s">
        <v>409</v>
      </c>
      <c r="CY1079" s="361">
        <f>CE1077</f>
        <v>0</v>
      </c>
      <c r="CZ1079" s="54">
        <f>$CY1079</f>
        <v>0</v>
      </c>
      <c r="DA1079" s="54">
        <f t="shared" ref="DA1079:DN1079" si="822">$CY1079</f>
        <v>0</v>
      </c>
      <c r="DB1079" s="54">
        <f t="shared" si="822"/>
        <v>0</v>
      </c>
      <c r="DC1079" s="54">
        <f t="shared" si="822"/>
        <v>0</v>
      </c>
      <c r="DD1079" s="54">
        <f t="shared" si="822"/>
        <v>0</v>
      </c>
      <c r="DE1079" s="54">
        <f t="shared" si="822"/>
        <v>0</v>
      </c>
      <c r="DF1079" s="54">
        <f t="shared" si="822"/>
        <v>0</v>
      </c>
      <c r="DG1079" s="54">
        <f t="shared" si="822"/>
        <v>0</v>
      </c>
      <c r="DH1079" s="54">
        <f t="shared" si="822"/>
        <v>0</v>
      </c>
      <c r="DI1079" s="54">
        <f t="shared" si="822"/>
        <v>0</v>
      </c>
      <c r="DJ1079" s="54">
        <f t="shared" si="822"/>
        <v>0</v>
      </c>
      <c r="DK1079" s="54">
        <f t="shared" si="822"/>
        <v>0</v>
      </c>
      <c r="DL1079" s="54">
        <f t="shared" si="822"/>
        <v>0</v>
      </c>
      <c r="DM1079" s="54">
        <f t="shared" si="822"/>
        <v>0</v>
      </c>
      <c r="DN1079" s="54">
        <f t="shared" si="822"/>
        <v>0</v>
      </c>
    </row>
    <row r="1081" spans="1:118" ht="13.5" x14ac:dyDescent="0.15">
      <c r="A1081" s="54"/>
      <c r="B1081" s="54"/>
      <c r="C1081" s="54"/>
      <c r="D1081" s="54"/>
      <c r="E1081" s="54"/>
      <c r="F1081" s="54"/>
      <c r="G1081" s="54"/>
      <c r="H1081" s="54"/>
      <c r="I1081" s="54"/>
      <c r="J1081" s="54"/>
      <c r="K1081" s="54"/>
      <c r="L1081" s="54"/>
      <c r="M1081" s="54"/>
      <c r="N1081" s="54"/>
      <c r="O1081" s="54"/>
      <c r="P1081" s="54"/>
      <c r="Q1081" s="54"/>
      <c r="R1081" s="54"/>
      <c r="S1081" s="54"/>
      <c r="T1081" s="54"/>
      <c r="U1081" s="54"/>
      <c r="V1081" s="54"/>
      <c r="W1081" s="54"/>
      <c r="X1081" s="54"/>
      <c r="Y1081" s="54"/>
      <c r="Z1081" s="54"/>
      <c r="AA1081" s="54"/>
      <c r="AB1081" s="54"/>
      <c r="AC1081" s="54"/>
      <c r="AD1081" s="54"/>
      <c r="AE1081" s="54"/>
      <c r="AF1081" s="54"/>
      <c r="AG1081" s="54"/>
      <c r="AH1081" s="54"/>
      <c r="AI1081" s="54"/>
      <c r="AJ1081" s="54"/>
      <c r="AK1081" s="54"/>
      <c r="AL1081" s="54"/>
      <c r="AM1081" s="54"/>
      <c r="AN1081" s="54"/>
      <c r="AO1081" s="54"/>
      <c r="AP1081" s="54"/>
      <c r="AQ1081" s="54"/>
      <c r="AR1081" s="54"/>
      <c r="AS1081" s="54"/>
      <c r="AT1081" s="54"/>
      <c r="AU1081" s="54"/>
      <c r="AV1081" s="54"/>
      <c r="AW1081" s="54"/>
      <c r="AX1081" s="54"/>
      <c r="AY1081" s="54"/>
      <c r="AZ1081" s="54"/>
      <c r="BA1081" s="54"/>
      <c r="BB1081" s="54"/>
      <c r="BC1081" s="54"/>
      <c r="BD1081" s="54"/>
      <c r="BE1081" s="54"/>
      <c r="BF1081" s="54"/>
      <c r="BG1081" s="54"/>
      <c r="BH1081" s="54"/>
      <c r="BI1081" s="54"/>
      <c r="BJ1081" s="54"/>
      <c r="BK1081" s="54"/>
      <c r="BL1081" s="54"/>
      <c r="BM1081" s="54"/>
      <c r="BN1081" s="54"/>
      <c r="BO1081" s="54"/>
      <c r="BP1081" s="54"/>
      <c r="BQ1081" s="54"/>
      <c r="BR1081" s="54"/>
      <c r="BS1081" s="54"/>
      <c r="BT1081" s="54"/>
      <c r="BU1081" s="54"/>
      <c r="BV1081" s="54"/>
      <c r="BW1081" s="54"/>
      <c r="BX1081" s="54"/>
      <c r="BY1081" s="54"/>
      <c r="BZ1081" s="54"/>
      <c r="CG1081" s="348">
        <f>(CG1074+CG1075)*CG1076</f>
        <v>79</v>
      </c>
      <c r="CH1081" s="348">
        <f t="shared" ref="CH1081:CV1081" si="823">(CH1074+CH1075)*CH1076</f>
        <v>79</v>
      </c>
      <c r="CI1081" s="348">
        <f t="shared" si="823"/>
        <v>79</v>
      </c>
      <c r="CJ1081" s="348">
        <f t="shared" si="823"/>
        <v>79</v>
      </c>
      <c r="CK1081" s="348">
        <f t="shared" si="823"/>
        <v>79</v>
      </c>
      <c r="CL1081" s="348">
        <f t="shared" si="823"/>
        <v>79</v>
      </c>
      <c r="CM1081" s="348">
        <f t="shared" si="823"/>
        <v>79</v>
      </c>
      <c r="CN1081" s="348">
        <f t="shared" si="823"/>
        <v>79</v>
      </c>
      <c r="CO1081" s="348">
        <f t="shared" si="823"/>
        <v>79</v>
      </c>
      <c r="CP1081" s="348">
        <f t="shared" si="823"/>
        <v>79</v>
      </c>
      <c r="CQ1081" s="348">
        <f t="shared" si="823"/>
        <v>79</v>
      </c>
      <c r="CR1081" s="348">
        <f t="shared" si="823"/>
        <v>79</v>
      </c>
      <c r="CS1081" s="348">
        <f t="shared" si="823"/>
        <v>79</v>
      </c>
      <c r="CT1081" s="348">
        <f t="shared" si="823"/>
        <v>79</v>
      </c>
      <c r="CU1081" s="348">
        <f t="shared" si="823"/>
        <v>79</v>
      </c>
      <c r="CV1081" s="348">
        <f t="shared" si="823"/>
        <v>79</v>
      </c>
    </row>
    <row r="1082" spans="1:118" ht="13.5" x14ac:dyDescent="0.15">
      <c r="A1082" s="54"/>
      <c r="B1082" s="54"/>
      <c r="C1082" s="54"/>
      <c r="D1082" s="54"/>
      <c r="E1082" s="54"/>
      <c r="F1082" s="54"/>
      <c r="G1082" s="54"/>
      <c r="H1082" s="54"/>
      <c r="I1082" s="54"/>
      <c r="J1082" s="54"/>
      <c r="K1082" s="54"/>
      <c r="L1082" s="54"/>
      <c r="M1082" s="54"/>
      <c r="N1082" s="54"/>
      <c r="O1082" s="54"/>
      <c r="P1082" s="54"/>
      <c r="Q1082" s="54"/>
      <c r="R1082" s="54"/>
      <c r="S1082" s="54"/>
      <c r="T1082" s="54"/>
      <c r="U1082" s="54"/>
      <c r="V1082" s="54"/>
      <c r="W1082" s="54"/>
      <c r="X1082" s="54"/>
      <c r="Y1082" s="54"/>
      <c r="Z1082" s="54"/>
      <c r="AA1082" s="54"/>
      <c r="AB1082" s="54"/>
      <c r="AC1082" s="54"/>
      <c r="AD1082" s="54"/>
      <c r="AE1082" s="54"/>
      <c r="AF1082" s="54"/>
      <c r="AG1082" s="54"/>
      <c r="AH1082" s="54"/>
      <c r="AI1082" s="54"/>
      <c r="AJ1082" s="54"/>
      <c r="AK1082" s="54"/>
      <c r="AL1082" s="54"/>
      <c r="AM1082" s="54"/>
      <c r="AN1082" s="54"/>
      <c r="AO1082" s="54"/>
      <c r="AP1082" s="54"/>
      <c r="AQ1082" s="54"/>
      <c r="AR1082" s="54"/>
      <c r="AS1082" s="54"/>
      <c r="AT1082" s="54"/>
      <c r="AU1082" s="54"/>
      <c r="AV1082" s="54"/>
      <c r="AW1082" s="54"/>
      <c r="AX1082" s="54"/>
      <c r="AY1082" s="54"/>
      <c r="AZ1082" s="54"/>
      <c r="BA1082" s="54"/>
      <c r="BB1082" s="54"/>
      <c r="BC1082" s="54"/>
      <c r="BD1082" s="54"/>
      <c r="BE1082" s="54"/>
      <c r="BF1082" s="54"/>
      <c r="BG1082" s="54"/>
      <c r="BH1082" s="54"/>
      <c r="BI1082" s="54"/>
      <c r="BJ1082" s="54"/>
      <c r="BK1082" s="54"/>
      <c r="BL1082" s="54"/>
      <c r="BM1082" s="54"/>
      <c r="BN1082" s="54"/>
      <c r="BO1082" s="54"/>
      <c r="BP1082" s="54"/>
      <c r="BQ1082" s="54"/>
      <c r="BR1082" s="54"/>
      <c r="BS1082" s="54"/>
      <c r="BT1082" s="54"/>
      <c r="BU1082" s="54"/>
      <c r="BV1082" s="54"/>
      <c r="BW1082" s="54"/>
      <c r="BX1082" s="54"/>
      <c r="BY1082" s="54"/>
      <c r="BZ1082" s="54"/>
      <c r="CG1082" s="348">
        <f>CG1077*CG1076*(CG1078-1/CG1079)</f>
        <v>575.56318656265205</v>
      </c>
      <c r="CH1082" s="348">
        <f t="shared" ref="CH1082:CV1082" si="824">CH1077*CH1076*(CH1078-1/CH1079)</f>
        <v>920.90109850024317</v>
      </c>
      <c r="CI1082" s="348">
        <f t="shared" si="824"/>
        <v>1438.9079664066298</v>
      </c>
      <c r="CJ1082" s="348">
        <f t="shared" si="824"/>
        <v>2129.5837902818125</v>
      </c>
      <c r="CK1082" s="348">
        <f t="shared" si="824"/>
        <v>3108.0412074383207</v>
      </c>
      <c r="CL1082" s="348">
        <f t="shared" si="824"/>
        <v>4408.8140090699144</v>
      </c>
      <c r="CM1082" s="348">
        <f t="shared" si="824"/>
        <v>6250.6162060704</v>
      </c>
      <c r="CN1082" s="348">
        <f t="shared" si="824"/>
        <v>8863.6730730648396</v>
      </c>
      <c r="CO1082" s="348">
        <f t="shared" si="824"/>
        <v>12547.277467065815</v>
      </c>
      <c r="CP1082" s="348">
        <f t="shared" si="824"/>
        <v>16806.445047629441</v>
      </c>
      <c r="CQ1082" s="348">
        <f t="shared" si="824"/>
        <v>21526.063177443186</v>
      </c>
      <c r="CR1082" s="348">
        <f t="shared" si="824"/>
        <v>27511.920317694763</v>
      </c>
      <c r="CS1082" s="348">
        <f t="shared" si="824"/>
        <v>35109.354380321776</v>
      </c>
      <c r="CT1082" s="348">
        <f t="shared" si="824"/>
        <v>44893.928551886856</v>
      </c>
      <c r="CU1082" s="348">
        <f t="shared" si="824"/>
        <v>57326.093381640138</v>
      </c>
      <c r="CV1082" s="348">
        <f t="shared" si="824"/>
        <v>73096.524693456799</v>
      </c>
    </row>
    <row r="1083" spans="1:118" ht="13.5" x14ac:dyDescent="0.15">
      <c r="A1083" s="54"/>
      <c r="B1083" s="54"/>
      <c r="C1083" s="54"/>
      <c r="D1083" s="54"/>
      <c r="E1083" s="54"/>
      <c r="F1083" s="54"/>
      <c r="G1083" s="54"/>
      <c r="H1083" s="54"/>
      <c r="I1083" s="54"/>
      <c r="J1083" s="54"/>
      <c r="K1083" s="54"/>
      <c r="L1083" s="54"/>
      <c r="M1083" s="54"/>
      <c r="N1083" s="54"/>
      <c r="O1083" s="54"/>
      <c r="P1083" s="54"/>
      <c r="Q1083" s="54"/>
      <c r="R1083" s="54"/>
      <c r="S1083" s="54"/>
      <c r="T1083" s="54"/>
      <c r="U1083" s="54"/>
      <c r="V1083" s="54"/>
      <c r="W1083" s="54"/>
      <c r="X1083" s="54"/>
      <c r="Y1083" s="54"/>
      <c r="Z1083" s="54"/>
      <c r="AA1083" s="54"/>
      <c r="AB1083" s="54"/>
      <c r="AC1083" s="54"/>
      <c r="AD1083" s="54"/>
      <c r="AE1083" s="54"/>
      <c r="AF1083" s="54"/>
      <c r="AG1083" s="54"/>
      <c r="AH1083" s="54"/>
      <c r="AI1083" s="54"/>
      <c r="AJ1083" s="54"/>
      <c r="AK1083" s="54"/>
      <c r="AL1083" s="54"/>
      <c r="AM1083" s="54"/>
      <c r="AN1083" s="54"/>
      <c r="AO1083" s="54"/>
      <c r="AP1083" s="54"/>
      <c r="AQ1083" s="54"/>
      <c r="AR1083" s="54"/>
      <c r="AS1083" s="54"/>
      <c r="AT1083" s="54"/>
      <c r="AU1083" s="54"/>
      <c r="AV1083" s="54"/>
      <c r="AW1083" s="54"/>
      <c r="AX1083" s="54"/>
      <c r="AY1083" s="54"/>
      <c r="AZ1083" s="54"/>
      <c r="BA1083" s="54"/>
      <c r="BB1083" s="54"/>
      <c r="BC1083" s="54"/>
      <c r="BD1083" s="54"/>
      <c r="BE1083" s="54"/>
      <c r="BF1083" s="54"/>
      <c r="BG1083" s="54"/>
      <c r="BH1083" s="54"/>
      <c r="BI1083" s="54"/>
      <c r="BJ1083" s="54"/>
      <c r="BK1083" s="54"/>
      <c r="BL1083" s="54"/>
      <c r="BM1083" s="54"/>
      <c r="BN1083" s="54"/>
      <c r="BO1083" s="54"/>
      <c r="BP1083" s="54"/>
      <c r="BQ1083" s="54"/>
      <c r="BR1083" s="54"/>
      <c r="BS1083" s="54"/>
      <c r="BT1083" s="54"/>
      <c r="BU1083" s="54"/>
      <c r="BV1083" s="54"/>
      <c r="BW1083" s="54"/>
      <c r="BX1083" s="54"/>
      <c r="BY1083" s="54"/>
      <c r="BZ1083" s="54"/>
      <c r="CG1083" s="348" t="e">
        <f>((CG1074+CG1075)*CG1076-CG1073-CG1077*CG1076/CG1079)*EXP(-CG1079*CG1078)</f>
        <v>#VALUE!</v>
      </c>
      <c r="CH1083" s="348" t="e">
        <f t="shared" ref="CH1083:CV1083" si="825">((CH1074+CH1075)*CH1076-CH1073-CH1077*CH1076/CH1079)*EXP(-CH1079*CH1078)</f>
        <v>#VALUE!</v>
      </c>
      <c r="CI1083" s="348" t="e">
        <f t="shared" si="825"/>
        <v>#VALUE!</v>
      </c>
      <c r="CJ1083" s="348" t="e">
        <f t="shared" si="825"/>
        <v>#VALUE!</v>
      </c>
      <c r="CK1083" s="348" t="e">
        <f t="shared" si="825"/>
        <v>#VALUE!</v>
      </c>
      <c r="CL1083" s="348" t="e">
        <f t="shared" si="825"/>
        <v>#VALUE!</v>
      </c>
      <c r="CM1083" s="348" t="e">
        <f t="shared" si="825"/>
        <v>#VALUE!</v>
      </c>
      <c r="CN1083" s="348" t="e">
        <f t="shared" si="825"/>
        <v>#VALUE!</v>
      </c>
      <c r="CO1083" s="348" t="e">
        <f t="shared" si="825"/>
        <v>#VALUE!</v>
      </c>
      <c r="CP1083" s="348" t="e">
        <f t="shared" si="825"/>
        <v>#VALUE!</v>
      </c>
      <c r="CQ1083" s="348" t="e">
        <f t="shared" si="825"/>
        <v>#VALUE!</v>
      </c>
      <c r="CR1083" s="348" t="e">
        <f t="shared" si="825"/>
        <v>#VALUE!</v>
      </c>
      <c r="CS1083" s="348" t="e">
        <f t="shared" si="825"/>
        <v>#VALUE!</v>
      </c>
      <c r="CT1083" s="348" t="e">
        <f t="shared" si="825"/>
        <v>#VALUE!</v>
      </c>
      <c r="CU1083" s="348" t="e">
        <f t="shared" si="825"/>
        <v>#VALUE!</v>
      </c>
      <c r="CV1083" s="348" t="e">
        <f t="shared" si="825"/>
        <v>#VALUE!</v>
      </c>
    </row>
    <row r="1084" spans="1:118" ht="13.5" x14ac:dyDescent="0.15">
      <c r="A1084" s="54"/>
      <c r="B1084" s="54"/>
      <c r="C1084" s="54"/>
      <c r="D1084" s="54"/>
      <c r="E1084" s="54"/>
      <c r="F1084" s="54"/>
      <c r="G1084" s="54"/>
      <c r="H1084" s="54"/>
      <c r="I1084" s="54"/>
      <c r="J1084" s="54"/>
      <c r="K1084" s="54"/>
      <c r="L1084" s="54"/>
      <c r="M1084" s="54"/>
      <c r="N1084" s="54"/>
      <c r="O1084" s="54"/>
      <c r="P1084" s="54"/>
      <c r="Q1084" s="54"/>
      <c r="R1084" s="54"/>
      <c r="S1084" s="54"/>
      <c r="T1084" s="54"/>
      <c r="U1084" s="54"/>
      <c r="V1084" s="54"/>
      <c r="W1084" s="54"/>
      <c r="X1084" s="54"/>
      <c r="Y1084" s="54"/>
      <c r="Z1084" s="54"/>
      <c r="AA1084" s="54"/>
      <c r="AB1084" s="54"/>
      <c r="AC1084" s="54"/>
      <c r="AD1084" s="54"/>
      <c r="AE1084" s="54"/>
      <c r="AF1084" s="54"/>
      <c r="AG1084" s="54"/>
      <c r="AH1084" s="54"/>
      <c r="AI1084" s="54"/>
      <c r="AJ1084" s="54"/>
      <c r="AK1084" s="54"/>
      <c r="AL1084" s="54"/>
      <c r="AM1084" s="54"/>
      <c r="AN1084" s="54"/>
      <c r="AO1084" s="54"/>
      <c r="AP1084" s="54"/>
      <c r="AQ1084" s="54"/>
      <c r="AR1084" s="54"/>
      <c r="AS1084" s="54"/>
      <c r="AT1084" s="54"/>
      <c r="AU1084" s="54"/>
      <c r="AV1084" s="54"/>
      <c r="AW1084" s="54"/>
      <c r="AX1084" s="54"/>
      <c r="AY1084" s="54"/>
      <c r="AZ1084" s="54"/>
      <c r="BA1084" s="54"/>
      <c r="BB1084" s="54"/>
      <c r="BC1084" s="54"/>
      <c r="BD1084" s="54"/>
      <c r="BE1084" s="54"/>
      <c r="BF1084" s="54"/>
      <c r="BG1084" s="54"/>
      <c r="BH1084" s="54"/>
      <c r="BI1084" s="54"/>
      <c r="BJ1084" s="54"/>
      <c r="BK1084" s="54"/>
      <c r="BL1084" s="54"/>
      <c r="BM1084" s="54"/>
      <c r="BN1084" s="54"/>
      <c r="BO1084" s="54"/>
      <c r="BP1084" s="54"/>
      <c r="BQ1084" s="54"/>
      <c r="BR1084" s="54"/>
      <c r="BS1084" s="54"/>
      <c r="BT1084" s="54"/>
      <c r="BU1084" s="54"/>
      <c r="BV1084" s="54"/>
      <c r="BW1084" s="54"/>
      <c r="BX1084" s="54"/>
      <c r="BY1084" s="54"/>
      <c r="BZ1084" s="54"/>
      <c r="CG1084" s="349" t="e">
        <f>CG1081+CG1082-CG1083</f>
        <v>#VALUE!</v>
      </c>
      <c r="CH1084" s="349" t="e">
        <f t="shared" ref="CH1084:CV1084" si="826">CH1081+CH1082-CH1083</f>
        <v>#VALUE!</v>
      </c>
      <c r="CI1084" s="349" t="e">
        <f t="shared" si="826"/>
        <v>#VALUE!</v>
      </c>
      <c r="CJ1084" s="349" t="e">
        <f t="shared" si="826"/>
        <v>#VALUE!</v>
      </c>
      <c r="CK1084" s="349" t="e">
        <f t="shared" si="826"/>
        <v>#VALUE!</v>
      </c>
      <c r="CL1084" s="349" t="e">
        <f t="shared" si="826"/>
        <v>#VALUE!</v>
      </c>
      <c r="CM1084" s="349" t="e">
        <f t="shared" si="826"/>
        <v>#VALUE!</v>
      </c>
      <c r="CN1084" s="349" t="e">
        <f t="shared" si="826"/>
        <v>#VALUE!</v>
      </c>
      <c r="CO1084" s="349" t="e">
        <f t="shared" si="826"/>
        <v>#VALUE!</v>
      </c>
      <c r="CP1084" s="349" t="e">
        <f t="shared" si="826"/>
        <v>#VALUE!</v>
      </c>
      <c r="CQ1084" s="349" t="e">
        <f t="shared" si="826"/>
        <v>#VALUE!</v>
      </c>
      <c r="CR1084" s="349" t="e">
        <f t="shared" si="826"/>
        <v>#VALUE!</v>
      </c>
      <c r="CS1084" s="349" t="e">
        <f t="shared" si="826"/>
        <v>#VALUE!</v>
      </c>
      <c r="CT1084" s="349" t="e">
        <f t="shared" si="826"/>
        <v>#VALUE!</v>
      </c>
      <c r="CU1084" s="349" t="e">
        <f t="shared" si="826"/>
        <v>#VALUE!</v>
      </c>
      <c r="CV1084" s="349" t="e">
        <f t="shared" si="826"/>
        <v>#VALUE!</v>
      </c>
    </row>
    <row r="1085" spans="1:118" ht="13.5" x14ac:dyDescent="0.15">
      <c r="A1085" s="54"/>
      <c r="B1085" s="54"/>
      <c r="C1085" s="54"/>
      <c r="D1085" s="54"/>
      <c r="E1085" s="54"/>
      <c r="F1085" s="54"/>
      <c r="G1085" s="54"/>
      <c r="H1085" s="54"/>
      <c r="I1085" s="54"/>
      <c r="J1085" s="54"/>
      <c r="K1085" s="54"/>
      <c r="L1085" s="54"/>
      <c r="M1085" s="54"/>
      <c r="N1085" s="54"/>
      <c r="O1085" s="54"/>
      <c r="P1085" s="54"/>
      <c r="Q1085" s="54"/>
      <c r="R1085" s="54"/>
      <c r="S1085" s="54"/>
      <c r="T1085" s="54"/>
      <c r="U1085" s="54"/>
      <c r="V1085" s="54"/>
      <c r="W1085" s="54"/>
      <c r="X1085" s="54"/>
      <c r="Y1085" s="54"/>
      <c r="Z1085" s="54"/>
      <c r="AA1085" s="54"/>
      <c r="AB1085" s="54"/>
      <c r="AC1085" s="54"/>
      <c r="AD1085" s="54"/>
      <c r="AE1085" s="54"/>
      <c r="AF1085" s="54"/>
      <c r="AG1085" s="54"/>
      <c r="AH1085" s="54"/>
      <c r="AI1085" s="54"/>
      <c r="AJ1085" s="54"/>
      <c r="AK1085" s="54"/>
      <c r="AL1085" s="54"/>
      <c r="AM1085" s="54"/>
      <c r="AN1085" s="54"/>
      <c r="AO1085" s="54"/>
      <c r="AP1085" s="54"/>
      <c r="AQ1085" s="54"/>
      <c r="AR1085" s="54"/>
      <c r="AS1085" s="54"/>
      <c r="AT1085" s="54"/>
      <c r="AU1085" s="54"/>
      <c r="AV1085" s="54"/>
      <c r="AW1085" s="54"/>
      <c r="AX1085" s="54"/>
      <c r="AY1085" s="54"/>
      <c r="AZ1085" s="54"/>
      <c r="BA1085" s="54"/>
      <c r="BB1085" s="54"/>
      <c r="BC1085" s="54"/>
      <c r="BD1085" s="54"/>
      <c r="BE1085" s="54"/>
      <c r="BF1085" s="54"/>
      <c r="BG1085" s="54"/>
      <c r="BH1085" s="54"/>
      <c r="BI1085" s="54"/>
      <c r="BJ1085" s="54"/>
      <c r="BK1085" s="54"/>
      <c r="BL1085" s="54"/>
      <c r="BM1085" s="54"/>
      <c r="BN1085" s="54"/>
      <c r="BO1085" s="54"/>
      <c r="BP1085" s="54"/>
      <c r="BQ1085" s="54"/>
      <c r="BR1085" s="54"/>
      <c r="BS1085" s="54"/>
      <c r="BT1085" s="54"/>
      <c r="BU1085" s="54"/>
      <c r="BV1085" s="54"/>
      <c r="BW1085" s="54"/>
      <c r="BX1085" s="54"/>
      <c r="BY1085" s="54"/>
      <c r="BZ1085" s="54"/>
      <c r="CG1085" s="350" t="s">
        <v>390</v>
      </c>
      <c r="CH1085" s="351" t="s">
        <v>333</v>
      </c>
      <c r="CI1085" s="351" t="s">
        <v>334</v>
      </c>
      <c r="CJ1085" s="351" t="s">
        <v>335</v>
      </c>
      <c r="CK1085" s="351" t="s">
        <v>336</v>
      </c>
      <c r="CL1085" s="351" t="s">
        <v>337</v>
      </c>
      <c r="CM1085" s="351" t="s">
        <v>338</v>
      </c>
      <c r="CN1085" s="351" t="s">
        <v>339</v>
      </c>
      <c r="CO1085" s="351" t="s">
        <v>340</v>
      </c>
      <c r="CP1085" s="351" t="s">
        <v>341</v>
      </c>
      <c r="CQ1085" s="351" t="s">
        <v>342</v>
      </c>
      <c r="CR1085" s="351" t="s">
        <v>343</v>
      </c>
      <c r="CS1085" s="351" t="s">
        <v>344</v>
      </c>
      <c r="CT1085" s="351" t="s">
        <v>345</v>
      </c>
      <c r="CU1085" s="351" t="s">
        <v>346</v>
      </c>
      <c r="CV1085" s="351" t="s">
        <v>347</v>
      </c>
      <c r="CY1085" s="54" t="s">
        <v>390</v>
      </c>
      <c r="CZ1085" s="54" t="s">
        <v>333</v>
      </c>
      <c r="DA1085" s="54" t="s">
        <v>334</v>
      </c>
      <c r="DB1085" s="54" t="s">
        <v>335</v>
      </c>
      <c r="DC1085" s="54" t="s">
        <v>336</v>
      </c>
      <c r="DD1085" s="54" t="s">
        <v>337</v>
      </c>
      <c r="DE1085" s="54" t="s">
        <v>338</v>
      </c>
      <c r="DF1085" s="54" t="s">
        <v>339</v>
      </c>
      <c r="DG1085" s="54" t="s">
        <v>340</v>
      </c>
      <c r="DH1085" s="54" t="s">
        <v>341</v>
      </c>
      <c r="DI1085" s="54" t="s">
        <v>342</v>
      </c>
      <c r="DJ1085" s="54" t="s">
        <v>343</v>
      </c>
      <c r="DK1085" s="54" t="s">
        <v>344</v>
      </c>
      <c r="DL1085" s="54" t="s">
        <v>345</v>
      </c>
      <c r="DM1085" s="54" t="s">
        <v>346</v>
      </c>
      <c r="DN1085" s="54" t="s">
        <v>347</v>
      </c>
    </row>
    <row r="1086" spans="1:118" ht="13.5" x14ac:dyDescent="0.15">
      <c r="A1086" s="54"/>
      <c r="B1086" s="54"/>
      <c r="C1086" s="54"/>
      <c r="D1086" s="54"/>
      <c r="E1086" s="54"/>
      <c r="F1086" s="54"/>
      <c r="G1086" s="54"/>
      <c r="H1086" s="54"/>
      <c r="I1086" s="54"/>
      <c r="J1086" s="54"/>
      <c r="K1086" s="54"/>
      <c r="L1086" s="54"/>
      <c r="M1086" s="54"/>
      <c r="N1086" s="54"/>
      <c r="O1086" s="54"/>
      <c r="P1086" s="54"/>
      <c r="Q1086" s="54"/>
      <c r="R1086" s="54"/>
      <c r="S1086" s="54"/>
      <c r="T1086" s="54"/>
      <c r="U1086" s="54"/>
      <c r="V1086" s="54"/>
      <c r="W1086" s="54"/>
      <c r="X1086" s="54"/>
      <c r="Y1086" s="54"/>
      <c r="Z1086" s="54"/>
      <c r="AA1086" s="54"/>
      <c r="AB1086" s="54"/>
      <c r="AC1086" s="54"/>
      <c r="AD1086" s="54"/>
      <c r="AE1086" s="54"/>
      <c r="AF1086" s="54"/>
      <c r="AG1086" s="54"/>
      <c r="AH1086" s="54"/>
      <c r="AI1086" s="54"/>
      <c r="AJ1086" s="54"/>
      <c r="AK1086" s="54"/>
      <c r="AL1086" s="54"/>
      <c r="AM1086" s="54"/>
      <c r="AN1086" s="54"/>
      <c r="AO1086" s="54"/>
      <c r="AP1086" s="54"/>
      <c r="AQ1086" s="54"/>
      <c r="AR1086" s="54"/>
      <c r="AS1086" s="54"/>
      <c r="AT1086" s="54"/>
      <c r="AU1086" s="54"/>
      <c r="AV1086" s="54"/>
      <c r="AW1086" s="54"/>
      <c r="AX1086" s="54"/>
      <c r="AY1086" s="54"/>
      <c r="AZ1086" s="54"/>
      <c r="BA1086" s="54"/>
      <c r="BB1086" s="54"/>
      <c r="BC1086" s="54"/>
      <c r="BD1086" s="54"/>
      <c r="BE1086" s="54"/>
      <c r="BF1086" s="54"/>
      <c r="BG1086" s="54"/>
      <c r="BH1086" s="54"/>
      <c r="BI1086" s="54"/>
      <c r="BJ1086" s="54"/>
      <c r="BK1086" s="54"/>
      <c r="BL1086" s="54"/>
      <c r="BM1086" s="54"/>
      <c r="BN1086" s="54"/>
      <c r="BO1086" s="54"/>
      <c r="BP1086" s="54"/>
      <c r="BQ1086" s="54"/>
      <c r="BR1086" s="54"/>
      <c r="BS1086" s="54"/>
      <c r="BT1086" s="54"/>
      <c r="BU1086" s="54"/>
      <c r="BV1086" s="54"/>
      <c r="BW1086" s="54"/>
      <c r="BX1086" s="54"/>
      <c r="BY1086" s="54"/>
      <c r="BZ1086" s="54"/>
      <c r="CF1086" s="54" t="s">
        <v>391</v>
      </c>
      <c r="CG1086" s="352" t="e">
        <f>ROUND((CG1074+CG1075)*CG1076+CG1077*CG1076*(CG1078-1/CG1079)-((CG1074+CG1075)*CG1076-CG1073-CG1077*CG1076/CG1079)*EXP(-CG1079*CG1078),5)</f>
        <v>#VALUE!</v>
      </c>
      <c r="CH1086" s="352" t="e">
        <f t="shared" ref="CH1086:CV1086" si="827">ROUND((CH1074+CH1075)*CH1076+CH1077*CH1076*(CH1078-1/CH1079)-((CH1074+CH1075)*CH1076-CH1073-CH1077*CH1076/CH1079)*EXP(-CH1079*CH1078),5)</f>
        <v>#VALUE!</v>
      </c>
      <c r="CI1086" s="352" t="e">
        <f t="shared" si="827"/>
        <v>#VALUE!</v>
      </c>
      <c r="CJ1086" s="352" t="e">
        <f t="shared" si="827"/>
        <v>#VALUE!</v>
      </c>
      <c r="CK1086" s="352" t="e">
        <f t="shared" si="827"/>
        <v>#VALUE!</v>
      </c>
      <c r="CL1086" s="352" t="e">
        <f t="shared" si="827"/>
        <v>#VALUE!</v>
      </c>
      <c r="CM1086" s="352" t="e">
        <f t="shared" si="827"/>
        <v>#VALUE!</v>
      </c>
      <c r="CN1086" s="352" t="e">
        <f t="shared" si="827"/>
        <v>#VALUE!</v>
      </c>
      <c r="CO1086" s="352" t="e">
        <f t="shared" si="827"/>
        <v>#VALUE!</v>
      </c>
      <c r="CP1086" s="352" t="e">
        <f t="shared" si="827"/>
        <v>#VALUE!</v>
      </c>
      <c r="CQ1086" s="352" t="e">
        <f t="shared" si="827"/>
        <v>#VALUE!</v>
      </c>
      <c r="CR1086" s="352" t="e">
        <f t="shared" si="827"/>
        <v>#VALUE!</v>
      </c>
      <c r="CS1086" s="352" t="e">
        <f t="shared" si="827"/>
        <v>#VALUE!</v>
      </c>
      <c r="CT1086" s="352" t="e">
        <f t="shared" si="827"/>
        <v>#VALUE!</v>
      </c>
      <c r="CU1086" s="352" t="e">
        <f t="shared" si="827"/>
        <v>#VALUE!</v>
      </c>
      <c r="CV1086" s="352" t="e">
        <f t="shared" si="827"/>
        <v>#VALUE!</v>
      </c>
      <c r="CX1086" s="54" t="s">
        <v>412</v>
      </c>
      <c r="CY1086" s="362">
        <f>(CY1078+CY1079)/CY1077+CY1076</f>
        <v>295.99579239870923</v>
      </c>
      <c r="CZ1086" s="362">
        <f t="shared" ref="CZ1086:DN1086" si="828">(CZ1078+CZ1079)/CZ1077+CZ1076</f>
        <v>253.99617592876882</v>
      </c>
      <c r="DA1086" s="362">
        <f t="shared" si="828"/>
        <v>224.99578814732763</v>
      </c>
      <c r="DB1086" s="362">
        <f t="shared" si="828"/>
        <v>202.99552076677315</v>
      </c>
      <c r="DC1086" s="362">
        <f t="shared" si="828"/>
        <v>190.00217425547623</v>
      </c>
      <c r="DD1086" s="362">
        <f t="shared" si="828"/>
        <v>174.99791344557741</v>
      </c>
      <c r="DE1086" s="362">
        <f t="shared" si="828"/>
        <v>164.99559634188427</v>
      </c>
      <c r="DF1086" s="362">
        <f t="shared" si="828"/>
        <v>157.00280920314253</v>
      </c>
      <c r="DG1086" s="362">
        <f t="shared" si="828"/>
        <v>151.99654993400793</v>
      </c>
      <c r="DH1086" s="362">
        <f t="shared" si="828"/>
        <v>145.99700693992628</v>
      </c>
      <c r="DI1086" s="362">
        <f t="shared" si="828"/>
        <v>141.99730722180493</v>
      </c>
      <c r="DJ1086" s="362">
        <f t="shared" si="828"/>
        <v>138.99904711262363</v>
      </c>
      <c r="DK1086" s="362">
        <f t="shared" si="828"/>
        <v>133.99871805423658</v>
      </c>
      <c r="DL1086" s="362">
        <f t="shared" si="828"/>
        <v>131.99796563285832</v>
      </c>
      <c r="DM1086" s="362">
        <f t="shared" si="828"/>
        <v>129.00495001041449</v>
      </c>
      <c r="DN1086" s="362">
        <f t="shared" si="828"/>
        <v>127.00491577747849</v>
      </c>
    </row>
    <row r="1087" spans="1:118" ht="13.5" x14ac:dyDescent="0.15">
      <c r="A1087" s="54"/>
      <c r="B1087" s="54"/>
      <c r="C1087" s="54"/>
      <c r="D1087" s="54"/>
      <c r="E1087" s="54"/>
      <c r="F1087" s="54"/>
      <c r="G1087" s="54"/>
      <c r="H1087" s="54"/>
      <c r="I1087" s="54"/>
      <c r="J1087" s="54"/>
      <c r="K1087" s="54"/>
      <c r="L1087" s="54"/>
      <c r="M1087" s="54"/>
      <c r="N1087" s="54"/>
      <c r="O1087" s="54"/>
      <c r="P1087" s="54"/>
      <c r="Q1087" s="54"/>
      <c r="R1087" s="54"/>
      <c r="S1087" s="54"/>
      <c r="T1087" s="54"/>
      <c r="U1087" s="54"/>
      <c r="V1087" s="54"/>
      <c r="W1087" s="54"/>
      <c r="X1087" s="54"/>
      <c r="Y1087" s="54"/>
      <c r="Z1087" s="54"/>
      <c r="AA1087" s="54"/>
      <c r="AB1087" s="54"/>
      <c r="AC1087" s="54"/>
      <c r="AD1087" s="54"/>
      <c r="AE1087" s="54"/>
      <c r="AF1087" s="54"/>
      <c r="AG1087" s="54"/>
      <c r="AH1087" s="54"/>
      <c r="AI1087" s="54"/>
      <c r="AJ1087" s="54"/>
      <c r="AK1087" s="54"/>
      <c r="AL1087" s="54"/>
      <c r="AM1087" s="54"/>
      <c r="AN1087" s="54"/>
      <c r="AO1087" s="54"/>
      <c r="AP1087" s="54"/>
      <c r="AQ1087" s="54"/>
      <c r="AR1087" s="54"/>
      <c r="AS1087" s="54"/>
      <c r="AT1087" s="54"/>
      <c r="AU1087" s="54"/>
      <c r="AV1087" s="54"/>
      <c r="AW1087" s="54"/>
      <c r="AX1087" s="54"/>
      <c r="AY1087" s="54"/>
      <c r="AZ1087" s="54"/>
      <c r="BA1087" s="54"/>
      <c r="BB1087" s="54"/>
      <c r="BC1087" s="54"/>
      <c r="BD1087" s="54"/>
      <c r="BE1087" s="54"/>
      <c r="BF1087" s="54"/>
      <c r="BG1087" s="54"/>
      <c r="BH1087" s="54"/>
      <c r="BI1087" s="54"/>
      <c r="BJ1087" s="54"/>
      <c r="BK1087" s="54"/>
      <c r="BL1087" s="54"/>
      <c r="BM1087" s="54"/>
      <c r="BN1087" s="54"/>
      <c r="BO1087" s="54"/>
      <c r="BP1087" s="54"/>
      <c r="BQ1087" s="54"/>
      <c r="BR1087" s="54"/>
      <c r="BS1087" s="54"/>
      <c r="BT1087" s="54"/>
      <c r="BU1087" s="54"/>
      <c r="BV1087" s="54"/>
      <c r="BW1087" s="54"/>
      <c r="BX1087" s="54"/>
      <c r="BY1087" s="54"/>
      <c r="BZ1087" s="54"/>
      <c r="CA1087" s="319" t="str">
        <f>IF(CB1087="","",CC1087)</f>
        <v/>
      </c>
      <c r="CB1087" s="363" t="str">
        <f>IF(COUNTIF(CY1087:DN1087,"×")=0,"","浮上できません")</f>
        <v/>
      </c>
      <c r="CC1087" s="316">
        <v>9</v>
      </c>
      <c r="CG1087" s="369"/>
      <c r="CH1087" s="369"/>
      <c r="CI1087" s="369"/>
      <c r="CJ1087" s="369"/>
      <c r="CK1087" s="369"/>
      <c r="CL1087" s="369"/>
      <c r="CM1087" s="369"/>
      <c r="CN1087" s="369"/>
      <c r="CO1087" s="369"/>
      <c r="CP1087" s="369"/>
      <c r="CQ1087" s="369"/>
      <c r="CR1087" s="369"/>
      <c r="CS1087" s="369"/>
      <c r="CT1087" s="369"/>
      <c r="CU1087" s="369"/>
      <c r="CV1087" s="369"/>
      <c r="CY1087" s="364" t="e">
        <f t="shared" ref="CY1087:DN1087" si="829">IF(CY1086-CG1086&gt;0,"","×")</f>
        <v>#VALUE!</v>
      </c>
      <c r="CZ1087" s="364" t="e">
        <f t="shared" si="829"/>
        <v>#VALUE!</v>
      </c>
      <c r="DA1087" s="364" t="e">
        <f t="shared" si="829"/>
        <v>#VALUE!</v>
      </c>
      <c r="DB1087" s="364" t="e">
        <f t="shared" si="829"/>
        <v>#VALUE!</v>
      </c>
      <c r="DC1087" s="364" t="e">
        <f t="shared" si="829"/>
        <v>#VALUE!</v>
      </c>
      <c r="DD1087" s="364" t="e">
        <f t="shared" si="829"/>
        <v>#VALUE!</v>
      </c>
      <c r="DE1087" s="364" t="e">
        <f t="shared" si="829"/>
        <v>#VALUE!</v>
      </c>
      <c r="DF1087" s="364" t="e">
        <f t="shared" si="829"/>
        <v>#VALUE!</v>
      </c>
      <c r="DG1087" s="364" t="e">
        <f t="shared" si="829"/>
        <v>#VALUE!</v>
      </c>
      <c r="DH1087" s="364" t="e">
        <f t="shared" si="829"/>
        <v>#VALUE!</v>
      </c>
      <c r="DI1087" s="364" t="e">
        <f t="shared" si="829"/>
        <v>#VALUE!</v>
      </c>
      <c r="DJ1087" s="364" t="e">
        <f t="shared" si="829"/>
        <v>#VALUE!</v>
      </c>
      <c r="DK1087" s="364" t="e">
        <f t="shared" si="829"/>
        <v>#VALUE!</v>
      </c>
      <c r="DL1087" s="364" t="e">
        <f t="shared" si="829"/>
        <v>#VALUE!</v>
      </c>
      <c r="DM1087" s="364" t="e">
        <f t="shared" si="829"/>
        <v>#VALUE!</v>
      </c>
      <c r="DN1087" s="364" t="e">
        <f t="shared" si="829"/>
        <v>#VALUE!</v>
      </c>
    </row>
    <row r="1088" spans="1:118" ht="13.5" x14ac:dyDescent="0.15">
      <c r="A1088" s="54"/>
      <c r="B1088" s="54"/>
      <c r="C1088" s="54"/>
      <c r="D1088" s="54"/>
      <c r="E1088" s="54"/>
      <c r="F1088" s="54"/>
      <c r="G1088" s="54"/>
      <c r="H1088" s="54"/>
      <c r="I1088" s="54"/>
      <c r="J1088" s="54"/>
      <c r="K1088" s="54"/>
      <c r="L1088" s="54"/>
      <c r="M1088" s="54"/>
      <c r="N1088" s="54"/>
      <c r="O1088" s="54"/>
      <c r="P1088" s="54"/>
      <c r="Q1088" s="54"/>
      <c r="R1088" s="54"/>
      <c r="S1088" s="54"/>
      <c r="T1088" s="54"/>
      <c r="U1088" s="54"/>
      <c r="V1088" s="54"/>
      <c r="W1088" s="54"/>
      <c r="X1088" s="54"/>
      <c r="Y1088" s="54"/>
      <c r="Z1088" s="54"/>
      <c r="AA1088" s="54"/>
      <c r="AB1088" s="54"/>
      <c r="AC1088" s="54"/>
      <c r="AD1088" s="54"/>
      <c r="AE1088" s="54"/>
      <c r="AF1088" s="54"/>
      <c r="AG1088" s="54"/>
      <c r="AH1088" s="54"/>
      <c r="AI1088" s="54"/>
      <c r="AJ1088" s="54"/>
      <c r="AK1088" s="54"/>
      <c r="AL1088" s="54"/>
      <c r="AM1088" s="54"/>
      <c r="AN1088" s="54"/>
      <c r="AO1088" s="54"/>
      <c r="AP1088" s="54"/>
      <c r="AQ1088" s="54"/>
      <c r="AR1088" s="54"/>
      <c r="AS1088" s="54"/>
      <c r="AT1088" s="54"/>
      <c r="AU1088" s="54"/>
      <c r="AV1088" s="54"/>
      <c r="AW1088" s="54"/>
      <c r="AX1088" s="54"/>
      <c r="AY1088" s="54"/>
      <c r="AZ1088" s="54"/>
      <c r="BA1088" s="54"/>
      <c r="BB1088" s="54"/>
      <c r="BC1088" s="54"/>
      <c r="BD1088" s="54"/>
      <c r="BE1088" s="54"/>
      <c r="BF1088" s="54"/>
      <c r="BG1088" s="54"/>
      <c r="BH1088" s="54"/>
      <c r="BI1088" s="54"/>
      <c r="BJ1088" s="54"/>
      <c r="BK1088" s="54"/>
      <c r="BL1088" s="54"/>
      <c r="BM1088" s="54"/>
      <c r="BN1088" s="54"/>
      <c r="BO1088" s="54"/>
      <c r="BP1088" s="54"/>
      <c r="BQ1088" s="54"/>
      <c r="BR1088" s="54"/>
      <c r="BS1088" s="54"/>
      <c r="BT1088" s="54"/>
      <c r="BU1088" s="54"/>
      <c r="BV1088" s="54"/>
      <c r="BW1088" s="54"/>
      <c r="BX1088" s="54"/>
      <c r="BY1088" s="54"/>
      <c r="BZ1088" s="54"/>
      <c r="CF1088" s="338">
        <v>61</v>
      </c>
      <c r="CG1088" s="338" t="s">
        <v>612</v>
      </c>
      <c r="CH1088" s="338"/>
      <c r="CI1088" s="338"/>
      <c r="CJ1088" s="338"/>
      <c r="CK1088" s="338"/>
      <c r="CL1088" s="338"/>
      <c r="CM1088" s="338"/>
      <c r="CN1088" s="338"/>
      <c r="CO1088" s="338"/>
      <c r="CP1088" s="338"/>
      <c r="CQ1088" s="338"/>
      <c r="CR1088" s="338"/>
      <c r="CS1088" s="338"/>
      <c r="CT1088" s="338"/>
      <c r="CU1088" s="338"/>
      <c r="CV1088" s="338"/>
      <c r="CW1088" s="338"/>
    </row>
    <row r="1090" spans="1:119" ht="13.5" x14ac:dyDescent="0.15">
      <c r="A1090" s="54"/>
      <c r="B1090" s="54"/>
      <c r="C1090" s="54"/>
      <c r="D1090" s="54"/>
      <c r="E1090" s="54"/>
      <c r="F1090" s="54"/>
      <c r="G1090" s="54"/>
      <c r="H1090" s="54"/>
      <c r="I1090" s="54"/>
      <c r="J1090" s="54"/>
      <c r="K1090" s="54"/>
      <c r="L1090" s="54"/>
      <c r="M1090" s="54"/>
      <c r="N1090" s="54"/>
      <c r="O1090" s="54"/>
      <c r="P1090" s="54"/>
      <c r="Q1090" s="54"/>
      <c r="R1090" s="54"/>
      <c r="S1090" s="54"/>
      <c r="T1090" s="54"/>
      <c r="U1090" s="54"/>
      <c r="V1090" s="54"/>
      <c r="W1090" s="54"/>
      <c r="X1090" s="54"/>
      <c r="Y1090" s="54"/>
      <c r="Z1090" s="54"/>
      <c r="AA1090" s="54"/>
      <c r="AB1090" s="54"/>
      <c r="AC1090" s="54"/>
      <c r="AD1090" s="54"/>
      <c r="AE1090" s="54"/>
      <c r="AF1090" s="54"/>
      <c r="AG1090" s="54"/>
      <c r="AH1090" s="54"/>
      <c r="AI1090" s="54"/>
      <c r="AJ1090" s="54"/>
      <c r="AK1090" s="54"/>
      <c r="AL1090" s="54"/>
      <c r="AM1090" s="54"/>
      <c r="AN1090" s="54"/>
      <c r="AO1090" s="54"/>
      <c r="AP1090" s="54"/>
      <c r="AQ1090" s="54"/>
      <c r="AR1090" s="54"/>
      <c r="AS1090" s="54"/>
      <c r="AT1090" s="54"/>
      <c r="AU1090" s="54"/>
      <c r="AV1090" s="54"/>
      <c r="AW1090" s="54"/>
      <c r="AX1090" s="54"/>
      <c r="AY1090" s="54"/>
      <c r="AZ1090" s="54"/>
      <c r="BA1090" s="54"/>
      <c r="BB1090" s="54"/>
      <c r="BC1090" s="54"/>
      <c r="BD1090" s="54"/>
      <c r="BE1090" s="54"/>
      <c r="BF1090" s="54"/>
      <c r="BG1090" s="54"/>
      <c r="BH1090" s="54"/>
      <c r="BI1090" s="54"/>
      <c r="BJ1090" s="54"/>
      <c r="BK1090" s="54"/>
      <c r="BL1090" s="54"/>
      <c r="BM1090" s="54"/>
      <c r="BN1090" s="54"/>
      <c r="BO1090" s="54"/>
      <c r="BP1090" s="54"/>
      <c r="BQ1090" s="54"/>
      <c r="BR1090" s="54"/>
      <c r="BS1090" s="54"/>
      <c r="BT1090" s="54"/>
      <c r="BU1090" s="54"/>
      <c r="BV1090" s="54"/>
      <c r="BW1090" s="54"/>
      <c r="BX1090" s="54"/>
      <c r="BY1090" s="54"/>
      <c r="BZ1090" s="54"/>
      <c r="CF1090" s="340" t="s">
        <v>401</v>
      </c>
      <c r="CG1090" s="353" t="e">
        <f>CG1086</f>
        <v>#VALUE!</v>
      </c>
      <c r="CH1090" s="353" t="e">
        <f t="shared" ref="CH1090:CV1090" si="830">CH1086</f>
        <v>#VALUE!</v>
      </c>
      <c r="CI1090" s="353" t="e">
        <f t="shared" si="830"/>
        <v>#VALUE!</v>
      </c>
      <c r="CJ1090" s="353" t="e">
        <f t="shared" si="830"/>
        <v>#VALUE!</v>
      </c>
      <c r="CK1090" s="353" t="e">
        <f t="shared" si="830"/>
        <v>#VALUE!</v>
      </c>
      <c r="CL1090" s="353" t="e">
        <f t="shared" si="830"/>
        <v>#VALUE!</v>
      </c>
      <c r="CM1090" s="353" t="e">
        <f t="shared" si="830"/>
        <v>#VALUE!</v>
      </c>
      <c r="CN1090" s="353" t="e">
        <f t="shared" si="830"/>
        <v>#VALUE!</v>
      </c>
      <c r="CO1090" s="353" t="e">
        <f t="shared" si="830"/>
        <v>#VALUE!</v>
      </c>
      <c r="CP1090" s="353" t="e">
        <f t="shared" si="830"/>
        <v>#VALUE!</v>
      </c>
      <c r="CQ1090" s="353" t="e">
        <f t="shared" si="830"/>
        <v>#VALUE!</v>
      </c>
      <c r="CR1090" s="353" t="e">
        <f t="shared" si="830"/>
        <v>#VALUE!</v>
      </c>
      <c r="CS1090" s="353" t="e">
        <f t="shared" si="830"/>
        <v>#VALUE!</v>
      </c>
      <c r="CT1090" s="353" t="e">
        <f t="shared" si="830"/>
        <v>#VALUE!</v>
      </c>
      <c r="CU1090" s="353" t="e">
        <f t="shared" si="830"/>
        <v>#VALUE!</v>
      </c>
      <c r="CV1090" s="353" t="e">
        <f t="shared" si="830"/>
        <v>#VALUE!</v>
      </c>
    </row>
    <row r="1091" spans="1:119" ht="13.5" x14ac:dyDescent="0.15">
      <c r="A1091" s="54"/>
      <c r="B1091" s="54"/>
      <c r="C1091" s="54"/>
      <c r="D1091" s="54"/>
      <c r="E1091" s="54"/>
      <c r="F1091" s="54"/>
      <c r="G1091" s="54"/>
      <c r="H1091" s="54"/>
      <c r="I1091" s="54"/>
      <c r="J1091" s="54"/>
      <c r="K1091" s="54"/>
      <c r="L1091" s="54"/>
      <c r="M1091" s="54"/>
      <c r="N1091" s="54"/>
      <c r="O1091" s="54"/>
      <c r="P1091" s="54"/>
      <c r="Q1091" s="54"/>
      <c r="R1091" s="54"/>
      <c r="S1091" s="54"/>
      <c r="T1091" s="54"/>
      <c r="U1091" s="54"/>
      <c r="V1091" s="54"/>
      <c r="W1091" s="54"/>
      <c r="X1091" s="54"/>
      <c r="Y1091" s="54"/>
      <c r="Z1091" s="54"/>
      <c r="AA1091" s="54"/>
      <c r="AB1091" s="54"/>
      <c r="AC1091" s="54"/>
      <c r="AD1091" s="54"/>
      <c r="AE1091" s="54"/>
      <c r="AF1091" s="54"/>
      <c r="AG1091" s="54"/>
      <c r="AH1091" s="54"/>
      <c r="AI1091" s="54"/>
      <c r="AJ1091" s="54"/>
      <c r="AK1091" s="54"/>
      <c r="AL1091" s="54"/>
      <c r="AM1091" s="54"/>
      <c r="AN1091" s="54"/>
      <c r="AO1091" s="54"/>
      <c r="AP1091" s="54"/>
      <c r="AQ1091" s="54"/>
      <c r="AR1091" s="54"/>
      <c r="AS1091" s="54"/>
      <c r="AT1091" s="54"/>
      <c r="AU1091" s="54"/>
      <c r="AV1091" s="54"/>
      <c r="AW1091" s="54"/>
      <c r="AX1091" s="54"/>
      <c r="AY1091" s="54"/>
      <c r="AZ1091" s="54"/>
      <c r="BA1091" s="54"/>
      <c r="BB1091" s="54"/>
      <c r="BC1091" s="54"/>
      <c r="BD1091" s="54"/>
      <c r="BE1091" s="54"/>
      <c r="BF1091" s="54"/>
      <c r="BG1091" s="54"/>
      <c r="BH1091" s="54"/>
      <c r="BI1091" s="54"/>
      <c r="BJ1091" s="54"/>
      <c r="BK1091" s="54"/>
      <c r="BL1091" s="54"/>
      <c r="BM1091" s="54"/>
      <c r="BN1091" s="54"/>
      <c r="BO1091" s="54"/>
      <c r="BP1091" s="54"/>
      <c r="BQ1091" s="54"/>
      <c r="BR1091" s="54"/>
      <c r="BS1091" s="54"/>
      <c r="BT1091" s="54"/>
      <c r="BU1091" s="54"/>
      <c r="BV1091" s="54"/>
      <c r="BW1091" s="54"/>
      <c r="BX1091" s="54"/>
      <c r="BY1091" s="54"/>
      <c r="BZ1091" s="54"/>
      <c r="CF1091" s="54" t="s">
        <v>588</v>
      </c>
      <c r="CG1091" s="54">
        <v>100</v>
      </c>
      <c r="CH1091" s="54">
        <f>$CG1091</f>
        <v>100</v>
      </c>
      <c r="CI1091" s="54">
        <f t="shared" ref="CI1091:CV1095" si="831">$CG1091</f>
        <v>100</v>
      </c>
      <c r="CJ1091" s="54">
        <f t="shared" si="831"/>
        <v>100</v>
      </c>
      <c r="CK1091" s="54">
        <f t="shared" si="831"/>
        <v>100</v>
      </c>
      <c r="CL1091" s="54">
        <f t="shared" si="831"/>
        <v>100</v>
      </c>
      <c r="CM1091" s="54">
        <f t="shared" si="831"/>
        <v>100</v>
      </c>
      <c r="CN1091" s="54">
        <f t="shared" si="831"/>
        <v>100</v>
      </c>
      <c r="CO1091" s="54">
        <f t="shared" si="831"/>
        <v>100</v>
      </c>
      <c r="CP1091" s="54">
        <f t="shared" si="831"/>
        <v>100</v>
      </c>
      <c r="CQ1091" s="54">
        <f t="shared" si="831"/>
        <v>100</v>
      </c>
      <c r="CR1091" s="54">
        <f t="shared" si="831"/>
        <v>100</v>
      </c>
      <c r="CS1091" s="54">
        <f t="shared" si="831"/>
        <v>100</v>
      </c>
      <c r="CT1091" s="54">
        <f t="shared" si="831"/>
        <v>100</v>
      </c>
      <c r="CU1091" s="54">
        <f t="shared" si="831"/>
        <v>100</v>
      </c>
      <c r="CV1091" s="54">
        <f t="shared" si="831"/>
        <v>100</v>
      </c>
      <c r="CX1091" s="339" t="s">
        <v>402</v>
      </c>
      <c r="CY1091" s="339"/>
      <c r="CZ1091" s="339"/>
      <c r="DA1091" s="339"/>
      <c r="DB1091" s="339"/>
      <c r="DC1091" s="339"/>
      <c r="DD1091" s="339"/>
      <c r="DE1091" s="339"/>
      <c r="DF1091" s="339"/>
      <c r="DG1091" s="339"/>
      <c r="DH1091" s="339"/>
      <c r="DI1091" s="339"/>
      <c r="DJ1091" s="339"/>
      <c r="DK1091" s="339"/>
      <c r="DL1091" s="339"/>
      <c r="DM1091" s="339"/>
      <c r="DN1091" s="339"/>
      <c r="DO1091" s="339"/>
    </row>
    <row r="1092" spans="1:119" ht="13.5" x14ac:dyDescent="0.15">
      <c r="A1092" s="54"/>
      <c r="B1092" s="54"/>
      <c r="C1092" s="54"/>
      <c r="D1092" s="54"/>
      <c r="E1092" s="54"/>
      <c r="F1092" s="54"/>
      <c r="G1092" s="54"/>
      <c r="H1092" s="54"/>
      <c r="I1092" s="54"/>
      <c r="J1092" s="54"/>
      <c r="K1092" s="54"/>
      <c r="L1092" s="54"/>
      <c r="M1092" s="54"/>
      <c r="N1092" s="54"/>
      <c r="O1092" s="54"/>
      <c r="P1092" s="54"/>
      <c r="Q1092" s="54"/>
      <c r="R1092" s="54"/>
      <c r="S1092" s="54"/>
      <c r="T1092" s="54"/>
      <c r="U1092" s="54"/>
      <c r="V1092" s="54"/>
      <c r="W1092" s="54"/>
      <c r="X1092" s="54"/>
      <c r="Y1092" s="54"/>
      <c r="Z1092" s="54"/>
      <c r="AA1092" s="54"/>
      <c r="AB1092" s="54"/>
      <c r="AC1092" s="54"/>
      <c r="AD1092" s="54"/>
      <c r="AE1092" s="54"/>
      <c r="AF1092" s="54"/>
      <c r="AG1092" s="54"/>
      <c r="AH1092" s="54"/>
      <c r="AI1092" s="54"/>
      <c r="AJ1092" s="54"/>
      <c r="AK1092" s="54"/>
      <c r="AL1092" s="54"/>
      <c r="AM1092" s="54"/>
      <c r="AN1092" s="54"/>
      <c r="AO1092" s="54"/>
      <c r="AP1092" s="54"/>
      <c r="AQ1092" s="54"/>
      <c r="AR1092" s="54"/>
      <c r="AS1092" s="54"/>
      <c r="AT1092" s="54"/>
      <c r="AU1092" s="54"/>
      <c r="AV1092" s="54"/>
      <c r="AW1092" s="54"/>
      <c r="AX1092" s="54"/>
      <c r="AY1092" s="54"/>
      <c r="AZ1092" s="54"/>
      <c r="BA1092" s="54"/>
      <c r="BB1092" s="54"/>
      <c r="BC1092" s="54"/>
      <c r="BD1092" s="54"/>
      <c r="BE1092" s="54"/>
      <c r="BF1092" s="54"/>
      <c r="BG1092" s="54"/>
      <c r="BH1092" s="54"/>
      <c r="BI1092" s="54"/>
      <c r="BJ1092" s="54"/>
      <c r="BK1092" s="54"/>
      <c r="BL1092" s="54"/>
      <c r="BM1092" s="54"/>
      <c r="BN1092" s="54"/>
      <c r="BO1092" s="54"/>
      <c r="BP1092" s="54"/>
      <c r="BQ1092" s="54"/>
      <c r="BR1092" s="54"/>
      <c r="BS1092" s="54"/>
      <c r="BT1092" s="54"/>
      <c r="BU1092" s="54"/>
      <c r="BV1092" s="54"/>
      <c r="BW1092" s="54"/>
      <c r="BX1092" s="54"/>
      <c r="BY1092" s="54"/>
      <c r="BZ1092" s="54"/>
      <c r="CB1092" s="64" t="s">
        <v>372</v>
      </c>
      <c r="CC1092" s="345">
        <v>0</v>
      </c>
      <c r="CD1092" s="66" t="s">
        <v>460</v>
      </c>
      <c r="CE1092" s="66">
        <f>ROUND(CC1092*$CG$82*9.80665/1000,0)</f>
        <v>0</v>
      </c>
      <c r="CF1092" s="54" t="s">
        <v>374</v>
      </c>
      <c r="CG1092" s="341">
        <f>CE1093</f>
        <v>0</v>
      </c>
      <c r="CH1092" s="54">
        <f>$CG1092</f>
        <v>0</v>
      </c>
      <c r="CI1092" s="54">
        <f t="shared" si="831"/>
        <v>0</v>
      </c>
      <c r="CJ1092" s="54">
        <f t="shared" si="831"/>
        <v>0</v>
      </c>
      <c r="CK1092" s="54">
        <f t="shared" si="831"/>
        <v>0</v>
      </c>
      <c r="CL1092" s="54">
        <f t="shared" si="831"/>
        <v>0</v>
      </c>
      <c r="CM1092" s="54">
        <f t="shared" si="831"/>
        <v>0</v>
      </c>
      <c r="CN1092" s="54">
        <f t="shared" si="831"/>
        <v>0</v>
      </c>
      <c r="CO1092" s="54">
        <f t="shared" si="831"/>
        <v>0</v>
      </c>
      <c r="CP1092" s="54">
        <f t="shared" si="831"/>
        <v>0</v>
      </c>
      <c r="CQ1092" s="54">
        <f t="shared" si="831"/>
        <v>0</v>
      </c>
      <c r="CR1092" s="54">
        <f t="shared" si="831"/>
        <v>0</v>
      </c>
      <c r="CS1092" s="54">
        <f t="shared" si="831"/>
        <v>0</v>
      </c>
      <c r="CT1092" s="54">
        <f t="shared" si="831"/>
        <v>0</v>
      </c>
      <c r="CU1092" s="54">
        <f t="shared" si="831"/>
        <v>0</v>
      </c>
      <c r="CV1092" s="54">
        <f t="shared" si="831"/>
        <v>0</v>
      </c>
    </row>
    <row r="1093" spans="1:119" ht="13.5" x14ac:dyDescent="0.15">
      <c r="A1093" s="54"/>
      <c r="B1093" s="54"/>
      <c r="C1093" s="54"/>
      <c r="D1093" s="54"/>
      <c r="E1093" s="54"/>
      <c r="F1093" s="54"/>
      <c r="G1093" s="54"/>
      <c r="H1093" s="54"/>
      <c r="I1093" s="54"/>
      <c r="J1093" s="54"/>
      <c r="K1093" s="54"/>
      <c r="L1093" s="54"/>
      <c r="M1093" s="54"/>
      <c r="N1093" s="54"/>
      <c r="O1093" s="54"/>
      <c r="P1093" s="54"/>
      <c r="Q1093" s="54"/>
      <c r="R1093" s="54"/>
      <c r="S1093" s="54"/>
      <c r="T1093" s="54"/>
      <c r="U1093" s="54"/>
      <c r="V1093" s="54"/>
      <c r="W1093" s="54"/>
      <c r="X1093" s="54"/>
      <c r="Y1093" s="54"/>
      <c r="Z1093" s="54"/>
      <c r="AA1093" s="54"/>
      <c r="AB1093" s="54"/>
      <c r="AC1093" s="54"/>
      <c r="AD1093" s="54"/>
      <c r="AE1093" s="54"/>
      <c r="AF1093" s="54"/>
      <c r="AG1093" s="54"/>
      <c r="AH1093" s="54"/>
      <c r="AI1093" s="54"/>
      <c r="AJ1093" s="54"/>
      <c r="AK1093" s="54"/>
      <c r="AL1093" s="54"/>
      <c r="AM1093" s="54"/>
      <c r="AN1093" s="54"/>
      <c r="AO1093" s="54"/>
      <c r="AP1093" s="54"/>
      <c r="AQ1093" s="54"/>
      <c r="AR1093" s="54"/>
      <c r="AS1093" s="54"/>
      <c r="AT1093" s="54"/>
      <c r="AU1093" s="54"/>
      <c r="AV1093" s="54"/>
      <c r="AW1093" s="54"/>
      <c r="AX1093" s="54"/>
      <c r="AY1093" s="54"/>
      <c r="AZ1093" s="54"/>
      <c r="BA1093" s="54"/>
      <c r="BB1093" s="54"/>
      <c r="BC1093" s="54"/>
      <c r="BD1093" s="54"/>
      <c r="BE1093" s="54"/>
      <c r="BF1093" s="54"/>
      <c r="BG1093" s="54"/>
      <c r="BH1093" s="54"/>
      <c r="BI1093" s="54"/>
      <c r="BJ1093" s="54"/>
      <c r="BK1093" s="54"/>
      <c r="BL1093" s="54"/>
      <c r="BM1093" s="54"/>
      <c r="BN1093" s="54"/>
      <c r="BO1093" s="54"/>
      <c r="BP1093" s="54"/>
      <c r="BQ1093" s="54"/>
      <c r="BR1093" s="54"/>
      <c r="BS1093" s="54"/>
      <c r="BT1093" s="54"/>
      <c r="BU1093" s="54"/>
      <c r="BV1093" s="54"/>
      <c r="BW1093" s="54"/>
      <c r="BX1093" s="54"/>
      <c r="BY1093" s="54"/>
      <c r="BZ1093" s="54"/>
      <c r="CB1093" s="354" t="s">
        <v>376</v>
      </c>
      <c r="CC1093" s="355">
        <f>CC1077</f>
        <v>0</v>
      </c>
      <c r="CD1093" s="346" t="s">
        <v>381</v>
      </c>
      <c r="CE1093" s="66">
        <f>CC1093*$CG$82*9.80665/1000</f>
        <v>0</v>
      </c>
      <c r="CF1093" s="54" t="s">
        <v>396</v>
      </c>
      <c r="CG1093" s="54">
        <v>0.79</v>
      </c>
      <c r="CH1093" s="54">
        <f>$CG1093</f>
        <v>0.79</v>
      </c>
      <c r="CI1093" s="54">
        <f t="shared" si="831"/>
        <v>0.79</v>
      </c>
      <c r="CJ1093" s="54">
        <f t="shared" si="831"/>
        <v>0.79</v>
      </c>
      <c r="CK1093" s="54">
        <f t="shared" si="831"/>
        <v>0.79</v>
      </c>
      <c r="CL1093" s="54">
        <f t="shared" si="831"/>
        <v>0.79</v>
      </c>
      <c r="CM1093" s="54">
        <f t="shared" si="831"/>
        <v>0.79</v>
      </c>
      <c r="CN1093" s="54">
        <f t="shared" si="831"/>
        <v>0.79</v>
      </c>
      <c r="CO1093" s="54">
        <f t="shared" si="831"/>
        <v>0.79</v>
      </c>
      <c r="CP1093" s="54">
        <f t="shared" si="831"/>
        <v>0.79</v>
      </c>
      <c r="CQ1093" s="54">
        <f t="shared" si="831"/>
        <v>0.79</v>
      </c>
      <c r="CR1093" s="54">
        <f t="shared" si="831"/>
        <v>0.79</v>
      </c>
      <c r="CS1093" s="54">
        <f t="shared" si="831"/>
        <v>0.79</v>
      </c>
      <c r="CT1093" s="54">
        <f t="shared" si="831"/>
        <v>0.79</v>
      </c>
      <c r="CU1093" s="54">
        <f t="shared" si="831"/>
        <v>0.79</v>
      </c>
      <c r="CV1093" s="54">
        <f t="shared" si="831"/>
        <v>0.79</v>
      </c>
      <c r="CX1093" s="358" t="s">
        <v>521</v>
      </c>
      <c r="CY1093" s="54">
        <f t="shared" ref="CY1093:DN1093" si="832">CG$79</f>
        <v>126.88500000000001</v>
      </c>
      <c r="CZ1093" s="54">
        <f t="shared" si="832"/>
        <v>109.185</v>
      </c>
      <c r="DA1093" s="54">
        <f t="shared" si="832"/>
        <v>94.381</v>
      </c>
      <c r="DB1093" s="54">
        <f t="shared" si="832"/>
        <v>82.445999999999998</v>
      </c>
      <c r="DC1093" s="54">
        <f t="shared" si="832"/>
        <v>73.918000000000006</v>
      </c>
      <c r="DD1093" s="54">
        <f t="shared" si="832"/>
        <v>63.152999999999999</v>
      </c>
      <c r="DE1093" s="54">
        <f t="shared" si="832"/>
        <v>56.482999999999997</v>
      </c>
      <c r="DF1093" s="54">
        <f t="shared" si="832"/>
        <v>51.133000000000003</v>
      </c>
      <c r="DG1093" s="54">
        <f t="shared" si="832"/>
        <v>48.246000000000002</v>
      </c>
      <c r="DH1093" s="54">
        <f t="shared" si="832"/>
        <v>43.709000000000003</v>
      </c>
      <c r="DI1093" s="54">
        <f t="shared" si="832"/>
        <v>40.774000000000001</v>
      </c>
      <c r="DJ1093" s="54">
        <f t="shared" si="832"/>
        <v>38.68</v>
      </c>
      <c r="DK1093" s="54">
        <f t="shared" si="832"/>
        <v>34.463000000000001</v>
      </c>
      <c r="DL1093" s="54">
        <f t="shared" si="832"/>
        <v>33.161000000000001</v>
      </c>
      <c r="DM1093" s="54">
        <f t="shared" si="832"/>
        <v>30.765000000000001</v>
      </c>
      <c r="DN1093" s="54">
        <f t="shared" si="832"/>
        <v>29.283999999999999</v>
      </c>
    </row>
    <row r="1094" spans="1:119" ht="13.5" x14ac:dyDescent="0.15">
      <c r="A1094" s="54"/>
      <c r="B1094" s="54"/>
      <c r="C1094" s="54"/>
      <c r="D1094" s="54"/>
      <c r="E1094" s="54"/>
      <c r="F1094" s="54"/>
      <c r="G1094" s="54"/>
      <c r="H1094" s="54"/>
      <c r="I1094" s="54"/>
      <c r="J1094" s="54"/>
      <c r="K1094" s="54"/>
      <c r="L1094" s="54"/>
      <c r="M1094" s="54"/>
      <c r="N1094" s="54"/>
      <c r="O1094" s="54"/>
      <c r="P1094" s="54"/>
      <c r="Q1094" s="54"/>
      <c r="R1094" s="54"/>
      <c r="S1094" s="54"/>
      <c r="T1094" s="54"/>
      <c r="U1094" s="54"/>
      <c r="V1094" s="54"/>
      <c r="W1094" s="54"/>
      <c r="X1094" s="54"/>
      <c r="Y1094" s="54"/>
      <c r="Z1094" s="54"/>
      <c r="AA1094" s="54"/>
      <c r="AB1094" s="54"/>
      <c r="AC1094" s="54"/>
      <c r="AD1094" s="54"/>
      <c r="AE1094" s="54"/>
      <c r="AF1094" s="54"/>
      <c r="AG1094" s="54"/>
      <c r="AH1094" s="54"/>
      <c r="AI1094" s="54"/>
      <c r="AJ1094" s="54"/>
      <c r="AK1094" s="54"/>
      <c r="AL1094" s="54"/>
      <c r="AM1094" s="54"/>
      <c r="AN1094" s="54"/>
      <c r="AO1094" s="54"/>
      <c r="AP1094" s="54"/>
      <c r="AQ1094" s="54"/>
      <c r="AR1094" s="54"/>
      <c r="AS1094" s="54"/>
      <c r="AT1094" s="54"/>
      <c r="AU1094" s="54"/>
      <c r="AV1094" s="54"/>
      <c r="AW1094" s="54"/>
      <c r="AX1094" s="54"/>
      <c r="AY1094" s="54"/>
      <c r="AZ1094" s="54"/>
      <c r="BA1094" s="54"/>
      <c r="BB1094" s="54"/>
      <c r="BC1094" s="54"/>
      <c r="BD1094" s="54"/>
      <c r="BE1094" s="54"/>
      <c r="BF1094" s="54"/>
      <c r="BG1094" s="54"/>
      <c r="BH1094" s="54"/>
      <c r="BI1094" s="54"/>
      <c r="BJ1094" s="54"/>
      <c r="BK1094" s="54"/>
      <c r="BL1094" s="54"/>
      <c r="BM1094" s="54"/>
      <c r="BN1094" s="54"/>
      <c r="BO1094" s="54"/>
      <c r="BP1094" s="54"/>
      <c r="BQ1094" s="54"/>
      <c r="BR1094" s="54"/>
      <c r="BS1094" s="54"/>
      <c r="BT1094" s="54"/>
      <c r="BU1094" s="54"/>
      <c r="BV1094" s="54"/>
      <c r="BW1094" s="54"/>
      <c r="BX1094" s="54"/>
      <c r="BY1094" s="54"/>
      <c r="BZ1094" s="54"/>
      <c r="CB1094" s="64" t="s">
        <v>380</v>
      </c>
      <c r="CC1094" s="345">
        <f>-BN145</f>
        <v>0</v>
      </c>
      <c r="CD1094" s="346" t="s">
        <v>381</v>
      </c>
      <c r="CE1094" s="66">
        <f>CC1094*$CG$82*9.80665/1000</f>
        <v>0</v>
      </c>
      <c r="CF1094" s="54" t="s">
        <v>382</v>
      </c>
      <c r="CG1094" s="341">
        <f>CE1092</f>
        <v>0</v>
      </c>
      <c r="CH1094" s="54">
        <f>$CG1094</f>
        <v>0</v>
      </c>
      <c r="CI1094" s="54">
        <f t="shared" si="831"/>
        <v>0</v>
      </c>
      <c r="CJ1094" s="54">
        <f t="shared" si="831"/>
        <v>0</v>
      </c>
      <c r="CK1094" s="54">
        <f t="shared" si="831"/>
        <v>0</v>
      </c>
      <c r="CL1094" s="54">
        <f t="shared" si="831"/>
        <v>0</v>
      </c>
      <c r="CM1094" s="54">
        <f t="shared" si="831"/>
        <v>0</v>
      </c>
      <c r="CN1094" s="54">
        <f t="shared" si="831"/>
        <v>0</v>
      </c>
      <c r="CO1094" s="54">
        <f t="shared" si="831"/>
        <v>0</v>
      </c>
      <c r="CP1094" s="54">
        <f t="shared" si="831"/>
        <v>0</v>
      </c>
      <c r="CQ1094" s="54">
        <f t="shared" si="831"/>
        <v>0</v>
      </c>
      <c r="CR1094" s="54">
        <f t="shared" si="831"/>
        <v>0</v>
      </c>
      <c r="CS1094" s="54">
        <f t="shared" si="831"/>
        <v>0</v>
      </c>
      <c r="CT1094" s="54">
        <f t="shared" si="831"/>
        <v>0</v>
      </c>
      <c r="CU1094" s="54">
        <f t="shared" si="831"/>
        <v>0</v>
      </c>
      <c r="CV1094" s="54">
        <f t="shared" si="831"/>
        <v>0</v>
      </c>
      <c r="CX1094" s="54" t="s">
        <v>418</v>
      </c>
      <c r="CY1094" s="54">
        <f t="shared" ref="CY1094:DN1094" si="833">CG$80</f>
        <v>0.55779999999999996</v>
      </c>
      <c r="CZ1094" s="54">
        <f t="shared" si="833"/>
        <v>0.65139999999999998</v>
      </c>
      <c r="DA1094" s="54">
        <f t="shared" si="833"/>
        <v>0.72219999999999995</v>
      </c>
      <c r="DB1094" s="54">
        <f t="shared" si="833"/>
        <v>0.78249999999999997</v>
      </c>
      <c r="DC1094" s="54">
        <f t="shared" si="833"/>
        <v>0.81259999999999999</v>
      </c>
      <c r="DD1094" s="54">
        <f t="shared" si="833"/>
        <v>0.84340000000000004</v>
      </c>
      <c r="DE1094" s="54">
        <f t="shared" si="833"/>
        <v>0.86929999999999996</v>
      </c>
      <c r="DF1094" s="54">
        <f t="shared" si="833"/>
        <v>0.89100000000000001</v>
      </c>
      <c r="DG1094" s="54">
        <f t="shared" si="833"/>
        <v>0.90920000000000001</v>
      </c>
      <c r="DH1094" s="54">
        <f t="shared" si="833"/>
        <v>0.92220000000000002</v>
      </c>
      <c r="DI1094" s="54">
        <f t="shared" si="833"/>
        <v>0.93189999999999995</v>
      </c>
      <c r="DJ1094" s="54">
        <f t="shared" si="833"/>
        <v>0.94030000000000002</v>
      </c>
      <c r="DK1094" s="54">
        <f t="shared" si="833"/>
        <v>0.94769999999999999</v>
      </c>
      <c r="DL1094" s="54">
        <f t="shared" si="833"/>
        <v>0.95440000000000003</v>
      </c>
      <c r="DM1094" s="54">
        <f t="shared" si="833"/>
        <v>0.96020000000000005</v>
      </c>
      <c r="DN1094" s="54">
        <f t="shared" si="833"/>
        <v>0.96530000000000005</v>
      </c>
    </row>
    <row r="1095" spans="1:119" ht="14.25" thickBot="1" x14ac:dyDescent="0.2">
      <c r="A1095" s="54"/>
      <c r="B1095" s="54"/>
      <c r="C1095" s="54"/>
      <c r="D1095" s="54"/>
      <c r="E1095" s="54"/>
      <c r="F1095" s="54"/>
      <c r="G1095" s="54"/>
      <c r="H1095" s="54"/>
      <c r="I1095" s="54"/>
      <c r="J1095" s="54"/>
      <c r="K1095" s="54"/>
      <c r="L1095" s="54"/>
      <c r="M1095" s="54"/>
      <c r="N1095" s="54"/>
      <c r="O1095" s="54"/>
      <c r="P1095" s="54"/>
      <c r="Q1095" s="54"/>
      <c r="R1095" s="54"/>
      <c r="S1095" s="54"/>
      <c r="T1095" s="54"/>
      <c r="U1095" s="54"/>
      <c r="V1095" s="54"/>
      <c r="W1095" s="54"/>
      <c r="X1095" s="54"/>
      <c r="Y1095" s="54"/>
      <c r="Z1095" s="54"/>
      <c r="AA1095" s="54"/>
      <c r="AB1095" s="54"/>
      <c r="AC1095" s="54"/>
      <c r="AD1095" s="54"/>
      <c r="AE1095" s="54"/>
      <c r="AF1095" s="54"/>
      <c r="AG1095" s="54"/>
      <c r="AH1095" s="54"/>
      <c r="AI1095" s="54"/>
      <c r="AJ1095" s="54"/>
      <c r="AK1095" s="54"/>
      <c r="AL1095" s="54"/>
      <c r="AM1095" s="54"/>
      <c r="AN1095" s="54"/>
      <c r="AO1095" s="54"/>
      <c r="AP1095" s="54"/>
      <c r="AQ1095" s="54"/>
      <c r="AR1095" s="54"/>
      <c r="AS1095" s="54"/>
      <c r="AT1095" s="54"/>
      <c r="AU1095" s="54"/>
      <c r="AV1095" s="54"/>
      <c r="AW1095" s="54"/>
      <c r="AX1095" s="54"/>
      <c r="AY1095" s="54"/>
      <c r="AZ1095" s="54"/>
      <c r="BA1095" s="54"/>
      <c r="BB1095" s="54"/>
      <c r="BC1095" s="54"/>
      <c r="BD1095" s="54"/>
      <c r="BE1095" s="54"/>
      <c r="BF1095" s="54"/>
      <c r="BG1095" s="54"/>
      <c r="BH1095" s="54"/>
      <c r="BI1095" s="54"/>
      <c r="BJ1095" s="54"/>
      <c r="BK1095" s="54"/>
      <c r="BL1095" s="54"/>
      <c r="BM1095" s="54"/>
      <c r="BN1095" s="54"/>
      <c r="BO1095" s="54"/>
      <c r="BP1095" s="54"/>
      <c r="BQ1095" s="54"/>
      <c r="BR1095" s="54"/>
      <c r="BS1095" s="54"/>
      <c r="BT1095" s="54"/>
      <c r="BU1095" s="54"/>
      <c r="BV1095" s="54"/>
      <c r="BW1095" s="54"/>
      <c r="BX1095" s="54"/>
      <c r="BY1095" s="54"/>
      <c r="BZ1095" s="54"/>
      <c r="CB1095" s="64" t="s">
        <v>384</v>
      </c>
      <c r="CC1095" s="345" t="e">
        <f>(BM145-BM144)/0.000694444444444444</f>
        <v>#VALUE!</v>
      </c>
      <c r="CD1095" s="66" t="s">
        <v>65</v>
      </c>
      <c r="CE1095" s="66" t="e">
        <f>IF(CC1092=0,IF(CC1075&gt;0,CC1095+CE1078,CC1095),(CC1095-((CC1094-CC1093)/CC1092)))</f>
        <v>#VALUE!</v>
      </c>
      <c r="CF1095" s="54" t="s">
        <v>385</v>
      </c>
      <c r="CG1095" s="341" t="e">
        <f>ABS(CE1095)</f>
        <v>#VALUE!</v>
      </c>
      <c r="CH1095" s="54" t="e">
        <f>$CG1095</f>
        <v>#VALUE!</v>
      </c>
      <c r="CI1095" s="54" t="e">
        <f t="shared" si="831"/>
        <v>#VALUE!</v>
      </c>
      <c r="CJ1095" s="54" t="e">
        <f t="shared" si="831"/>
        <v>#VALUE!</v>
      </c>
      <c r="CK1095" s="54" t="e">
        <f t="shared" si="831"/>
        <v>#VALUE!</v>
      </c>
      <c r="CL1095" s="54" t="e">
        <f t="shared" si="831"/>
        <v>#VALUE!</v>
      </c>
      <c r="CM1095" s="54" t="e">
        <f t="shared" si="831"/>
        <v>#VALUE!</v>
      </c>
      <c r="CN1095" s="54" t="e">
        <f t="shared" si="831"/>
        <v>#VALUE!</v>
      </c>
      <c r="CO1095" s="54" t="e">
        <f t="shared" si="831"/>
        <v>#VALUE!</v>
      </c>
      <c r="CP1095" s="54" t="e">
        <f t="shared" si="831"/>
        <v>#VALUE!</v>
      </c>
      <c r="CQ1095" s="54" t="e">
        <f t="shared" si="831"/>
        <v>#VALUE!</v>
      </c>
      <c r="CR1095" s="54" t="e">
        <f t="shared" si="831"/>
        <v>#VALUE!</v>
      </c>
      <c r="CS1095" s="54" t="e">
        <f t="shared" si="831"/>
        <v>#VALUE!</v>
      </c>
      <c r="CT1095" s="54" t="e">
        <f t="shared" si="831"/>
        <v>#VALUE!</v>
      </c>
      <c r="CU1095" s="54" t="e">
        <f t="shared" si="831"/>
        <v>#VALUE!</v>
      </c>
      <c r="CV1095" s="54" t="e">
        <f t="shared" si="831"/>
        <v>#VALUE!</v>
      </c>
      <c r="CX1095" s="54" t="s">
        <v>415</v>
      </c>
      <c r="CY1095" s="54">
        <f>100-$CG$83</f>
        <v>94.33</v>
      </c>
      <c r="CZ1095" s="54">
        <f t="shared" ref="CZ1095:DN1095" si="834">100-$CG$83</f>
        <v>94.33</v>
      </c>
      <c r="DA1095" s="54">
        <f t="shared" si="834"/>
        <v>94.33</v>
      </c>
      <c r="DB1095" s="54">
        <f t="shared" si="834"/>
        <v>94.33</v>
      </c>
      <c r="DC1095" s="54">
        <f t="shared" si="834"/>
        <v>94.33</v>
      </c>
      <c r="DD1095" s="54">
        <f t="shared" si="834"/>
        <v>94.33</v>
      </c>
      <c r="DE1095" s="54">
        <f t="shared" si="834"/>
        <v>94.33</v>
      </c>
      <c r="DF1095" s="54">
        <f t="shared" si="834"/>
        <v>94.33</v>
      </c>
      <c r="DG1095" s="54">
        <f t="shared" si="834"/>
        <v>94.33</v>
      </c>
      <c r="DH1095" s="54">
        <f t="shared" si="834"/>
        <v>94.33</v>
      </c>
      <c r="DI1095" s="54">
        <f t="shared" si="834"/>
        <v>94.33</v>
      </c>
      <c r="DJ1095" s="54">
        <f t="shared" si="834"/>
        <v>94.33</v>
      </c>
      <c r="DK1095" s="54">
        <f t="shared" si="834"/>
        <v>94.33</v>
      </c>
      <c r="DL1095" s="54">
        <f t="shared" si="834"/>
        <v>94.33</v>
      </c>
      <c r="DM1095" s="54">
        <f t="shared" si="834"/>
        <v>94.33</v>
      </c>
      <c r="DN1095" s="54">
        <f t="shared" si="834"/>
        <v>94.33</v>
      </c>
    </row>
    <row r="1096" spans="1:119" ht="14.25" thickBot="1" x14ac:dyDescent="0.2">
      <c r="A1096" s="54"/>
      <c r="B1096" s="54"/>
      <c r="C1096" s="54"/>
      <c r="D1096" s="54"/>
      <c r="E1096" s="54"/>
      <c r="F1096" s="54"/>
      <c r="G1096" s="54"/>
      <c r="H1096" s="54"/>
      <c r="I1096" s="54"/>
      <c r="J1096" s="54"/>
      <c r="K1096" s="54"/>
      <c r="L1096" s="54"/>
      <c r="M1096" s="54"/>
      <c r="N1096" s="54"/>
      <c r="O1096" s="54"/>
      <c r="P1096" s="54"/>
      <c r="Q1096" s="54"/>
      <c r="R1096" s="54"/>
      <c r="S1096" s="54"/>
      <c r="T1096" s="54"/>
      <c r="U1096" s="54"/>
      <c r="V1096" s="54"/>
      <c r="W1096" s="54"/>
      <c r="X1096" s="54"/>
      <c r="Y1096" s="54"/>
      <c r="Z1096" s="54"/>
      <c r="AA1096" s="54"/>
      <c r="AB1096" s="54"/>
      <c r="AC1096" s="54"/>
      <c r="AD1096" s="54"/>
      <c r="AE1096" s="54"/>
      <c r="AF1096" s="54"/>
      <c r="AG1096" s="54"/>
      <c r="AH1096" s="54"/>
      <c r="AI1096" s="54"/>
      <c r="AJ1096" s="54"/>
      <c r="AK1096" s="54"/>
      <c r="AL1096" s="54"/>
      <c r="AM1096" s="54"/>
      <c r="AN1096" s="54"/>
      <c r="AO1096" s="54"/>
      <c r="AP1096" s="54"/>
      <c r="AQ1096" s="54"/>
      <c r="AR1096" s="54"/>
      <c r="AS1096" s="54"/>
      <c r="AT1096" s="54"/>
      <c r="AU1096" s="54"/>
      <c r="AV1096" s="54"/>
      <c r="AW1096" s="54"/>
      <c r="AX1096" s="54"/>
      <c r="AY1096" s="54"/>
      <c r="AZ1096" s="54"/>
      <c r="BA1096" s="54"/>
      <c r="BB1096" s="54"/>
      <c r="BC1096" s="54"/>
      <c r="BD1096" s="54"/>
      <c r="BE1096" s="54"/>
      <c r="BF1096" s="54"/>
      <c r="BG1096" s="54"/>
      <c r="BH1096" s="54"/>
      <c r="BI1096" s="54"/>
      <c r="BJ1096" s="54"/>
      <c r="BK1096" s="54"/>
      <c r="BL1096" s="54"/>
      <c r="BM1096" s="54"/>
      <c r="BN1096" s="54"/>
      <c r="BO1096" s="54"/>
      <c r="BP1096" s="54"/>
      <c r="BQ1096" s="54"/>
      <c r="BR1096" s="54"/>
      <c r="BS1096" s="54"/>
      <c r="BT1096" s="54"/>
      <c r="BU1096" s="54"/>
      <c r="BV1096" s="54"/>
      <c r="BW1096" s="54"/>
      <c r="BX1096" s="54"/>
      <c r="BY1096" s="54"/>
      <c r="BZ1096" s="54"/>
      <c r="CB1096" s="359"/>
      <c r="CC1096" s="360"/>
      <c r="CF1096" s="54" t="s">
        <v>408</v>
      </c>
      <c r="CG1096" s="347">
        <f>LN(2)/CG$78</f>
        <v>0.13862943611198905</v>
      </c>
      <c r="CH1096" s="347">
        <f t="shared" ref="CH1096:CV1096" si="835">LN(2)/CH$78</f>
        <v>8.6643397569993161E-2</v>
      </c>
      <c r="CI1096" s="347">
        <f t="shared" si="835"/>
        <v>5.5451774444795626E-2</v>
      </c>
      <c r="CJ1096" s="347">
        <f t="shared" si="835"/>
        <v>3.7467415165402446E-2</v>
      </c>
      <c r="CK1096" s="347">
        <f t="shared" si="835"/>
        <v>2.5672117798516494E-2</v>
      </c>
      <c r="CL1096" s="347">
        <f t="shared" si="835"/>
        <v>1.8097837612531208E-2</v>
      </c>
      <c r="CM1096" s="347">
        <f t="shared" si="835"/>
        <v>1.2765141446776157E-2</v>
      </c>
      <c r="CN1096" s="347">
        <f t="shared" si="835"/>
        <v>9.001911435843446E-3</v>
      </c>
      <c r="CO1096" s="347">
        <f t="shared" si="835"/>
        <v>6.3591484455040852E-3</v>
      </c>
      <c r="CP1096" s="347">
        <f t="shared" si="835"/>
        <v>4.7475834284927756E-3</v>
      </c>
      <c r="CQ1096" s="347">
        <f t="shared" si="835"/>
        <v>3.7066694147590657E-3</v>
      </c>
      <c r="CR1096" s="347">
        <f t="shared" si="835"/>
        <v>2.9001974082006081E-3</v>
      </c>
      <c r="CS1096" s="347">
        <f t="shared" si="835"/>
        <v>2.272613706753919E-3</v>
      </c>
      <c r="CT1096" s="347">
        <f t="shared" si="835"/>
        <v>1.7773004629742187E-3</v>
      </c>
      <c r="CU1096" s="347">
        <f t="shared" si="835"/>
        <v>1.3918618083533039E-3</v>
      </c>
      <c r="CV1096" s="347">
        <f t="shared" si="835"/>
        <v>1.0915703630865281E-3</v>
      </c>
      <c r="CX1096" s="54" t="s">
        <v>426</v>
      </c>
      <c r="CY1096" s="361">
        <f>CE1094</f>
        <v>0</v>
      </c>
      <c r="CZ1096" s="54">
        <f>$CY1096</f>
        <v>0</v>
      </c>
      <c r="DA1096" s="54">
        <f t="shared" ref="DA1096:DN1096" si="836">$CY1096</f>
        <v>0</v>
      </c>
      <c r="DB1096" s="54">
        <f t="shared" si="836"/>
        <v>0</v>
      </c>
      <c r="DC1096" s="54">
        <f t="shared" si="836"/>
        <v>0</v>
      </c>
      <c r="DD1096" s="54">
        <f t="shared" si="836"/>
        <v>0</v>
      </c>
      <c r="DE1096" s="54">
        <f t="shared" si="836"/>
        <v>0</v>
      </c>
      <c r="DF1096" s="54">
        <f t="shared" si="836"/>
        <v>0</v>
      </c>
      <c r="DG1096" s="54">
        <f t="shared" si="836"/>
        <v>0</v>
      </c>
      <c r="DH1096" s="54">
        <f t="shared" si="836"/>
        <v>0</v>
      </c>
      <c r="DI1096" s="54">
        <f t="shared" si="836"/>
        <v>0</v>
      </c>
      <c r="DJ1096" s="54">
        <f t="shared" si="836"/>
        <v>0</v>
      </c>
      <c r="DK1096" s="54">
        <f t="shared" si="836"/>
        <v>0</v>
      </c>
      <c r="DL1096" s="54">
        <f t="shared" si="836"/>
        <v>0</v>
      </c>
      <c r="DM1096" s="54">
        <f t="shared" si="836"/>
        <v>0</v>
      </c>
      <c r="DN1096" s="54">
        <f t="shared" si="836"/>
        <v>0</v>
      </c>
    </row>
    <row r="1098" spans="1:119" ht="13.5" x14ac:dyDescent="0.15">
      <c r="A1098" s="54"/>
      <c r="B1098" s="54"/>
      <c r="C1098" s="54"/>
      <c r="D1098" s="54"/>
      <c r="E1098" s="54"/>
      <c r="F1098" s="54"/>
      <c r="G1098" s="54"/>
      <c r="H1098" s="54"/>
      <c r="I1098" s="54"/>
      <c r="J1098" s="54"/>
      <c r="K1098" s="54"/>
      <c r="L1098" s="54"/>
      <c r="M1098" s="54"/>
      <c r="N1098" s="54"/>
      <c r="O1098" s="54"/>
      <c r="P1098" s="54"/>
      <c r="Q1098" s="54"/>
      <c r="R1098" s="54"/>
      <c r="S1098" s="54"/>
      <c r="T1098" s="54"/>
      <c r="U1098" s="54"/>
      <c r="V1098" s="54"/>
      <c r="W1098" s="54"/>
      <c r="X1098" s="54"/>
      <c r="Y1098" s="54"/>
      <c r="Z1098" s="54"/>
      <c r="AA1098" s="54"/>
      <c r="AB1098" s="54"/>
      <c r="AC1098" s="54"/>
      <c r="AD1098" s="54"/>
      <c r="AE1098" s="54"/>
      <c r="AF1098" s="54"/>
      <c r="AG1098" s="54"/>
      <c r="AH1098" s="54"/>
      <c r="AI1098" s="54"/>
      <c r="AJ1098" s="54"/>
      <c r="AK1098" s="54"/>
      <c r="AL1098" s="54"/>
      <c r="AM1098" s="54"/>
      <c r="AN1098" s="54"/>
      <c r="AO1098" s="54"/>
      <c r="AP1098" s="54"/>
      <c r="AQ1098" s="54"/>
      <c r="AR1098" s="54"/>
      <c r="AS1098" s="54"/>
      <c r="AT1098" s="54"/>
      <c r="AU1098" s="54"/>
      <c r="AV1098" s="54"/>
      <c r="AW1098" s="54"/>
      <c r="AX1098" s="54"/>
      <c r="AY1098" s="54"/>
      <c r="AZ1098" s="54"/>
      <c r="BA1098" s="54"/>
      <c r="BB1098" s="54"/>
      <c r="BC1098" s="54"/>
      <c r="BD1098" s="54"/>
      <c r="BE1098" s="54"/>
      <c r="BF1098" s="54"/>
      <c r="BG1098" s="54"/>
      <c r="BH1098" s="54"/>
      <c r="BI1098" s="54"/>
      <c r="BJ1098" s="54"/>
      <c r="BK1098" s="54"/>
      <c r="BL1098" s="54"/>
      <c r="BM1098" s="54"/>
      <c r="BN1098" s="54"/>
      <c r="BO1098" s="54"/>
      <c r="BP1098" s="54"/>
      <c r="BQ1098" s="54"/>
      <c r="BR1098" s="54"/>
      <c r="BS1098" s="54"/>
      <c r="BT1098" s="54"/>
      <c r="BU1098" s="54"/>
      <c r="BV1098" s="54"/>
      <c r="BW1098" s="54"/>
      <c r="BX1098" s="54"/>
      <c r="BY1098" s="54"/>
      <c r="BZ1098" s="54"/>
      <c r="CG1098" s="348">
        <f>(CG1091+CG1092)*CG1093</f>
        <v>79</v>
      </c>
      <c r="CH1098" s="348">
        <f t="shared" ref="CH1098:CV1098" si="837">(CH1091+CH1092)*CH1093</f>
        <v>79</v>
      </c>
      <c r="CI1098" s="348">
        <f t="shared" si="837"/>
        <v>79</v>
      </c>
      <c r="CJ1098" s="348">
        <f t="shared" si="837"/>
        <v>79</v>
      </c>
      <c r="CK1098" s="348">
        <f t="shared" si="837"/>
        <v>79</v>
      </c>
      <c r="CL1098" s="348">
        <f t="shared" si="837"/>
        <v>79</v>
      </c>
      <c r="CM1098" s="348">
        <f t="shared" si="837"/>
        <v>79</v>
      </c>
      <c r="CN1098" s="348">
        <f t="shared" si="837"/>
        <v>79</v>
      </c>
      <c r="CO1098" s="348">
        <f t="shared" si="837"/>
        <v>79</v>
      </c>
      <c r="CP1098" s="348">
        <f t="shared" si="837"/>
        <v>79</v>
      </c>
      <c r="CQ1098" s="348">
        <f t="shared" si="837"/>
        <v>79</v>
      </c>
      <c r="CR1098" s="348">
        <f t="shared" si="837"/>
        <v>79</v>
      </c>
      <c r="CS1098" s="348">
        <f t="shared" si="837"/>
        <v>79</v>
      </c>
      <c r="CT1098" s="348">
        <f t="shared" si="837"/>
        <v>79</v>
      </c>
      <c r="CU1098" s="348">
        <f t="shared" si="837"/>
        <v>79</v>
      </c>
      <c r="CV1098" s="348">
        <f t="shared" si="837"/>
        <v>79</v>
      </c>
    </row>
    <row r="1099" spans="1:119" ht="13.5" x14ac:dyDescent="0.15">
      <c r="A1099" s="54"/>
      <c r="B1099" s="54"/>
      <c r="C1099" s="54"/>
      <c r="D1099" s="54"/>
      <c r="E1099" s="54"/>
      <c r="F1099" s="54"/>
      <c r="G1099" s="54"/>
      <c r="H1099" s="54"/>
      <c r="I1099" s="54"/>
      <c r="J1099" s="54"/>
      <c r="K1099" s="54"/>
      <c r="L1099" s="54"/>
      <c r="M1099" s="54"/>
      <c r="N1099" s="54"/>
      <c r="O1099" s="54"/>
      <c r="P1099" s="54"/>
      <c r="Q1099" s="54"/>
      <c r="R1099" s="54"/>
      <c r="S1099" s="54"/>
      <c r="T1099" s="54"/>
      <c r="U1099" s="54"/>
      <c r="V1099" s="54"/>
      <c r="W1099" s="54"/>
      <c r="X1099" s="54"/>
      <c r="Y1099" s="54"/>
      <c r="Z1099" s="54"/>
      <c r="AA1099" s="54"/>
      <c r="AB1099" s="54"/>
      <c r="AC1099" s="54"/>
      <c r="AD1099" s="54"/>
      <c r="AE1099" s="54"/>
      <c r="AF1099" s="54"/>
      <c r="AG1099" s="54"/>
      <c r="AH1099" s="54"/>
      <c r="AI1099" s="54"/>
      <c r="AJ1099" s="54"/>
      <c r="AK1099" s="54"/>
      <c r="AL1099" s="54"/>
      <c r="AM1099" s="54"/>
      <c r="AN1099" s="54"/>
      <c r="AO1099" s="54"/>
      <c r="AP1099" s="54"/>
      <c r="AQ1099" s="54"/>
      <c r="AR1099" s="54"/>
      <c r="AS1099" s="54"/>
      <c r="AT1099" s="54"/>
      <c r="AU1099" s="54"/>
      <c r="AV1099" s="54"/>
      <c r="AW1099" s="54"/>
      <c r="AX1099" s="54"/>
      <c r="AY1099" s="54"/>
      <c r="AZ1099" s="54"/>
      <c r="BA1099" s="54"/>
      <c r="BB1099" s="54"/>
      <c r="BC1099" s="54"/>
      <c r="BD1099" s="54"/>
      <c r="BE1099" s="54"/>
      <c r="BF1099" s="54"/>
      <c r="BG1099" s="54"/>
      <c r="BH1099" s="54"/>
      <c r="BI1099" s="54"/>
      <c r="BJ1099" s="54"/>
      <c r="BK1099" s="54"/>
      <c r="BL1099" s="54"/>
      <c r="BM1099" s="54"/>
      <c r="BN1099" s="54"/>
      <c r="BO1099" s="54"/>
      <c r="BP1099" s="54"/>
      <c r="BQ1099" s="54"/>
      <c r="BR1099" s="54"/>
      <c r="BS1099" s="54"/>
      <c r="BT1099" s="54"/>
      <c r="BU1099" s="54"/>
      <c r="BV1099" s="54"/>
      <c r="BW1099" s="54"/>
      <c r="BX1099" s="54"/>
      <c r="BY1099" s="54"/>
      <c r="BZ1099" s="54"/>
      <c r="CG1099" s="348" t="e">
        <f>CG1094*CG1093*(CG1095-1/CG1096)</f>
        <v>#VALUE!</v>
      </c>
      <c r="CH1099" s="348" t="e">
        <f t="shared" ref="CH1099:CV1099" si="838">CH1094*CH1093*(CH1095-1/CH1096)</f>
        <v>#VALUE!</v>
      </c>
      <c r="CI1099" s="348" t="e">
        <f t="shared" si="838"/>
        <v>#VALUE!</v>
      </c>
      <c r="CJ1099" s="348" t="e">
        <f t="shared" si="838"/>
        <v>#VALUE!</v>
      </c>
      <c r="CK1099" s="348" t="e">
        <f t="shared" si="838"/>
        <v>#VALUE!</v>
      </c>
      <c r="CL1099" s="348" t="e">
        <f t="shared" si="838"/>
        <v>#VALUE!</v>
      </c>
      <c r="CM1099" s="348" t="e">
        <f t="shared" si="838"/>
        <v>#VALUE!</v>
      </c>
      <c r="CN1099" s="348" t="e">
        <f t="shared" si="838"/>
        <v>#VALUE!</v>
      </c>
      <c r="CO1099" s="348" t="e">
        <f t="shared" si="838"/>
        <v>#VALUE!</v>
      </c>
      <c r="CP1099" s="348" t="e">
        <f t="shared" si="838"/>
        <v>#VALUE!</v>
      </c>
      <c r="CQ1099" s="348" t="e">
        <f t="shared" si="838"/>
        <v>#VALUE!</v>
      </c>
      <c r="CR1099" s="348" t="e">
        <f t="shared" si="838"/>
        <v>#VALUE!</v>
      </c>
      <c r="CS1099" s="348" t="e">
        <f t="shared" si="838"/>
        <v>#VALUE!</v>
      </c>
      <c r="CT1099" s="348" t="e">
        <f t="shared" si="838"/>
        <v>#VALUE!</v>
      </c>
      <c r="CU1099" s="348" t="e">
        <f t="shared" si="838"/>
        <v>#VALUE!</v>
      </c>
      <c r="CV1099" s="348" t="e">
        <f t="shared" si="838"/>
        <v>#VALUE!</v>
      </c>
    </row>
    <row r="1100" spans="1:119" ht="13.5" x14ac:dyDescent="0.15">
      <c r="A1100" s="54"/>
      <c r="B1100" s="54"/>
      <c r="C1100" s="54"/>
      <c r="D1100" s="54"/>
      <c r="E1100" s="54"/>
      <c r="F1100" s="54"/>
      <c r="G1100" s="54"/>
      <c r="H1100" s="54"/>
      <c r="I1100" s="54"/>
      <c r="J1100" s="54"/>
      <c r="K1100" s="54"/>
      <c r="L1100" s="54"/>
      <c r="M1100" s="54"/>
      <c r="N1100" s="54"/>
      <c r="O1100" s="54"/>
      <c r="P1100" s="54"/>
      <c r="Q1100" s="54"/>
      <c r="R1100" s="54"/>
      <c r="S1100" s="54"/>
      <c r="T1100" s="54"/>
      <c r="U1100" s="54"/>
      <c r="V1100" s="54"/>
      <c r="W1100" s="54"/>
      <c r="X1100" s="54"/>
      <c r="Y1100" s="54"/>
      <c r="Z1100" s="54"/>
      <c r="AA1100" s="54"/>
      <c r="AB1100" s="54"/>
      <c r="AC1100" s="54"/>
      <c r="AD1100" s="54"/>
      <c r="AE1100" s="54"/>
      <c r="AF1100" s="54"/>
      <c r="AG1100" s="54"/>
      <c r="AH1100" s="54"/>
      <c r="AI1100" s="54"/>
      <c r="AJ1100" s="54"/>
      <c r="AK1100" s="54"/>
      <c r="AL1100" s="54"/>
      <c r="AM1100" s="54"/>
      <c r="AN1100" s="54"/>
      <c r="AO1100" s="54"/>
      <c r="AP1100" s="54"/>
      <c r="AQ1100" s="54"/>
      <c r="AR1100" s="54"/>
      <c r="AS1100" s="54"/>
      <c r="AT1100" s="54"/>
      <c r="AU1100" s="54"/>
      <c r="AV1100" s="54"/>
      <c r="AW1100" s="54"/>
      <c r="AX1100" s="54"/>
      <c r="AY1100" s="54"/>
      <c r="AZ1100" s="54"/>
      <c r="BA1100" s="54"/>
      <c r="BB1100" s="54"/>
      <c r="BC1100" s="54"/>
      <c r="BD1100" s="54"/>
      <c r="BE1100" s="54"/>
      <c r="BF1100" s="54"/>
      <c r="BG1100" s="54"/>
      <c r="BH1100" s="54"/>
      <c r="BI1100" s="54"/>
      <c r="BJ1100" s="54"/>
      <c r="BK1100" s="54"/>
      <c r="BL1100" s="54"/>
      <c r="BM1100" s="54"/>
      <c r="BN1100" s="54"/>
      <c r="BO1100" s="54"/>
      <c r="BP1100" s="54"/>
      <c r="BQ1100" s="54"/>
      <c r="BR1100" s="54"/>
      <c r="BS1100" s="54"/>
      <c r="BT1100" s="54"/>
      <c r="BU1100" s="54"/>
      <c r="BV1100" s="54"/>
      <c r="BW1100" s="54"/>
      <c r="BX1100" s="54"/>
      <c r="BY1100" s="54"/>
      <c r="BZ1100" s="54"/>
      <c r="CG1100" s="348" t="e">
        <f>((CG1091+CG1092)*CG1093-CG1090-CG1094*CG1093/CG1096)*EXP(-CG1096*CG1095)</f>
        <v>#VALUE!</v>
      </c>
      <c r="CH1100" s="348" t="e">
        <f t="shared" ref="CH1100:CV1100" si="839">((CH1091+CH1092)*CH1093-CH1090-CH1094*CH1093/CH1096)*EXP(-CH1096*CH1095)</f>
        <v>#VALUE!</v>
      </c>
      <c r="CI1100" s="348" t="e">
        <f t="shared" si="839"/>
        <v>#VALUE!</v>
      </c>
      <c r="CJ1100" s="348" t="e">
        <f t="shared" si="839"/>
        <v>#VALUE!</v>
      </c>
      <c r="CK1100" s="348" t="e">
        <f t="shared" si="839"/>
        <v>#VALUE!</v>
      </c>
      <c r="CL1100" s="348" t="e">
        <f t="shared" si="839"/>
        <v>#VALUE!</v>
      </c>
      <c r="CM1100" s="348" t="e">
        <f t="shared" si="839"/>
        <v>#VALUE!</v>
      </c>
      <c r="CN1100" s="348" t="e">
        <f t="shared" si="839"/>
        <v>#VALUE!</v>
      </c>
      <c r="CO1100" s="348" t="e">
        <f t="shared" si="839"/>
        <v>#VALUE!</v>
      </c>
      <c r="CP1100" s="348" t="e">
        <f t="shared" si="839"/>
        <v>#VALUE!</v>
      </c>
      <c r="CQ1100" s="348" t="e">
        <f t="shared" si="839"/>
        <v>#VALUE!</v>
      </c>
      <c r="CR1100" s="348" t="e">
        <f t="shared" si="839"/>
        <v>#VALUE!</v>
      </c>
      <c r="CS1100" s="348" t="e">
        <f t="shared" si="839"/>
        <v>#VALUE!</v>
      </c>
      <c r="CT1100" s="348" t="e">
        <f t="shared" si="839"/>
        <v>#VALUE!</v>
      </c>
      <c r="CU1100" s="348" t="e">
        <f t="shared" si="839"/>
        <v>#VALUE!</v>
      </c>
      <c r="CV1100" s="348" t="e">
        <f t="shared" si="839"/>
        <v>#VALUE!</v>
      </c>
    </row>
    <row r="1101" spans="1:119" ht="13.5" x14ac:dyDescent="0.15">
      <c r="A1101" s="54"/>
      <c r="B1101" s="54"/>
      <c r="C1101" s="54"/>
      <c r="D1101" s="54"/>
      <c r="E1101" s="54"/>
      <c r="F1101" s="54"/>
      <c r="G1101" s="54"/>
      <c r="H1101" s="54"/>
      <c r="I1101" s="54"/>
      <c r="J1101" s="54"/>
      <c r="K1101" s="54"/>
      <c r="L1101" s="54"/>
      <c r="M1101" s="54"/>
      <c r="N1101" s="54"/>
      <c r="O1101" s="54"/>
      <c r="P1101" s="54"/>
      <c r="Q1101" s="54"/>
      <c r="R1101" s="54"/>
      <c r="S1101" s="54"/>
      <c r="T1101" s="54"/>
      <c r="U1101" s="54"/>
      <c r="V1101" s="54"/>
      <c r="W1101" s="54"/>
      <c r="X1101" s="54"/>
      <c r="Y1101" s="54"/>
      <c r="Z1101" s="54"/>
      <c r="AA1101" s="54"/>
      <c r="AB1101" s="54"/>
      <c r="AC1101" s="54"/>
      <c r="AD1101" s="54"/>
      <c r="AE1101" s="54"/>
      <c r="AF1101" s="54"/>
      <c r="AG1101" s="54"/>
      <c r="AH1101" s="54"/>
      <c r="AI1101" s="54"/>
      <c r="AJ1101" s="54"/>
      <c r="AK1101" s="54"/>
      <c r="AL1101" s="54"/>
      <c r="AM1101" s="54"/>
      <c r="AN1101" s="54"/>
      <c r="AO1101" s="54"/>
      <c r="AP1101" s="54"/>
      <c r="AQ1101" s="54"/>
      <c r="AR1101" s="54"/>
      <c r="AS1101" s="54"/>
      <c r="AT1101" s="54"/>
      <c r="AU1101" s="54"/>
      <c r="AV1101" s="54"/>
      <c r="AW1101" s="54"/>
      <c r="AX1101" s="54"/>
      <c r="AY1101" s="54"/>
      <c r="AZ1101" s="54"/>
      <c r="BA1101" s="54"/>
      <c r="BB1101" s="54"/>
      <c r="BC1101" s="54"/>
      <c r="BD1101" s="54"/>
      <c r="BE1101" s="54"/>
      <c r="BF1101" s="54"/>
      <c r="BG1101" s="54"/>
      <c r="BH1101" s="54"/>
      <c r="BI1101" s="54"/>
      <c r="BJ1101" s="54"/>
      <c r="BK1101" s="54"/>
      <c r="BL1101" s="54"/>
      <c r="BM1101" s="54"/>
      <c r="BN1101" s="54"/>
      <c r="BO1101" s="54"/>
      <c r="BP1101" s="54"/>
      <c r="BQ1101" s="54"/>
      <c r="BR1101" s="54"/>
      <c r="BS1101" s="54"/>
      <c r="BT1101" s="54"/>
      <c r="BU1101" s="54"/>
      <c r="BV1101" s="54"/>
      <c r="BW1101" s="54"/>
      <c r="BX1101" s="54"/>
      <c r="BY1101" s="54"/>
      <c r="BZ1101" s="54"/>
      <c r="CG1101" s="349" t="e">
        <f>CG1098+CG1099-CG1100</f>
        <v>#VALUE!</v>
      </c>
      <c r="CH1101" s="349" t="e">
        <f t="shared" ref="CH1101:CV1101" si="840">CH1098+CH1099-CH1100</f>
        <v>#VALUE!</v>
      </c>
      <c r="CI1101" s="349" t="e">
        <f t="shared" si="840"/>
        <v>#VALUE!</v>
      </c>
      <c r="CJ1101" s="349" t="e">
        <f t="shared" si="840"/>
        <v>#VALUE!</v>
      </c>
      <c r="CK1101" s="349" t="e">
        <f t="shared" si="840"/>
        <v>#VALUE!</v>
      </c>
      <c r="CL1101" s="349" t="e">
        <f t="shared" si="840"/>
        <v>#VALUE!</v>
      </c>
      <c r="CM1101" s="349" t="e">
        <f t="shared" si="840"/>
        <v>#VALUE!</v>
      </c>
      <c r="CN1101" s="349" t="e">
        <f t="shared" si="840"/>
        <v>#VALUE!</v>
      </c>
      <c r="CO1101" s="349" t="e">
        <f t="shared" si="840"/>
        <v>#VALUE!</v>
      </c>
      <c r="CP1101" s="349" t="e">
        <f t="shared" si="840"/>
        <v>#VALUE!</v>
      </c>
      <c r="CQ1101" s="349" t="e">
        <f t="shared" si="840"/>
        <v>#VALUE!</v>
      </c>
      <c r="CR1101" s="349" t="e">
        <f t="shared" si="840"/>
        <v>#VALUE!</v>
      </c>
      <c r="CS1101" s="349" t="e">
        <f t="shared" si="840"/>
        <v>#VALUE!</v>
      </c>
      <c r="CT1101" s="349" t="e">
        <f t="shared" si="840"/>
        <v>#VALUE!</v>
      </c>
      <c r="CU1101" s="349" t="e">
        <f t="shared" si="840"/>
        <v>#VALUE!</v>
      </c>
      <c r="CV1101" s="349" t="e">
        <f t="shared" si="840"/>
        <v>#VALUE!</v>
      </c>
    </row>
    <row r="1102" spans="1:119" ht="13.5" x14ac:dyDescent="0.15">
      <c r="A1102" s="54"/>
      <c r="B1102" s="54"/>
      <c r="C1102" s="54"/>
      <c r="D1102" s="54"/>
      <c r="E1102" s="54"/>
      <c r="F1102" s="54"/>
      <c r="G1102" s="54"/>
      <c r="H1102" s="54"/>
      <c r="I1102" s="54"/>
      <c r="J1102" s="54"/>
      <c r="K1102" s="54"/>
      <c r="L1102" s="54"/>
      <c r="M1102" s="54"/>
      <c r="N1102" s="54"/>
      <c r="O1102" s="54"/>
      <c r="P1102" s="54"/>
      <c r="Q1102" s="54"/>
      <c r="R1102" s="54"/>
      <c r="S1102" s="54"/>
      <c r="T1102" s="54"/>
      <c r="U1102" s="54"/>
      <c r="V1102" s="54"/>
      <c r="W1102" s="54"/>
      <c r="X1102" s="54"/>
      <c r="Y1102" s="54"/>
      <c r="Z1102" s="54"/>
      <c r="AA1102" s="54"/>
      <c r="AB1102" s="54"/>
      <c r="AC1102" s="54"/>
      <c r="AD1102" s="54"/>
      <c r="AE1102" s="54"/>
      <c r="AF1102" s="54"/>
      <c r="AG1102" s="54"/>
      <c r="AH1102" s="54"/>
      <c r="AI1102" s="54"/>
      <c r="AJ1102" s="54"/>
      <c r="AK1102" s="54"/>
      <c r="AL1102" s="54"/>
      <c r="AM1102" s="54"/>
      <c r="AN1102" s="54"/>
      <c r="AO1102" s="54"/>
      <c r="AP1102" s="54"/>
      <c r="AQ1102" s="54"/>
      <c r="AR1102" s="54"/>
      <c r="AS1102" s="54"/>
      <c r="AT1102" s="54"/>
      <c r="AU1102" s="54"/>
      <c r="AV1102" s="54"/>
      <c r="AW1102" s="54"/>
      <c r="AX1102" s="54"/>
      <c r="AY1102" s="54"/>
      <c r="AZ1102" s="54"/>
      <c r="BA1102" s="54"/>
      <c r="BB1102" s="54"/>
      <c r="BC1102" s="54"/>
      <c r="BD1102" s="54"/>
      <c r="BE1102" s="54"/>
      <c r="BF1102" s="54"/>
      <c r="BG1102" s="54"/>
      <c r="BH1102" s="54"/>
      <c r="BI1102" s="54"/>
      <c r="BJ1102" s="54"/>
      <c r="BK1102" s="54"/>
      <c r="BL1102" s="54"/>
      <c r="BM1102" s="54"/>
      <c r="BN1102" s="54"/>
      <c r="BO1102" s="54"/>
      <c r="BP1102" s="54"/>
      <c r="BQ1102" s="54"/>
      <c r="BR1102" s="54"/>
      <c r="BS1102" s="54"/>
      <c r="BT1102" s="54"/>
      <c r="BU1102" s="54"/>
      <c r="BV1102" s="54"/>
      <c r="BW1102" s="54"/>
      <c r="BX1102" s="54"/>
      <c r="BY1102" s="54"/>
      <c r="BZ1102" s="54"/>
      <c r="CG1102" s="350" t="s">
        <v>390</v>
      </c>
      <c r="CH1102" s="351" t="s">
        <v>333</v>
      </c>
      <c r="CI1102" s="351" t="s">
        <v>334</v>
      </c>
      <c r="CJ1102" s="351" t="s">
        <v>335</v>
      </c>
      <c r="CK1102" s="351" t="s">
        <v>336</v>
      </c>
      <c r="CL1102" s="351" t="s">
        <v>337</v>
      </c>
      <c r="CM1102" s="351" t="s">
        <v>338</v>
      </c>
      <c r="CN1102" s="351" t="s">
        <v>339</v>
      </c>
      <c r="CO1102" s="351" t="s">
        <v>340</v>
      </c>
      <c r="CP1102" s="351" t="s">
        <v>341</v>
      </c>
      <c r="CQ1102" s="351" t="s">
        <v>342</v>
      </c>
      <c r="CR1102" s="351" t="s">
        <v>343</v>
      </c>
      <c r="CS1102" s="351" t="s">
        <v>344</v>
      </c>
      <c r="CT1102" s="351" t="s">
        <v>345</v>
      </c>
      <c r="CU1102" s="351" t="s">
        <v>346</v>
      </c>
      <c r="CV1102" s="351" t="s">
        <v>347</v>
      </c>
      <c r="CY1102" s="54" t="s">
        <v>390</v>
      </c>
      <c r="CZ1102" s="54" t="s">
        <v>333</v>
      </c>
      <c r="DA1102" s="54" t="s">
        <v>334</v>
      </c>
      <c r="DB1102" s="54" t="s">
        <v>335</v>
      </c>
      <c r="DC1102" s="54" t="s">
        <v>336</v>
      </c>
      <c r="DD1102" s="54" t="s">
        <v>337</v>
      </c>
      <c r="DE1102" s="54" t="s">
        <v>338</v>
      </c>
      <c r="DF1102" s="54" t="s">
        <v>339</v>
      </c>
      <c r="DG1102" s="54" t="s">
        <v>340</v>
      </c>
      <c r="DH1102" s="54" t="s">
        <v>341</v>
      </c>
      <c r="DI1102" s="54" t="s">
        <v>342</v>
      </c>
      <c r="DJ1102" s="54" t="s">
        <v>343</v>
      </c>
      <c r="DK1102" s="54" t="s">
        <v>344</v>
      </c>
      <c r="DL1102" s="54" t="s">
        <v>345</v>
      </c>
      <c r="DM1102" s="54" t="s">
        <v>346</v>
      </c>
      <c r="DN1102" s="54" t="s">
        <v>347</v>
      </c>
    </row>
    <row r="1103" spans="1:119" ht="13.5" x14ac:dyDescent="0.15">
      <c r="A1103" s="54"/>
      <c r="B1103" s="54"/>
      <c r="C1103" s="54"/>
      <c r="D1103" s="54"/>
      <c r="E1103" s="54"/>
      <c r="F1103" s="54"/>
      <c r="G1103" s="54"/>
      <c r="H1103" s="54"/>
      <c r="I1103" s="54"/>
      <c r="J1103" s="54"/>
      <c r="K1103" s="54"/>
      <c r="L1103" s="54"/>
      <c r="M1103" s="54"/>
      <c r="N1103" s="54"/>
      <c r="O1103" s="54"/>
      <c r="P1103" s="54"/>
      <c r="Q1103" s="54"/>
      <c r="R1103" s="54"/>
      <c r="S1103" s="54"/>
      <c r="T1103" s="54"/>
      <c r="U1103" s="54"/>
      <c r="V1103" s="54"/>
      <c r="W1103" s="54"/>
      <c r="X1103" s="54"/>
      <c r="Y1103" s="54"/>
      <c r="Z1103" s="54"/>
      <c r="AA1103" s="54"/>
      <c r="AB1103" s="54"/>
      <c r="AC1103" s="54"/>
      <c r="AD1103" s="54"/>
      <c r="AE1103" s="54"/>
      <c r="AF1103" s="54"/>
      <c r="AG1103" s="54"/>
      <c r="AH1103" s="54"/>
      <c r="AI1103" s="54"/>
      <c r="AJ1103" s="54"/>
      <c r="AK1103" s="54"/>
      <c r="AL1103" s="54"/>
      <c r="AM1103" s="54"/>
      <c r="AN1103" s="54"/>
      <c r="AO1103" s="54"/>
      <c r="AP1103" s="54"/>
      <c r="AQ1103" s="54"/>
      <c r="AR1103" s="54"/>
      <c r="AS1103" s="54"/>
      <c r="AT1103" s="54"/>
      <c r="AU1103" s="54"/>
      <c r="AV1103" s="54"/>
      <c r="AW1103" s="54"/>
      <c r="AX1103" s="54"/>
      <c r="AY1103" s="54"/>
      <c r="AZ1103" s="54"/>
      <c r="BA1103" s="54"/>
      <c r="BB1103" s="54"/>
      <c r="BC1103" s="54"/>
      <c r="BD1103" s="54"/>
      <c r="BE1103" s="54"/>
      <c r="BF1103" s="54"/>
      <c r="BG1103" s="54"/>
      <c r="BH1103" s="54"/>
      <c r="BI1103" s="54"/>
      <c r="BJ1103" s="54"/>
      <c r="BK1103" s="54"/>
      <c r="BL1103" s="54"/>
      <c r="BM1103" s="54"/>
      <c r="BN1103" s="54"/>
      <c r="BO1103" s="54"/>
      <c r="BP1103" s="54"/>
      <c r="BQ1103" s="54"/>
      <c r="BR1103" s="54"/>
      <c r="BS1103" s="54"/>
      <c r="BT1103" s="54"/>
      <c r="BU1103" s="54"/>
      <c r="BV1103" s="54"/>
      <c r="BW1103" s="54"/>
      <c r="BX1103" s="54"/>
      <c r="BY1103" s="54"/>
      <c r="BZ1103" s="54"/>
      <c r="CF1103" s="54" t="s">
        <v>391</v>
      </c>
      <c r="CG1103" s="352" t="e">
        <f>ROUND((CG1091+CG1092)*CG1093+CG1094*CG1093*(CG1095-1/CG1096)-((CG1091+CG1092)*CG1093-CG1090-CG1094*CG1093/CG1096)*EXP(-CG1096*CG1095),5)</f>
        <v>#VALUE!</v>
      </c>
      <c r="CH1103" s="352" t="e">
        <f t="shared" ref="CH1103:CV1103" si="841">ROUND((CH1091+CH1092)*CH1093+CH1094*CH1093*(CH1095-1/CH1096)-((CH1091+CH1092)*CH1093-CH1090-CH1094*CH1093/CH1096)*EXP(-CH1096*CH1095),5)</f>
        <v>#VALUE!</v>
      </c>
      <c r="CI1103" s="352" t="e">
        <f t="shared" si="841"/>
        <v>#VALUE!</v>
      </c>
      <c r="CJ1103" s="352" t="e">
        <f t="shared" si="841"/>
        <v>#VALUE!</v>
      </c>
      <c r="CK1103" s="352" t="e">
        <f t="shared" si="841"/>
        <v>#VALUE!</v>
      </c>
      <c r="CL1103" s="352" t="e">
        <f t="shared" si="841"/>
        <v>#VALUE!</v>
      </c>
      <c r="CM1103" s="352" t="e">
        <f t="shared" si="841"/>
        <v>#VALUE!</v>
      </c>
      <c r="CN1103" s="352" t="e">
        <f t="shared" si="841"/>
        <v>#VALUE!</v>
      </c>
      <c r="CO1103" s="352" t="e">
        <f t="shared" si="841"/>
        <v>#VALUE!</v>
      </c>
      <c r="CP1103" s="352" t="e">
        <f t="shared" si="841"/>
        <v>#VALUE!</v>
      </c>
      <c r="CQ1103" s="352" t="e">
        <f t="shared" si="841"/>
        <v>#VALUE!</v>
      </c>
      <c r="CR1103" s="352" t="e">
        <f t="shared" si="841"/>
        <v>#VALUE!</v>
      </c>
      <c r="CS1103" s="352" t="e">
        <f t="shared" si="841"/>
        <v>#VALUE!</v>
      </c>
      <c r="CT1103" s="352" t="e">
        <f t="shared" si="841"/>
        <v>#VALUE!</v>
      </c>
      <c r="CU1103" s="352" t="e">
        <f t="shared" si="841"/>
        <v>#VALUE!</v>
      </c>
      <c r="CV1103" s="352" t="e">
        <f t="shared" si="841"/>
        <v>#VALUE!</v>
      </c>
      <c r="CX1103" s="54" t="s">
        <v>412</v>
      </c>
      <c r="CY1103" s="362">
        <f>(CY1095+CY1096)/CY1094+CY1093</f>
        <v>295.99579239870923</v>
      </c>
      <c r="CZ1103" s="362">
        <f t="shared" ref="CZ1103:DN1103" si="842">(CZ1095+CZ1096)/CZ1094+CZ1093</f>
        <v>253.99617592876882</v>
      </c>
      <c r="DA1103" s="362">
        <f t="shared" si="842"/>
        <v>224.99578814732763</v>
      </c>
      <c r="DB1103" s="362">
        <f t="shared" si="842"/>
        <v>202.99552076677315</v>
      </c>
      <c r="DC1103" s="362">
        <f t="shared" si="842"/>
        <v>190.00217425547623</v>
      </c>
      <c r="DD1103" s="362">
        <f t="shared" si="842"/>
        <v>174.99791344557741</v>
      </c>
      <c r="DE1103" s="362">
        <f t="shared" si="842"/>
        <v>164.99559634188427</v>
      </c>
      <c r="DF1103" s="362">
        <f t="shared" si="842"/>
        <v>157.00280920314253</v>
      </c>
      <c r="DG1103" s="362">
        <f t="shared" si="842"/>
        <v>151.99654993400793</v>
      </c>
      <c r="DH1103" s="362">
        <f t="shared" si="842"/>
        <v>145.99700693992628</v>
      </c>
      <c r="DI1103" s="362">
        <f t="shared" si="842"/>
        <v>141.99730722180493</v>
      </c>
      <c r="DJ1103" s="362">
        <f t="shared" si="842"/>
        <v>138.99904711262363</v>
      </c>
      <c r="DK1103" s="362">
        <f t="shared" si="842"/>
        <v>133.99871805423658</v>
      </c>
      <c r="DL1103" s="362">
        <f t="shared" si="842"/>
        <v>131.99796563285832</v>
      </c>
      <c r="DM1103" s="362">
        <f t="shared" si="842"/>
        <v>129.00495001041449</v>
      </c>
      <c r="DN1103" s="362">
        <f t="shared" si="842"/>
        <v>127.00491577747849</v>
      </c>
    </row>
    <row r="1104" spans="1:119" ht="16.5" customHeight="1" x14ac:dyDescent="0.15">
      <c r="A1104" s="54"/>
      <c r="B1104" s="54"/>
      <c r="C1104" s="54"/>
      <c r="D1104" s="54"/>
      <c r="E1104" s="54"/>
      <c r="F1104" s="54"/>
      <c r="G1104" s="54"/>
      <c r="H1104" s="54"/>
      <c r="I1104" s="54"/>
      <c r="J1104" s="54"/>
      <c r="K1104" s="54"/>
      <c r="L1104" s="54"/>
      <c r="M1104" s="54"/>
      <c r="N1104" s="54"/>
      <c r="O1104" s="54"/>
      <c r="P1104" s="54"/>
      <c r="Q1104" s="54"/>
      <c r="R1104" s="54"/>
      <c r="S1104" s="54"/>
      <c r="T1104" s="54"/>
      <c r="U1104" s="54"/>
      <c r="V1104" s="54"/>
      <c r="W1104" s="54"/>
      <c r="X1104" s="54"/>
      <c r="Y1104" s="54"/>
      <c r="Z1104" s="54"/>
      <c r="AA1104" s="54"/>
      <c r="AB1104" s="54"/>
      <c r="AC1104" s="54"/>
      <c r="AD1104" s="54"/>
      <c r="AE1104" s="54"/>
      <c r="AF1104" s="54"/>
      <c r="AG1104" s="54"/>
      <c r="AH1104" s="54"/>
      <c r="AI1104" s="54"/>
      <c r="AJ1104" s="54"/>
      <c r="AK1104" s="54"/>
      <c r="AL1104" s="54"/>
      <c r="AM1104" s="54"/>
      <c r="AN1104" s="54"/>
      <c r="AO1104" s="54"/>
      <c r="AP1104" s="54"/>
      <c r="AQ1104" s="54"/>
      <c r="AR1104" s="54"/>
      <c r="AS1104" s="54"/>
      <c r="AT1104" s="54"/>
      <c r="AU1104" s="54"/>
      <c r="AV1104" s="54"/>
      <c r="AW1104" s="54"/>
      <c r="AX1104" s="54"/>
      <c r="AY1104" s="54"/>
      <c r="AZ1104" s="54"/>
      <c r="BA1104" s="54"/>
      <c r="BB1104" s="54"/>
      <c r="BC1104" s="54"/>
      <c r="BD1104" s="54"/>
      <c r="BE1104" s="54"/>
      <c r="BF1104" s="54"/>
      <c r="BG1104" s="54"/>
      <c r="BH1104" s="54"/>
      <c r="BI1104" s="54"/>
      <c r="BJ1104" s="54"/>
      <c r="BK1104" s="54"/>
      <c r="BL1104" s="54"/>
      <c r="BM1104" s="54"/>
      <c r="BN1104" s="54"/>
      <c r="BO1104" s="54"/>
      <c r="BP1104" s="54"/>
      <c r="BQ1104" s="54"/>
      <c r="BR1104" s="54"/>
      <c r="BS1104" s="54"/>
      <c r="BT1104" s="54"/>
      <c r="BU1104" s="54"/>
      <c r="BV1104" s="54"/>
      <c r="BW1104" s="54"/>
      <c r="BX1104" s="54"/>
      <c r="BY1104" s="54"/>
      <c r="BZ1104" s="54"/>
      <c r="CA1104" s="319" t="str">
        <f>IF(CB1104="","",CC1104)</f>
        <v/>
      </c>
      <c r="CB1104" s="363" t="str">
        <f>IF(COUNTIF(CY1104:DN1104,"×")=0,"","浮上できません")</f>
        <v/>
      </c>
      <c r="CC1104" s="316">
        <v>6</v>
      </c>
      <c r="CG1104" s="369"/>
      <c r="CH1104" s="369"/>
      <c r="CI1104" s="369"/>
      <c r="CJ1104" s="369"/>
      <c r="CK1104" s="369"/>
      <c r="CL1104" s="369"/>
      <c r="CM1104" s="369"/>
      <c r="CN1104" s="369"/>
      <c r="CO1104" s="369"/>
      <c r="CP1104" s="369"/>
      <c r="CQ1104" s="369"/>
      <c r="CR1104" s="369"/>
      <c r="CS1104" s="369"/>
      <c r="CT1104" s="369"/>
      <c r="CU1104" s="369"/>
      <c r="CV1104" s="369"/>
      <c r="CY1104" s="364" t="e">
        <f t="shared" ref="CY1104:DN1104" si="843">IF(CY1103-CG1103&gt;0,"","×")</f>
        <v>#VALUE!</v>
      </c>
      <c r="CZ1104" s="364" t="e">
        <f t="shared" si="843"/>
        <v>#VALUE!</v>
      </c>
      <c r="DA1104" s="364" t="e">
        <f t="shared" si="843"/>
        <v>#VALUE!</v>
      </c>
      <c r="DB1104" s="364" t="e">
        <f t="shared" si="843"/>
        <v>#VALUE!</v>
      </c>
      <c r="DC1104" s="364" t="e">
        <f t="shared" si="843"/>
        <v>#VALUE!</v>
      </c>
      <c r="DD1104" s="364" t="e">
        <f t="shared" si="843"/>
        <v>#VALUE!</v>
      </c>
      <c r="DE1104" s="364" t="e">
        <f t="shared" si="843"/>
        <v>#VALUE!</v>
      </c>
      <c r="DF1104" s="364" t="e">
        <f t="shared" si="843"/>
        <v>#VALUE!</v>
      </c>
      <c r="DG1104" s="364" t="e">
        <f t="shared" si="843"/>
        <v>#VALUE!</v>
      </c>
      <c r="DH1104" s="364" t="e">
        <f t="shared" si="843"/>
        <v>#VALUE!</v>
      </c>
      <c r="DI1104" s="364" t="e">
        <f t="shared" si="843"/>
        <v>#VALUE!</v>
      </c>
      <c r="DJ1104" s="364" t="e">
        <f t="shared" si="843"/>
        <v>#VALUE!</v>
      </c>
      <c r="DK1104" s="364" t="e">
        <f t="shared" si="843"/>
        <v>#VALUE!</v>
      </c>
      <c r="DL1104" s="364" t="e">
        <f t="shared" si="843"/>
        <v>#VALUE!</v>
      </c>
      <c r="DM1104" s="364" t="e">
        <f t="shared" si="843"/>
        <v>#VALUE!</v>
      </c>
      <c r="DN1104" s="364" t="e">
        <f t="shared" si="843"/>
        <v>#VALUE!</v>
      </c>
    </row>
    <row r="1105" spans="1:119" ht="13.5" x14ac:dyDescent="0.15">
      <c r="A1105" s="54"/>
      <c r="B1105" s="54"/>
      <c r="C1105" s="54"/>
      <c r="D1105" s="54"/>
      <c r="E1105" s="54"/>
      <c r="F1105" s="54"/>
      <c r="G1105" s="54"/>
      <c r="H1105" s="54"/>
      <c r="I1105" s="54"/>
      <c r="J1105" s="54"/>
      <c r="K1105" s="54"/>
      <c r="L1105" s="54"/>
      <c r="M1105" s="54"/>
      <c r="N1105" s="54"/>
      <c r="O1105" s="54"/>
      <c r="P1105" s="54"/>
      <c r="Q1105" s="54"/>
      <c r="R1105" s="54"/>
      <c r="S1105" s="54"/>
      <c r="T1105" s="54"/>
      <c r="U1105" s="54"/>
      <c r="V1105" s="54"/>
      <c r="W1105" s="54"/>
      <c r="X1105" s="54"/>
      <c r="Y1105" s="54"/>
      <c r="Z1105" s="54"/>
      <c r="AA1105" s="54"/>
      <c r="AB1105" s="54"/>
      <c r="AC1105" s="54"/>
      <c r="AD1105" s="54"/>
      <c r="AE1105" s="54"/>
      <c r="AF1105" s="54"/>
      <c r="AG1105" s="54"/>
      <c r="AH1105" s="54"/>
      <c r="AI1105" s="54"/>
      <c r="AJ1105" s="54"/>
      <c r="AK1105" s="54"/>
      <c r="AL1105" s="54"/>
      <c r="AM1105" s="54"/>
      <c r="AN1105" s="54"/>
      <c r="AO1105" s="54"/>
      <c r="AP1105" s="54"/>
      <c r="AQ1105" s="54"/>
      <c r="AR1105" s="54"/>
      <c r="AS1105" s="54"/>
      <c r="AT1105" s="54"/>
      <c r="AU1105" s="54"/>
      <c r="AV1105" s="54"/>
      <c r="AW1105" s="54"/>
      <c r="AX1105" s="54"/>
      <c r="AY1105" s="54"/>
      <c r="AZ1105" s="54"/>
      <c r="BA1105" s="54"/>
      <c r="BB1105" s="54"/>
      <c r="BC1105" s="54"/>
      <c r="BD1105" s="54"/>
      <c r="BE1105" s="54"/>
      <c r="BF1105" s="54"/>
      <c r="BG1105" s="54"/>
      <c r="BH1105" s="54"/>
      <c r="BI1105" s="54"/>
      <c r="BJ1105" s="54"/>
      <c r="BK1105" s="54"/>
      <c r="BL1105" s="54"/>
      <c r="BM1105" s="54"/>
      <c r="BN1105" s="54"/>
      <c r="BO1105" s="54"/>
      <c r="BP1105" s="54"/>
      <c r="BQ1105" s="54"/>
      <c r="BR1105" s="54"/>
      <c r="BS1105" s="54"/>
      <c r="BT1105" s="54"/>
      <c r="BU1105" s="54"/>
      <c r="BV1105" s="54"/>
      <c r="BW1105" s="54"/>
      <c r="BX1105" s="54"/>
      <c r="BY1105" s="54"/>
      <c r="BZ1105" s="54"/>
      <c r="CA1105" s="54"/>
      <c r="CF1105" s="338">
        <v>62</v>
      </c>
      <c r="CG1105" s="338" t="s">
        <v>613</v>
      </c>
      <c r="CH1105" s="338"/>
      <c r="CI1105" s="338"/>
      <c r="CJ1105" s="338"/>
      <c r="CK1105" s="338"/>
      <c r="CL1105" s="338"/>
      <c r="CM1105" s="338"/>
      <c r="CN1105" s="338"/>
      <c r="CO1105" s="338"/>
      <c r="CP1105" s="338"/>
      <c r="CQ1105" s="338"/>
      <c r="CR1105" s="338"/>
      <c r="CS1105" s="338"/>
      <c r="CT1105" s="338"/>
      <c r="CU1105" s="338"/>
      <c r="CV1105" s="338"/>
      <c r="CW1105" s="338"/>
    </row>
    <row r="1107" spans="1:119" ht="13.5" x14ac:dyDescent="0.15">
      <c r="A1107" s="54"/>
      <c r="B1107" s="54"/>
      <c r="C1107" s="54"/>
      <c r="D1107" s="54"/>
      <c r="E1107" s="54"/>
      <c r="F1107" s="54"/>
      <c r="G1107" s="54"/>
      <c r="H1107" s="54"/>
      <c r="I1107" s="54"/>
      <c r="J1107" s="54"/>
      <c r="K1107" s="54"/>
      <c r="L1107" s="54"/>
      <c r="M1107" s="54"/>
      <c r="N1107" s="54"/>
      <c r="O1107" s="54"/>
      <c r="P1107" s="54"/>
      <c r="Q1107" s="54"/>
      <c r="R1107" s="54"/>
      <c r="S1107" s="54"/>
      <c r="T1107" s="54"/>
      <c r="U1107" s="54"/>
      <c r="V1107" s="54"/>
      <c r="W1107" s="54"/>
      <c r="X1107" s="54"/>
      <c r="Y1107" s="54"/>
      <c r="Z1107" s="54"/>
      <c r="AA1107" s="54"/>
      <c r="AB1107" s="54"/>
      <c r="AC1107" s="54"/>
      <c r="AD1107" s="54"/>
      <c r="AE1107" s="54"/>
      <c r="AF1107" s="54"/>
      <c r="AG1107" s="54"/>
      <c r="AH1107" s="54"/>
      <c r="AI1107" s="54"/>
      <c r="AJ1107" s="54"/>
      <c r="AK1107" s="54"/>
      <c r="AL1107" s="54"/>
      <c r="AM1107" s="54"/>
      <c r="AN1107" s="54"/>
      <c r="AO1107" s="54"/>
      <c r="AP1107" s="54"/>
      <c r="AQ1107" s="54"/>
      <c r="AR1107" s="54"/>
      <c r="AS1107" s="54"/>
      <c r="AT1107" s="54"/>
      <c r="AU1107" s="54"/>
      <c r="AV1107" s="54"/>
      <c r="AW1107" s="54"/>
      <c r="AX1107" s="54"/>
      <c r="AY1107" s="54"/>
      <c r="AZ1107" s="54"/>
      <c r="BA1107" s="54"/>
      <c r="BB1107" s="54"/>
      <c r="BC1107" s="54"/>
      <c r="BD1107" s="54"/>
      <c r="BE1107" s="54"/>
      <c r="BF1107" s="54"/>
      <c r="BG1107" s="54"/>
      <c r="BH1107" s="54"/>
      <c r="BI1107" s="54"/>
      <c r="BJ1107" s="54"/>
      <c r="BK1107" s="54"/>
      <c r="BL1107" s="54"/>
      <c r="BM1107" s="54"/>
      <c r="BN1107" s="54"/>
      <c r="BO1107" s="54"/>
      <c r="BP1107" s="54"/>
      <c r="BQ1107" s="54"/>
      <c r="BR1107" s="54"/>
      <c r="BS1107" s="54"/>
      <c r="BT1107" s="54"/>
      <c r="BU1107" s="54"/>
      <c r="BV1107" s="54"/>
      <c r="BW1107" s="54"/>
      <c r="BX1107" s="54"/>
      <c r="BY1107" s="54"/>
      <c r="BZ1107" s="54"/>
      <c r="CA1107" s="54"/>
      <c r="CF1107" s="340" t="s">
        <v>401</v>
      </c>
      <c r="CG1107" s="353" t="e">
        <f t="shared" ref="CG1107:CV1107" si="844">CG1103</f>
        <v>#VALUE!</v>
      </c>
      <c r="CH1107" s="353" t="e">
        <f t="shared" si="844"/>
        <v>#VALUE!</v>
      </c>
      <c r="CI1107" s="353" t="e">
        <f t="shared" si="844"/>
        <v>#VALUE!</v>
      </c>
      <c r="CJ1107" s="353" t="e">
        <f t="shared" si="844"/>
        <v>#VALUE!</v>
      </c>
      <c r="CK1107" s="353" t="e">
        <f t="shared" si="844"/>
        <v>#VALUE!</v>
      </c>
      <c r="CL1107" s="353" t="e">
        <f t="shared" si="844"/>
        <v>#VALUE!</v>
      </c>
      <c r="CM1107" s="353" t="e">
        <f t="shared" si="844"/>
        <v>#VALUE!</v>
      </c>
      <c r="CN1107" s="353" t="e">
        <f t="shared" si="844"/>
        <v>#VALUE!</v>
      </c>
      <c r="CO1107" s="353" t="e">
        <f t="shared" si="844"/>
        <v>#VALUE!</v>
      </c>
      <c r="CP1107" s="353" t="e">
        <f t="shared" si="844"/>
        <v>#VALUE!</v>
      </c>
      <c r="CQ1107" s="353" t="e">
        <f t="shared" si="844"/>
        <v>#VALUE!</v>
      </c>
      <c r="CR1107" s="353" t="e">
        <f t="shared" si="844"/>
        <v>#VALUE!</v>
      </c>
      <c r="CS1107" s="353" t="e">
        <f t="shared" si="844"/>
        <v>#VALUE!</v>
      </c>
      <c r="CT1107" s="353" t="e">
        <f t="shared" si="844"/>
        <v>#VALUE!</v>
      </c>
      <c r="CU1107" s="353" t="e">
        <f t="shared" si="844"/>
        <v>#VALUE!</v>
      </c>
      <c r="CV1107" s="353" t="e">
        <f t="shared" si="844"/>
        <v>#VALUE!</v>
      </c>
    </row>
    <row r="1108" spans="1:119" ht="13.5" x14ac:dyDescent="0.15">
      <c r="A1108" s="54"/>
      <c r="B1108" s="54"/>
      <c r="C1108" s="54"/>
      <c r="D1108" s="54"/>
      <c r="E1108" s="54"/>
      <c r="F1108" s="54"/>
      <c r="G1108" s="54"/>
      <c r="H1108" s="54"/>
      <c r="I1108" s="54"/>
      <c r="J1108" s="54"/>
      <c r="K1108" s="54"/>
      <c r="L1108" s="54"/>
      <c r="M1108" s="54"/>
      <c r="N1108" s="54"/>
      <c r="O1108" s="54"/>
      <c r="P1108" s="54"/>
      <c r="Q1108" s="54"/>
      <c r="R1108" s="54"/>
      <c r="S1108" s="54"/>
      <c r="T1108" s="54"/>
      <c r="U1108" s="54"/>
      <c r="V1108" s="54"/>
      <c r="W1108" s="54"/>
      <c r="X1108" s="54"/>
      <c r="Y1108" s="54"/>
      <c r="Z1108" s="54"/>
      <c r="AA1108" s="54"/>
      <c r="AB1108" s="54"/>
      <c r="AC1108" s="54"/>
      <c r="AD1108" s="54"/>
      <c r="AE1108" s="54"/>
      <c r="AF1108" s="54"/>
      <c r="AG1108" s="54"/>
      <c r="AH1108" s="54"/>
      <c r="AI1108" s="54"/>
      <c r="AJ1108" s="54"/>
      <c r="AK1108" s="54"/>
      <c r="AL1108" s="54"/>
      <c r="AM1108" s="54"/>
      <c r="AN1108" s="54"/>
      <c r="AO1108" s="54"/>
      <c r="AP1108" s="54"/>
      <c r="AQ1108" s="54"/>
      <c r="AR1108" s="54"/>
      <c r="AS1108" s="54"/>
      <c r="AT1108" s="54"/>
      <c r="AU1108" s="54"/>
      <c r="AV1108" s="54"/>
      <c r="AW1108" s="54"/>
      <c r="AX1108" s="54"/>
      <c r="AY1108" s="54"/>
      <c r="AZ1108" s="54"/>
      <c r="BA1108" s="54"/>
      <c r="BB1108" s="54"/>
      <c r="BC1108" s="54"/>
      <c r="BD1108" s="54"/>
      <c r="BE1108" s="54"/>
      <c r="BF1108" s="54"/>
      <c r="BG1108" s="54"/>
      <c r="BH1108" s="54"/>
      <c r="BI1108" s="54"/>
      <c r="BJ1108" s="54"/>
      <c r="BK1108" s="54"/>
      <c r="BL1108" s="54"/>
      <c r="BM1108" s="54"/>
      <c r="BN1108" s="54"/>
      <c r="BO1108" s="54"/>
      <c r="BP1108" s="54"/>
      <c r="BQ1108" s="54"/>
      <c r="BR1108" s="54"/>
      <c r="BS1108" s="54"/>
      <c r="BT1108" s="54"/>
      <c r="BU1108" s="54"/>
      <c r="BV1108" s="54"/>
      <c r="BW1108" s="54"/>
      <c r="BX1108" s="54"/>
      <c r="BY1108" s="54"/>
      <c r="BZ1108" s="54"/>
      <c r="CA1108" s="54"/>
      <c r="CF1108" s="54" t="s">
        <v>395</v>
      </c>
      <c r="CG1108" s="54">
        <v>100</v>
      </c>
      <c r="CH1108" s="54">
        <f>$CG1108</f>
        <v>100</v>
      </c>
      <c r="CI1108" s="54">
        <f t="shared" ref="CI1108:CV1112" si="845">$CG1108</f>
        <v>100</v>
      </c>
      <c r="CJ1108" s="54">
        <f t="shared" si="845"/>
        <v>100</v>
      </c>
      <c r="CK1108" s="54">
        <f t="shared" si="845"/>
        <v>100</v>
      </c>
      <c r="CL1108" s="54">
        <f t="shared" si="845"/>
        <v>100</v>
      </c>
      <c r="CM1108" s="54">
        <f t="shared" si="845"/>
        <v>100</v>
      </c>
      <c r="CN1108" s="54">
        <f t="shared" si="845"/>
        <v>100</v>
      </c>
      <c r="CO1108" s="54">
        <f t="shared" si="845"/>
        <v>100</v>
      </c>
      <c r="CP1108" s="54">
        <f t="shared" si="845"/>
        <v>100</v>
      </c>
      <c r="CQ1108" s="54">
        <f t="shared" si="845"/>
        <v>100</v>
      </c>
      <c r="CR1108" s="54">
        <f t="shared" si="845"/>
        <v>100</v>
      </c>
      <c r="CS1108" s="54">
        <f t="shared" si="845"/>
        <v>100</v>
      </c>
      <c r="CT1108" s="54">
        <f t="shared" si="845"/>
        <v>100</v>
      </c>
      <c r="CU1108" s="54">
        <f t="shared" si="845"/>
        <v>100</v>
      </c>
      <c r="CV1108" s="54">
        <f t="shared" si="845"/>
        <v>100</v>
      </c>
      <c r="CX1108" s="339" t="s">
        <v>402</v>
      </c>
      <c r="CY1108" s="339"/>
      <c r="CZ1108" s="339"/>
      <c r="DA1108" s="339"/>
      <c r="DB1108" s="339"/>
      <c r="DC1108" s="339"/>
      <c r="DD1108" s="339"/>
      <c r="DE1108" s="339"/>
      <c r="DF1108" s="339"/>
      <c r="DG1108" s="339"/>
      <c r="DH1108" s="339"/>
      <c r="DI1108" s="339"/>
      <c r="DJ1108" s="339"/>
      <c r="DK1108" s="339"/>
      <c r="DL1108" s="339"/>
      <c r="DM1108" s="339"/>
      <c r="DN1108" s="339"/>
      <c r="DO1108" s="339"/>
    </row>
    <row r="1109" spans="1:119" ht="13.5" x14ac:dyDescent="0.15">
      <c r="A1109" s="54"/>
      <c r="B1109" s="54"/>
      <c r="C1109" s="54"/>
      <c r="D1109" s="54"/>
      <c r="E1109" s="54"/>
      <c r="F1109" s="54"/>
      <c r="G1109" s="54"/>
      <c r="H1109" s="54"/>
      <c r="I1109" s="54"/>
      <c r="J1109" s="54"/>
      <c r="K1109" s="54"/>
      <c r="L1109" s="54"/>
      <c r="M1109" s="54"/>
      <c r="N1109" s="54"/>
      <c r="O1109" s="54"/>
      <c r="P1109" s="54"/>
      <c r="Q1109" s="54"/>
      <c r="R1109" s="54"/>
      <c r="S1109" s="54"/>
      <c r="T1109" s="54"/>
      <c r="U1109" s="54"/>
      <c r="V1109" s="54"/>
      <c r="W1109" s="54"/>
      <c r="X1109" s="54"/>
      <c r="Y1109" s="54"/>
      <c r="Z1109" s="54"/>
      <c r="AA1109" s="54"/>
      <c r="AB1109" s="54"/>
      <c r="AC1109" s="54"/>
      <c r="AD1109" s="54"/>
      <c r="AE1109" s="54"/>
      <c r="AF1109" s="54"/>
      <c r="AG1109" s="54"/>
      <c r="AH1109" s="54"/>
      <c r="AI1109" s="54"/>
      <c r="AJ1109" s="54"/>
      <c r="AK1109" s="54"/>
      <c r="AL1109" s="54"/>
      <c r="AM1109" s="54"/>
      <c r="AN1109" s="54"/>
      <c r="AO1109" s="54"/>
      <c r="AP1109" s="54"/>
      <c r="AQ1109" s="54"/>
      <c r="AR1109" s="54"/>
      <c r="AS1109" s="54"/>
      <c r="AT1109" s="54"/>
      <c r="AU1109" s="54"/>
      <c r="AV1109" s="54"/>
      <c r="AW1109" s="54"/>
      <c r="AX1109" s="54"/>
      <c r="AY1109" s="54"/>
      <c r="AZ1109" s="54"/>
      <c r="BA1109" s="54"/>
      <c r="BB1109" s="54"/>
      <c r="BC1109" s="54"/>
      <c r="BD1109" s="54"/>
      <c r="BE1109" s="54"/>
      <c r="BF1109" s="54"/>
      <c r="BG1109" s="54"/>
      <c r="BH1109" s="54"/>
      <c r="BI1109" s="54"/>
      <c r="BJ1109" s="54"/>
      <c r="BK1109" s="54"/>
      <c r="BL1109" s="54"/>
      <c r="BM1109" s="54"/>
      <c r="BN1109" s="54"/>
      <c r="BO1109" s="54"/>
      <c r="BP1109" s="54"/>
      <c r="BQ1109" s="54"/>
      <c r="BR1109" s="54"/>
      <c r="BS1109" s="54"/>
      <c r="BT1109" s="54"/>
      <c r="BU1109" s="54"/>
      <c r="BV1109" s="54"/>
      <c r="BW1109" s="54"/>
      <c r="BX1109" s="54"/>
      <c r="BY1109" s="54"/>
      <c r="BZ1109" s="54"/>
      <c r="CA1109" s="54"/>
      <c r="CB1109" s="64" t="s">
        <v>372</v>
      </c>
      <c r="CC1109" s="345">
        <v>-10</v>
      </c>
      <c r="CD1109" s="66" t="s">
        <v>373</v>
      </c>
      <c r="CE1109" s="66">
        <f>ROUND(CC1109*$CG$82*9.80665/1000,0)</f>
        <v>-101</v>
      </c>
      <c r="CF1109" s="54" t="s">
        <v>374</v>
      </c>
      <c r="CG1109" s="341">
        <f>CE1110</f>
        <v>0</v>
      </c>
      <c r="CH1109" s="54">
        <f>$CG1109</f>
        <v>0</v>
      </c>
      <c r="CI1109" s="54">
        <f t="shared" si="845"/>
        <v>0</v>
      </c>
      <c r="CJ1109" s="54">
        <f t="shared" si="845"/>
        <v>0</v>
      </c>
      <c r="CK1109" s="54">
        <f t="shared" si="845"/>
        <v>0</v>
      </c>
      <c r="CL1109" s="54">
        <f t="shared" si="845"/>
        <v>0</v>
      </c>
      <c r="CM1109" s="54">
        <f t="shared" si="845"/>
        <v>0</v>
      </c>
      <c r="CN1109" s="54">
        <f t="shared" si="845"/>
        <v>0</v>
      </c>
      <c r="CO1109" s="54">
        <f t="shared" si="845"/>
        <v>0</v>
      </c>
      <c r="CP1109" s="54">
        <f t="shared" si="845"/>
        <v>0</v>
      </c>
      <c r="CQ1109" s="54">
        <f t="shared" si="845"/>
        <v>0</v>
      </c>
      <c r="CR1109" s="54">
        <f t="shared" si="845"/>
        <v>0</v>
      </c>
      <c r="CS1109" s="54">
        <f t="shared" si="845"/>
        <v>0</v>
      </c>
      <c r="CT1109" s="54">
        <f t="shared" si="845"/>
        <v>0</v>
      </c>
      <c r="CU1109" s="54">
        <f t="shared" si="845"/>
        <v>0</v>
      </c>
      <c r="CV1109" s="54">
        <f t="shared" si="845"/>
        <v>0</v>
      </c>
    </row>
    <row r="1110" spans="1:119" ht="13.5" x14ac:dyDescent="0.15">
      <c r="A1110" s="54"/>
      <c r="B1110" s="54"/>
      <c r="C1110" s="54"/>
      <c r="D1110" s="54"/>
      <c r="E1110" s="54"/>
      <c r="F1110" s="54"/>
      <c r="G1110" s="54"/>
      <c r="H1110" s="54"/>
      <c r="I1110" s="54"/>
      <c r="J1110" s="54"/>
      <c r="K1110" s="54"/>
      <c r="L1110" s="54"/>
      <c r="M1110" s="54"/>
      <c r="N1110" s="54"/>
      <c r="O1110" s="54"/>
      <c r="P1110" s="54"/>
      <c r="Q1110" s="54"/>
      <c r="R1110" s="54"/>
      <c r="S1110" s="54"/>
      <c r="T1110" s="54"/>
      <c r="U1110" s="54"/>
      <c r="V1110" s="54"/>
      <c r="W1110" s="54"/>
      <c r="X1110" s="54"/>
      <c r="Y1110" s="54"/>
      <c r="Z1110" s="54"/>
      <c r="AA1110" s="54"/>
      <c r="AB1110" s="54"/>
      <c r="AC1110" s="54"/>
      <c r="AD1110" s="54"/>
      <c r="AE1110" s="54"/>
      <c r="AF1110" s="54"/>
      <c r="AG1110" s="54"/>
      <c r="AH1110" s="54"/>
      <c r="AI1110" s="54"/>
      <c r="AJ1110" s="54"/>
      <c r="AK1110" s="54"/>
      <c r="AL1110" s="54"/>
      <c r="AM1110" s="54"/>
      <c r="AN1110" s="54"/>
      <c r="AO1110" s="54"/>
      <c r="AP1110" s="54"/>
      <c r="AQ1110" s="54"/>
      <c r="AR1110" s="54"/>
      <c r="AS1110" s="54"/>
      <c r="AT1110" s="54"/>
      <c r="AU1110" s="54"/>
      <c r="AV1110" s="54"/>
      <c r="AW1110" s="54"/>
      <c r="AX1110" s="54"/>
      <c r="AY1110" s="54"/>
      <c r="AZ1110" s="54"/>
      <c r="BA1110" s="54"/>
      <c r="BB1110" s="54"/>
      <c r="BC1110" s="54"/>
      <c r="BD1110" s="54"/>
      <c r="BE1110" s="54"/>
      <c r="BF1110" s="54"/>
      <c r="BG1110" s="54"/>
      <c r="BH1110" s="54"/>
      <c r="BI1110" s="54"/>
      <c r="BJ1110" s="54"/>
      <c r="BK1110" s="54"/>
      <c r="BL1110" s="54"/>
      <c r="BM1110" s="54"/>
      <c r="BN1110" s="54"/>
      <c r="BO1110" s="54"/>
      <c r="BP1110" s="54"/>
      <c r="BQ1110" s="54"/>
      <c r="BR1110" s="54"/>
      <c r="BS1110" s="54"/>
      <c r="BT1110" s="54"/>
      <c r="BU1110" s="54"/>
      <c r="BV1110" s="54"/>
      <c r="BW1110" s="54"/>
      <c r="BX1110" s="54"/>
      <c r="BY1110" s="54"/>
      <c r="BZ1110" s="54"/>
      <c r="CA1110" s="54"/>
      <c r="CB1110" s="354" t="s">
        <v>376</v>
      </c>
      <c r="CC1110" s="355">
        <f>CC1094</f>
        <v>0</v>
      </c>
      <c r="CD1110" s="346" t="s">
        <v>381</v>
      </c>
      <c r="CE1110" s="66">
        <f>CC1110*$CG$82*9.80665/1000</f>
        <v>0</v>
      </c>
      <c r="CF1110" s="54" t="s">
        <v>396</v>
      </c>
      <c r="CG1110" s="54">
        <v>0.79</v>
      </c>
      <c r="CH1110" s="54">
        <f>$CG1110</f>
        <v>0.79</v>
      </c>
      <c r="CI1110" s="54">
        <f t="shared" si="845"/>
        <v>0.79</v>
      </c>
      <c r="CJ1110" s="54">
        <f t="shared" si="845"/>
        <v>0.79</v>
      </c>
      <c r="CK1110" s="54">
        <f t="shared" si="845"/>
        <v>0.79</v>
      </c>
      <c r="CL1110" s="54">
        <f t="shared" si="845"/>
        <v>0.79</v>
      </c>
      <c r="CM1110" s="54">
        <f t="shared" si="845"/>
        <v>0.79</v>
      </c>
      <c r="CN1110" s="54">
        <f t="shared" si="845"/>
        <v>0.79</v>
      </c>
      <c r="CO1110" s="54">
        <f t="shared" si="845"/>
        <v>0.79</v>
      </c>
      <c r="CP1110" s="54">
        <f t="shared" si="845"/>
        <v>0.79</v>
      </c>
      <c r="CQ1110" s="54">
        <f t="shared" si="845"/>
        <v>0.79</v>
      </c>
      <c r="CR1110" s="54">
        <f t="shared" si="845"/>
        <v>0.79</v>
      </c>
      <c r="CS1110" s="54">
        <f t="shared" si="845"/>
        <v>0.79</v>
      </c>
      <c r="CT1110" s="54">
        <f t="shared" si="845"/>
        <v>0.79</v>
      </c>
      <c r="CU1110" s="54">
        <f t="shared" si="845"/>
        <v>0.79</v>
      </c>
      <c r="CV1110" s="54">
        <f t="shared" si="845"/>
        <v>0.79</v>
      </c>
      <c r="CX1110" s="358" t="s">
        <v>404</v>
      </c>
      <c r="CY1110" s="54">
        <f t="shared" ref="CY1110:DN1110" si="846">CG$79</f>
        <v>126.88500000000001</v>
      </c>
      <c r="CZ1110" s="54">
        <f t="shared" si="846"/>
        <v>109.185</v>
      </c>
      <c r="DA1110" s="54">
        <f t="shared" si="846"/>
        <v>94.381</v>
      </c>
      <c r="DB1110" s="54">
        <f t="shared" si="846"/>
        <v>82.445999999999998</v>
      </c>
      <c r="DC1110" s="54">
        <f t="shared" si="846"/>
        <v>73.918000000000006</v>
      </c>
      <c r="DD1110" s="54">
        <f t="shared" si="846"/>
        <v>63.152999999999999</v>
      </c>
      <c r="DE1110" s="54">
        <f t="shared" si="846"/>
        <v>56.482999999999997</v>
      </c>
      <c r="DF1110" s="54">
        <f t="shared" si="846"/>
        <v>51.133000000000003</v>
      </c>
      <c r="DG1110" s="54">
        <f t="shared" si="846"/>
        <v>48.246000000000002</v>
      </c>
      <c r="DH1110" s="54">
        <f t="shared" si="846"/>
        <v>43.709000000000003</v>
      </c>
      <c r="DI1110" s="54">
        <f t="shared" si="846"/>
        <v>40.774000000000001</v>
      </c>
      <c r="DJ1110" s="54">
        <f t="shared" si="846"/>
        <v>38.68</v>
      </c>
      <c r="DK1110" s="54">
        <f t="shared" si="846"/>
        <v>34.463000000000001</v>
      </c>
      <c r="DL1110" s="54">
        <f t="shared" si="846"/>
        <v>33.161000000000001</v>
      </c>
      <c r="DM1110" s="54">
        <f t="shared" si="846"/>
        <v>30.765000000000001</v>
      </c>
      <c r="DN1110" s="54">
        <f t="shared" si="846"/>
        <v>29.283999999999999</v>
      </c>
    </row>
    <row r="1111" spans="1:119" ht="13.5" x14ac:dyDescent="0.15">
      <c r="A1111" s="54"/>
      <c r="B1111" s="54"/>
      <c r="C1111" s="54"/>
      <c r="D1111" s="54"/>
      <c r="E1111" s="54"/>
      <c r="F1111" s="54"/>
      <c r="G1111" s="54"/>
      <c r="H1111" s="54"/>
      <c r="I1111" s="54"/>
      <c r="J1111" s="54"/>
      <c r="K1111" s="54"/>
      <c r="L1111" s="54"/>
      <c r="M1111" s="54"/>
      <c r="N1111" s="54"/>
      <c r="O1111" s="54"/>
      <c r="P1111" s="54"/>
      <c r="Q1111" s="54"/>
      <c r="R1111" s="54"/>
      <c r="S1111" s="54"/>
      <c r="T1111" s="54"/>
      <c r="U1111" s="54"/>
      <c r="V1111" s="54"/>
      <c r="W1111" s="54"/>
      <c r="X1111" s="54"/>
      <c r="Y1111" s="54"/>
      <c r="Z1111" s="54"/>
      <c r="AA1111" s="54"/>
      <c r="AB1111" s="54"/>
      <c r="AC1111" s="54"/>
      <c r="AD1111" s="54"/>
      <c r="AE1111" s="54"/>
      <c r="AF1111" s="54"/>
      <c r="AG1111" s="54"/>
      <c r="AH1111" s="54"/>
      <c r="AI1111" s="54"/>
      <c r="AJ1111" s="54"/>
      <c r="AK1111" s="54"/>
      <c r="AL1111" s="54"/>
      <c r="AM1111" s="54"/>
      <c r="AN1111" s="54"/>
      <c r="AO1111" s="54"/>
      <c r="AP1111" s="54"/>
      <c r="AQ1111" s="54"/>
      <c r="AR1111" s="54"/>
      <c r="AS1111" s="54"/>
      <c r="AT1111" s="54"/>
      <c r="AU1111" s="54"/>
      <c r="AV1111" s="54"/>
      <c r="AW1111" s="54"/>
      <c r="AX1111" s="54"/>
      <c r="AY1111" s="54"/>
      <c r="AZ1111" s="54"/>
      <c r="BA1111" s="54"/>
      <c r="BB1111" s="54"/>
      <c r="BC1111" s="54"/>
      <c r="BD1111" s="54"/>
      <c r="BE1111" s="54"/>
      <c r="BF1111" s="54"/>
      <c r="BG1111" s="54"/>
      <c r="BH1111" s="54"/>
      <c r="BI1111" s="54"/>
      <c r="BJ1111" s="54"/>
      <c r="BK1111" s="54"/>
      <c r="BL1111" s="54"/>
      <c r="BM1111" s="54"/>
      <c r="BN1111" s="54"/>
      <c r="BO1111" s="54"/>
      <c r="BP1111" s="54"/>
      <c r="BQ1111" s="54"/>
      <c r="BR1111" s="54"/>
      <c r="BS1111" s="54"/>
      <c r="BT1111" s="54"/>
      <c r="BU1111" s="54"/>
      <c r="BV1111" s="54"/>
      <c r="BW1111" s="54"/>
      <c r="BX1111" s="54"/>
      <c r="BY1111" s="54"/>
      <c r="BZ1111" s="54"/>
      <c r="CA1111" s="54"/>
      <c r="CB1111" s="64" t="s">
        <v>380</v>
      </c>
      <c r="CC1111" s="345">
        <f>-BN146</f>
        <v>0</v>
      </c>
      <c r="CD1111" s="346" t="s">
        <v>381</v>
      </c>
      <c r="CE1111" s="66">
        <f>CC1111*$CG$82*9.80665/1000</f>
        <v>0</v>
      </c>
      <c r="CF1111" s="54" t="s">
        <v>382</v>
      </c>
      <c r="CG1111" s="341">
        <f>CE1109</f>
        <v>-101</v>
      </c>
      <c r="CH1111" s="54">
        <f>$CG1111</f>
        <v>-101</v>
      </c>
      <c r="CI1111" s="54">
        <f t="shared" si="845"/>
        <v>-101</v>
      </c>
      <c r="CJ1111" s="54">
        <f t="shared" si="845"/>
        <v>-101</v>
      </c>
      <c r="CK1111" s="54">
        <f t="shared" si="845"/>
        <v>-101</v>
      </c>
      <c r="CL1111" s="54">
        <f t="shared" si="845"/>
        <v>-101</v>
      </c>
      <c r="CM1111" s="54">
        <f t="shared" si="845"/>
        <v>-101</v>
      </c>
      <c r="CN1111" s="54">
        <f t="shared" si="845"/>
        <v>-101</v>
      </c>
      <c r="CO1111" s="54">
        <f t="shared" si="845"/>
        <v>-101</v>
      </c>
      <c r="CP1111" s="54">
        <f t="shared" si="845"/>
        <v>-101</v>
      </c>
      <c r="CQ1111" s="54">
        <f t="shared" si="845"/>
        <v>-101</v>
      </c>
      <c r="CR1111" s="54">
        <f t="shared" si="845"/>
        <v>-101</v>
      </c>
      <c r="CS1111" s="54">
        <f t="shared" si="845"/>
        <v>-101</v>
      </c>
      <c r="CT1111" s="54">
        <f t="shared" si="845"/>
        <v>-101</v>
      </c>
      <c r="CU1111" s="54">
        <f t="shared" si="845"/>
        <v>-101</v>
      </c>
      <c r="CV1111" s="54">
        <f t="shared" si="845"/>
        <v>-101</v>
      </c>
      <c r="CX1111" s="54" t="s">
        <v>418</v>
      </c>
      <c r="CY1111" s="54">
        <f t="shared" ref="CY1111:DN1111" si="847">CG$80</f>
        <v>0.55779999999999996</v>
      </c>
      <c r="CZ1111" s="54">
        <f t="shared" si="847"/>
        <v>0.65139999999999998</v>
      </c>
      <c r="DA1111" s="54">
        <f t="shared" si="847"/>
        <v>0.72219999999999995</v>
      </c>
      <c r="DB1111" s="54">
        <f t="shared" si="847"/>
        <v>0.78249999999999997</v>
      </c>
      <c r="DC1111" s="54">
        <f t="shared" si="847"/>
        <v>0.81259999999999999</v>
      </c>
      <c r="DD1111" s="54">
        <f t="shared" si="847"/>
        <v>0.84340000000000004</v>
      </c>
      <c r="DE1111" s="54">
        <f t="shared" si="847"/>
        <v>0.86929999999999996</v>
      </c>
      <c r="DF1111" s="54">
        <f t="shared" si="847"/>
        <v>0.89100000000000001</v>
      </c>
      <c r="DG1111" s="54">
        <f t="shared" si="847"/>
        <v>0.90920000000000001</v>
      </c>
      <c r="DH1111" s="54">
        <f t="shared" si="847"/>
        <v>0.92220000000000002</v>
      </c>
      <c r="DI1111" s="54">
        <f t="shared" si="847"/>
        <v>0.93189999999999995</v>
      </c>
      <c r="DJ1111" s="54">
        <f t="shared" si="847"/>
        <v>0.94030000000000002</v>
      </c>
      <c r="DK1111" s="54">
        <f t="shared" si="847"/>
        <v>0.94769999999999999</v>
      </c>
      <c r="DL1111" s="54">
        <f t="shared" si="847"/>
        <v>0.95440000000000003</v>
      </c>
      <c r="DM1111" s="54">
        <f t="shared" si="847"/>
        <v>0.96020000000000005</v>
      </c>
      <c r="DN1111" s="54">
        <f t="shared" si="847"/>
        <v>0.96530000000000005</v>
      </c>
    </row>
    <row r="1112" spans="1:119" ht="14.25" thickBot="1" x14ac:dyDescent="0.2">
      <c r="A1112" s="54"/>
      <c r="B1112" s="54"/>
      <c r="C1112" s="54"/>
      <c r="D1112" s="54"/>
      <c r="E1112" s="54"/>
      <c r="F1112" s="54"/>
      <c r="G1112" s="54"/>
      <c r="H1112" s="54"/>
      <c r="I1112" s="54"/>
      <c r="J1112" s="54"/>
      <c r="K1112" s="54"/>
      <c r="L1112" s="54"/>
      <c r="M1112" s="54"/>
      <c r="N1112" s="54"/>
      <c r="O1112" s="54"/>
      <c r="P1112" s="54"/>
      <c r="Q1112" s="54"/>
      <c r="R1112" s="54"/>
      <c r="S1112" s="54"/>
      <c r="T1112" s="54"/>
      <c r="U1112" s="54"/>
      <c r="V1112" s="54"/>
      <c r="W1112" s="54"/>
      <c r="X1112" s="54"/>
      <c r="Y1112" s="54"/>
      <c r="Z1112" s="54"/>
      <c r="AA1112" s="54"/>
      <c r="AB1112" s="54"/>
      <c r="AC1112" s="54"/>
      <c r="AD1112" s="54"/>
      <c r="AE1112" s="54"/>
      <c r="AF1112" s="54"/>
      <c r="AG1112" s="54"/>
      <c r="AH1112" s="54"/>
      <c r="AI1112" s="54"/>
      <c r="AJ1112" s="54"/>
      <c r="AK1112" s="54"/>
      <c r="AL1112" s="54"/>
      <c r="AM1112" s="54"/>
      <c r="AN1112" s="54"/>
      <c r="AO1112" s="54"/>
      <c r="AP1112" s="54"/>
      <c r="AQ1112" s="54"/>
      <c r="AR1112" s="54"/>
      <c r="AS1112" s="54"/>
      <c r="AT1112" s="54"/>
      <c r="AU1112" s="54"/>
      <c r="AV1112" s="54"/>
      <c r="AW1112" s="54"/>
      <c r="AX1112" s="54"/>
      <c r="AY1112" s="54"/>
      <c r="AZ1112" s="54"/>
      <c r="BA1112" s="54"/>
      <c r="BB1112" s="54"/>
      <c r="BC1112" s="54"/>
      <c r="BD1112" s="54"/>
      <c r="BE1112" s="54"/>
      <c r="BF1112" s="54"/>
      <c r="BG1112" s="54"/>
      <c r="BH1112" s="54"/>
      <c r="BI1112" s="54"/>
      <c r="BJ1112" s="54"/>
      <c r="BK1112" s="54"/>
      <c r="BL1112" s="54"/>
      <c r="BM1112" s="54"/>
      <c r="BN1112" s="54"/>
      <c r="BO1112" s="54"/>
      <c r="BP1112" s="54"/>
      <c r="BQ1112" s="54"/>
      <c r="BR1112" s="54"/>
      <c r="BS1112" s="54"/>
      <c r="BT1112" s="54"/>
      <c r="BU1112" s="54"/>
      <c r="BV1112" s="54"/>
      <c r="BW1112" s="54"/>
      <c r="BX1112" s="54"/>
      <c r="BY1112" s="54"/>
      <c r="BZ1112" s="54"/>
      <c r="CA1112" s="54"/>
      <c r="CB1112" s="64" t="s">
        <v>384</v>
      </c>
      <c r="CC1112" s="345">
        <f>(BM892-BM891)/0.000694444444444444</f>
        <v>0</v>
      </c>
      <c r="CD1112" s="66" t="s">
        <v>65</v>
      </c>
      <c r="CE1112" s="66">
        <f>IF(CC1109=0,IF(CC1092&gt;0,CC1112+CE1095,CC1112),(CC1112-((CC1111-CC1110)/CC1109)))</f>
        <v>0</v>
      </c>
      <c r="CF1112" s="54" t="s">
        <v>385</v>
      </c>
      <c r="CG1112" s="341">
        <f>ABS(CE1112)</f>
        <v>0</v>
      </c>
      <c r="CH1112" s="54">
        <f>$CG1112</f>
        <v>0</v>
      </c>
      <c r="CI1112" s="54">
        <f t="shared" si="845"/>
        <v>0</v>
      </c>
      <c r="CJ1112" s="54">
        <f t="shared" si="845"/>
        <v>0</v>
      </c>
      <c r="CK1112" s="54">
        <f t="shared" si="845"/>
        <v>0</v>
      </c>
      <c r="CL1112" s="54">
        <f t="shared" si="845"/>
        <v>0</v>
      </c>
      <c r="CM1112" s="54">
        <f t="shared" si="845"/>
        <v>0</v>
      </c>
      <c r="CN1112" s="54">
        <f t="shared" si="845"/>
        <v>0</v>
      </c>
      <c r="CO1112" s="54">
        <f t="shared" si="845"/>
        <v>0</v>
      </c>
      <c r="CP1112" s="54">
        <f t="shared" si="845"/>
        <v>0</v>
      </c>
      <c r="CQ1112" s="54">
        <f t="shared" si="845"/>
        <v>0</v>
      </c>
      <c r="CR1112" s="54">
        <f t="shared" si="845"/>
        <v>0</v>
      </c>
      <c r="CS1112" s="54">
        <f t="shared" si="845"/>
        <v>0</v>
      </c>
      <c r="CT1112" s="54">
        <f t="shared" si="845"/>
        <v>0</v>
      </c>
      <c r="CU1112" s="54">
        <f t="shared" si="845"/>
        <v>0</v>
      </c>
      <c r="CV1112" s="54">
        <f t="shared" si="845"/>
        <v>0</v>
      </c>
      <c r="CX1112" s="54" t="s">
        <v>407</v>
      </c>
      <c r="CY1112" s="54">
        <f>100-$CG$83</f>
        <v>94.33</v>
      </c>
      <c r="CZ1112" s="54">
        <f t="shared" ref="CZ1112:DN1112" si="848">100-$CG$83</f>
        <v>94.33</v>
      </c>
      <c r="DA1112" s="54">
        <f t="shared" si="848"/>
        <v>94.33</v>
      </c>
      <c r="DB1112" s="54">
        <f t="shared" si="848"/>
        <v>94.33</v>
      </c>
      <c r="DC1112" s="54">
        <f t="shared" si="848"/>
        <v>94.33</v>
      </c>
      <c r="DD1112" s="54">
        <f t="shared" si="848"/>
        <v>94.33</v>
      </c>
      <c r="DE1112" s="54">
        <f t="shared" si="848"/>
        <v>94.33</v>
      </c>
      <c r="DF1112" s="54">
        <f t="shared" si="848"/>
        <v>94.33</v>
      </c>
      <c r="DG1112" s="54">
        <f t="shared" si="848"/>
        <v>94.33</v>
      </c>
      <c r="DH1112" s="54">
        <f t="shared" si="848"/>
        <v>94.33</v>
      </c>
      <c r="DI1112" s="54">
        <f t="shared" si="848"/>
        <v>94.33</v>
      </c>
      <c r="DJ1112" s="54">
        <f t="shared" si="848"/>
        <v>94.33</v>
      </c>
      <c r="DK1112" s="54">
        <f t="shared" si="848"/>
        <v>94.33</v>
      </c>
      <c r="DL1112" s="54">
        <f t="shared" si="848"/>
        <v>94.33</v>
      </c>
      <c r="DM1112" s="54">
        <f t="shared" si="848"/>
        <v>94.33</v>
      </c>
      <c r="DN1112" s="54">
        <f t="shared" si="848"/>
        <v>94.33</v>
      </c>
    </row>
    <row r="1113" spans="1:119" ht="14.25" thickBot="1" x14ac:dyDescent="0.2">
      <c r="A1113" s="54"/>
      <c r="B1113" s="54"/>
      <c r="C1113" s="54"/>
      <c r="D1113" s="54"/>
      <c r="E1113" s="54"/>
      <c r="F1113" s="54"/>
      <c r="G1113" s="54"/>
      <c r="H1113" s="54"/>
      <c r="I1113" s="54"/>
      <c r="J1113" s="54"/>
      <c r="K1113" s="54"/>
      <c r="L1113" s="54"/>
      <c r="M1113" s="54"/>
      <c r="N1113" s="54"/>
      <c r="O1113" s="54"/>
      <c r="P1113" s="54"/>
      <c r="Q1113" s="54"/>
      <c r="R1113" s="54"/>
      <c r="S1113" s="54"/>
      <c r="T1113" s="54"/>
      <c r="U1113" s="54"/>
      <c r="V1113" s="54"/>
      <c r="W1113" s="54"/>
      <c r="X1113" s="54"/>
      <c r="Y1113" s="54"/>
      <c r="Z1113" s="54"/>
      <c r="AA1113" s="54"/>
      <c r="AB1113" s="54"/>
      <c r="AC1113" s="54"/>
      <c r="AD1113" s="54"/>
      <c r="AE1113" s="54"/>
      <c r="AF1113" s="54"/>
      <c r="AG1113" s="54"/>
      <c r="AH1113" s="54"/>
      <c r="AI1113" s="54"/>
      <c r="AJ1113" s="54"/>
      <c r="AK1113" s="54"/>
      <c r="AL1113" s="54"/>
      <c r="AM1113" s="54"/>
      <c r="AN1113" s="54"/>
      <c r="AO1113" s="54"/>
      <c r="AP1113" s="54"/>
      <c r="AQ1113" s="54"/>
      <c r="AR1113" s="54"/>
      <c r="AS1113" s="54"/>
      <c r="AT1113" s="54"/>
      <c r="AU1113" s="54"/>
      <c r="AV1113" s="54"/>
      <c r="AW1113" s="54"/>
      <c r="AX1113" s="54"/>
      <c r="AY1113" s="54"/>
      <c r="AZ1113" s="54"/>
      <c r="BA1113" s="54"/>
      <c r="BB1113" s="54"/>
      <c r="BC1113" s="54"/>
      <c r="BD1113" s="54"/>
      <c r="BE1113" s="54"/>
      <c r="BF1113" s="54"/>
      <c r="BG1113" s="54"/>
      <c r="BH1113" s="54"/>
      <c r="BI1113" s="54"/>
      <c r="BJ1113" s="54"/>
      <c r="BK1113" s="54"/>
      <c r="BL1113" s="54"/>
      <c r="BM1113" s="54"/>
      <c r="BN1113" s="54"/>
      <c r="BO1113" s="54"/>
      <c r="BP1113" s="54"/>
      <c r="BQ1113" s="54"/>
      <c r="BR1113" s="54"/>
      <c r="BS1113" s="54"/>
      <c r="BT1113" s="54"/>
      <c r="BU1113" s="54"/>
      <c r="BV1113" s="54"/>
      <c r="BW1113" s="54"/>
      <c r="BX1113" s="54"/>
      <c r="BY1113" s="54"/>
      <c r="BZ1113" s="54"/>
      <c r="CA1113" s="54"/>
      <c r="CB1113" s="359"/>
      <c r="CC1113" s="360"/>
      <c r="CF1113" s="54" t="s">
        <v>408</v>
      </c>
      <c r="CG1113" s="347">
        <f>LN(2)/CG$78</f>
        <v>0.13862943611198905</v>
      </c>
      <c r="CH1113" s="347">
        <f t="shared" ref="CH1113:CV1113" si="849">LN(2)/CH$78</f>
        <v>8.6643397569993161E-2</v>
      </c>
      <c r="CI1113" s="347">
        <f t="shared" si="849"/>
        <v>5.5451774444795626E-2</v>
      </c>
      <c r="CJ1113" s="347">
        <f t="shared" si="849"/>
        <v>3.7467415165402446E-2</v>
      </c>
      <c r="CK1113" s="347">
        <f t="shared" si="849"/>
        <v>2.5672117798516494E-2</v>
      </c>
      <c r="CL1113" s="347">
        <f t="shared" si="849"/>
        <v>1.8097837612531208E-2</v>
      </c>
      <c r="CM1113" s="347">
        <f t="shared" si="849"/>
        <v>1.2765141446776157E-2</v>
      </c>
      <c r="CN1113" s="347">
        <f t="shared" si="849"/>
        <v>9.001911435843446E-3</v>
      </c>
      <c r="CO1113" s="347">
        <f t="shared" si="849"/>
        <v>6.3591484455040852E-3</v>
      </c>
      <c r="CP1113" s="347">
        <f t="shared" si="849"/>
        <v>4.7475834284927756E-3</v>
      </c>
      <c r="CQ1113" s="347">
        <f t="shared" si="849"/>
        <v>3.7066694147590657E-3</v>
      </c>
      <c r="CR1113" s="347">
        <f t="shared" si="849"/>
        <v>2.9001974082006081E-3</v>
      </c>
      <c r="CS1113" s="347">
        <f t="shared" si="849"/>
        <v>2.272613706753919E-3</v>
      </c>
      <c r="CT1113" s="347">
        <f t="shared" si="849"/>
        <v>1.7773004629742187E-3</v>
      </c>
      <c r="CU1113" s="347">
        <f t="shared" si="849"/>
        <v>1.3918618083533039E-3</v>
      </c>
      <c r="CV1113" s="347">
        <f t="shared" si="849"/>
        <v>1.0915703630865281E-3</v>
      </c>
      <c r="CX1113" s="54" t="s">
        <v>409</v>
      </c>
      <c r="CY1113" s="361">
        <f>CE1111</f>
        <v>0</v>
      </c>
      <c r="CZ1113" s="54">
        <f>$CY1113</f>
        <v>0</v>
      </c>
      <c r="DA1113" s="54">
        <f t="shared" ref="DA1113:DN1113" si="850">$CY1113</f>
        <v>0</v>
      </c>
      <c r="DB1113" s="54">
        <f t="shared" si="850"/>
        <v>0</v>
      </c>
      <c r="DC1113" s="54">
        <f t="shared" si="850"/>
        <v>0</v>
      </c>
      <c r="DD1113" s="54">
        <f t="shared" si="850"/>
        <v>0</v>
      </c>
      <c r="DE1113" s="54">
        <f t="shared" si="850"/>
        <v>0</v>
      </c>
      <c r="DF1113" s="54">
        <f t="shared" si="850"/>
        <v>0</v>
      </c>
      <c r="DG1113" s="54">
        <f t="shared" si="850"/>
        <v>0</v>
      </c>
      <c r="DH1113" s="54">
        <f t="shared" si="850"/>
        <v>0</v>
      </c>
      <c r="DI1113" s="54">
        <f t="shared" si="850"/>
        <v>0</v>
      </c>
      <c r="DJ1113" s="54">
        <f t="shared" si="850"/>
        <v>0</v>
      </c>
      <c r="DK1113" s="54">
        <f t="shared" si="850"/>
        <v>0</v>
      </c>
      <c r="DL1113" s="54">
        <f t="shared" si="850"/>
        <v>0</v>
      </c>
      <c r="DM1113" s="54">
        <f t="shared" si="850"/>
        <v>0</v>
      </c>
      <c r="DN1113" s="54">
        <f t="shared" si="850"/>
        <v>0</v>
      </c>
    </row>
    <row r="1115" spans="1:119" ht="13.5" x14ac:dyDescent="0.15">
      <c r="A1115" s="54"/>
      <c r="B1115" s="54"/>
      <c r="C1115" s="54"/>
      <c r="D1115" s="54"/>
      <c r="E1115" s="54"/>
      <c r="F1115" s="54"/>
      <c r="G1115" s="54"/>
      <c r="H1115" s="54"/>
      <c r="I1115" s="54"/>
      <c r="J1115" s="54"/>
      <c r="K1115" s="54"/>
      <c r="L1115" s="54"/>
      <c r="M1115" s="54"/>
      <c r="N1115" s="54"/>
      <c r="O1115" s="54"/>
      <c r="P1115" s="54"/>
      <c r="Q1115" s="54"/>
      <c r="R1115" s="54"/>
      <c r="S1115" s="54"/>
      <c r="T1115" s="54"/>
      <c r="U1115" s="54"/>
      <c r="V1115" s="54"/>
      <c r="W1115" s="54"/>
      <c r="X1115" s="54"/>
      <c r="Y1115" s="54"/>
      <c r="Z1115" s="54"/>
      <c r="AA1115" s="54"/>
      <c r="AB1115" s="54"/>
      <c r="AC1115" s="54"/>
      <c r="AD1115" s="54"/>
      <c r="AE1115" s="54"/>
      <c r="AF1115" s="54"/>
      <c r="AG1115" s="54"/>
      <c r="AH1115" s="54"/>
      <c r="AI1115" s="54"/>
      <c r="AJ1115" s="54"/>
      <c r="AK1115" s="54"/>
      <c r="AL1115" s="54"/>
      <c r="AM1115" s="54"/>
      <c r="AN1115" s="54"/>
      <c r="AO1115" s="54"/>
      <c r="AP1115" s="54"/>
      <c r="AQ1115" s="54"/>
      <c r="AR1115" s="54"/>
      <c r="AS1115" s="54"/>
      <c r="AT1115" s="54"/>
      <c r="AU1115" s="54"/>
      <c r="AV1115" s="54"/>
      <c r="AW1115" s="54"/>
      <c r="AX1115" s="54"/>
      <c r="AY1115" s="54"/>
      <c r="AZ1115" s="54"/>
      <c r="BA1115" s="54"/>
      <c r="BB1115" s="54"/>
      <c r="BC1115" s="54"/>
      <c r="BD1115" s="54"/>
      <c r="BE1115" s="54"/>
      <c r="BF1115" s="54"/>
      <c r="BG1115" s="54"/>
      <c r="BH1115" s="54"/>
      <c r="BI1115" s="54"/>
      <c r="BJ1115" s="54"/>
      <c r="BK1115" s="54"/>
      <c r="BL1115" s="54"/>
      <c r="BM1115" s="54"/>
      <c r="BN1115" s="54"/>
      <c r="BO1115" s="54"/>
      <c r="BP1115" s="54"/>
      <c r="BQ1115" s="54"/>
      <c r="BR1115" s="54"/>
      <c r="BS1115" s="54"/>
      <c r="BT1115" s="54"/>
      <c r="BU1115" s="54"/>
      <c r="BV1115" s="54"/>
      <c r="BW1115" s="54"/>
      <c r="BX1115" s="54"/>
      <c r="BY1115" s="54"/>
      <c r="BZ1115" s="54"/>
      <c r="CA1115" s="54"/>
      <c r="CG1115" s="348">
        <f>(CG1108+CG1109)*CG1110</f>
        <v>79</v>
      </c>
      <c r="CH1115" s="348">
        <f t="shared" ref="CH1115:CV1115" si="851">(CH1108+CH1109)*CH1110</f>
        <v>79</v>
      </c>
      <c r="CI1115" s="348">
        <f t="shared" si="851"/>
        <v>79</v>
      </c>
      <c r="CJ1115" s="348">
        <f t="shared" si="851"/>
        <v>79</v>
      </c>
      <c r="CK1115" s="348">
        <f t="shared" si="851"/>
        <v>79</v>
      </c>
      <c r="CL1115" s="348">
        <f t="shared" si="851"/>
        <v>79</v>
      </c>
      <c r="CM1115" s="348">
        <f t="shared" si="851"/>
        <v>79</v>
      </c>
      <c r="CN1115" s="348">
        <f t="shared" si="851"/>
        <v>79</v>
      </c>
      <c r="CO1115" s="348">
        <f t="shared" si="851"/>
        <v>79</v>
      </c>
      <c r="CP1115" s="348">
        <f t="shared" si="851"/>
        <v>79</v>
      </c>
      <c r="CQ1115" s="348">
        <f t="shared" si="851"/>
        <v>79</v>
      </c>
      <c r="CR1115" s="348">
        <f t="shared" si="851"/>
        <v>79</v>
      </c>
      <c r="CS1115" s="348">
        <f t="shared" si="851"/>
        <v>79</v>
      </c>
      <c r="CT1115" s="348">
        <f t="shared" si="851"/>
        <v>79</v>
      </c>
      <c r="CU1115" s="348">
        <f t="shared" si="851"/>
        <v>79</v>
      </c>
      <c r="CV1115" s="348">
        <f t="shared" si="851"/>
        <v>79</v>
      </c>
    </row>
    <row r="1116" spans="1:119" ht="13.5" x14ac:dyDescent="0.15">
      <c r="A1116" s="54"/>
      <c r="B1116" s="54"/>
      <c r="C1116" s="54"/>
      <c r="D1116" s="54"/>
      <c r="E1116" s="54"/>
      <c r="F1116" s="54"/>
      <c r="G1116" s="54"/>
      <c r="H1116" s="54"/>
      <c r="I1116" s="54"/>
      <c r="J1116" s="54"/>
      <c r="K1116" s="54"/>
      <c r="L1116" s="54"/>
      <c r="M1116" s="54"/>
      <c r="N1116" s="54"/>
      <c r="O1116" s="54"/>
      <c r="P1116" s="54"/>
      <c r="Q1116" s="54"/>
      <c r="R1116" s="54"/>
      <c r="S1116" s="54"/>
      <c r="T1116" s="54"/>
      <c r="U1116" s="54"/>
      <c r="V1116" s="54"/>
      <c r="W1116" s="54"/>
      <c r="X1116" s="54"/>
      <c r="Y1116" s="54"/>
      <c r="Z1116" s="54"/>
      <c r="AA1116" s="54"/>
      <c r="AB1116" s="54"/>
      <c r="AC1116" s="54"/>
      <c r="AD1116" s="54"/>
      <c r="AE1116" s="54"/>
      <c r="AF1116" s="54"/>
      <c r="AG1116" s="54"/>
      <c r="AH1116" s="54"/>
      <c r="AI1116" s="54"/>
      <c r="AJ1116" s="54"/>
      <c r="AK1116" s="54"/>
      <c r="AL1116" s="54"/>
      <c r="AM1116" s="54"/>
      <c r="AN1116" s="54"/>
      <c r="AO1116" s="54"/>
      <c r="AP1116" s="54"/>
      <c r="AQ1116" s="54"/>
      <c r="AR1116" s="54"/>
      <c r="AS1116" s="54"/>
      <c r="AT1116" s="54"/>
      <c r="AU1116" s="54"/>
      <c r="AV1116" s="54"/>
      <c r="AW1116" s="54"/>
      <c r="AX1116" s="54"/>
      <c r="AY1116" s="54"/>
      <c r="AZ1116" s="54"/>
      <c r="BA1116" s="54"/>
      <c r="BB1116" s="54"/>
      <c r="BC1116" s="54"/>
      <c r="BD1116" s="54"/>
      <c r="BE1116" s="54"/>
      <c r="BF1116" s="54"/>
      <c r="BG1116" s="54"/>
      <c r="BH1116" s="54"/>
      <c r="BI1116" s="54"/>
      <c r="BJ1116" s="54"/>
      <c r="BK1116" s="54"/>
      <c r="BL1116" s="54"/>
      <c r="BM1116" s="54"/>
      <c r="BN1116" s="54"/>
      <c r="BO1116" s="54"/>
      <c r="BP1116" s="54"/>
      <c r="BQ1116" s="54"/>
      <c r="BR1116" s="54"/>
      <c r="BS1116" s="54"/>
      <c r="BT1116" s="54"/>
      <c r="BU1116" s="54"/>
      <c r="BV1116" s="54"/>
      <c r="BW1116" s="54"/>
      <c r="BX1116" s="54"/>
      <c r="BY1116" s="54"/>
      <c r="BZ1116" s="54"/>
      <c r="CA1116" s="54"/>
      <c r="CG1116" s="348">
        <f>CG1111*CG1110*(CG1112-1/CG1113)</f>
        <v>575.56318656265205</v>
      </c>
      <c r="CH1116" s="348">
        <f t="shared" ref="CH1116:CV1116" si="852">CH1111*CH1110*(CH1112-1/CH1113)</f>
        <v>920.90109850024317</v>
      </c>
      <c r="CI1116" s="348">
        <f t="shared" si="852"/>
        <v>1438.9079664066298</v>
      </c>
      <c r="CJ1116" s="348">
        <f t="shared" si="852"/>
        <v>2129.5837902818125</v>
      </c>
      <c r="CK1116" s="348">
        <f t="shared" si="852"/>
        <v>3108.0412074383207</v>
      </c>
      <c r="CL1116" s="348">
        <f t="shared" si="852"/>
        <v>4408.8140090699144</v>
      </c>
      <c r="CM1116" s="348">
        <f t="shared" si="852"/>
        <v>6250.6162060704</v>
      </c>
      <c r="CN1116" s="348">
        <f t="shared" si="852"/>
        <v>8863.6730730648396</v>
      </c>
      <c r="CO1116" s="348">
        <f t="shared" si="852"/>
        <v>12547.277467065815</v>
      </c>
      <c r="CP1116" s="348">
        <f t="shared" si="852"/>
        <v>16806.445047629441</v>
      </c>
      <c r="CQ1116" s="348">
        <f t="shared" si="852"/>
        <v>21526.063177443186</v>
      </c>
      <c r="CR1116" s="348">
        <f t="shared" si="852"/>
        <v>27511.920317694763</v>
      </c>
      <c r="CS1116" s="348">
        <f t="shared" si="852"/>
        <v>35109.354380321776</v>
      </c>
      <c r="CT1116" s="348">
        <f t="shared" si="852"/>
        <v>44893.928551886856</v>
      </c>
      <c r="CU1116" s="348">
        <f t="shared" si="852"/>
        <v>57326.093381640138</v>
      </c>
      <c r="CV1116" s="348">
        <f t="shared" si="852"/>
        <v>73096.524693456799</v>
      </c>
    </row>
    <row r="1117" spans="1:119" ht="13.5" x14ac:dyDescent="0.15">
      <c r="A1117" s="54"/>
      <c r="B1117" s="54"/>
      <c r="C1117" s="54"/>
      <c r="D1117" s="54"/>
      <c r="E1117" s="54"/>
      <c r="F1117" s="54"/>
      <c r="G1117" s="54"/>
      <c r="H1117" s="54"/>
      <c r="I1117" s="54"/>
      <c r="J1117" s="54"/>
      <c r="K1117" s="54"/>
      <c r="L1117" s="54"/>
      <c r="M1117" s="54"/>
      <c r="N1117" s="54"/>
      <c r="O1117" s="54"/>
      <c r="P1117" s="54"/>
      <c r="Q1117" s="54"/>
      <c r="R1117" s="54"/>
      <c r="S1117" s="54"/>
      <c r="T1117" s="54"/>
      <c r="U1117" s="54"/>
      <c r="V1117" s="54"/>
      <c r="W1117" s="54"/>
      <c r="X1117" s="54"/>
      <c r="Y1117" s="54"/>
      <c r="Z1117" s="54"/>
      <c r="AA1117" s="54"/>
      <c r="AB1117" s="54"/>
      <c r="AC1117" s="54"/>
      <c r="AD1117" s="54"/>
      <c r="AE1117" s="54"/>
      <c r="AF1117" s="54"/>
      <c r="AG1117" s="54"/>
      <c r="AH1117" s="54"/>
      <c r="AI1117" s="54"/>
      <c r="AJ1117" s="54"/>
      <c r="AK1117" s="54"/>
      <c r="AL1117" s="54"/>
      <c r="AM1117" s="54"/>
      <c r="AN1117" s="54"/>
      <c r="AO1117" s="54"/>
      <c r="AP1117" s="54"/>
      <c r="AQ1117" s="54"/>
      <c r="AR1117" s="54"/>
      <c r="AS1117" s="54"/>
      <c r="AT1117" s="54"/>
      <c r="AU1117" s="54"/>
      <c r="AV1117" s="54"/>
      <c r="AW1117" s="54"/>
      <c r="AX1117" s="54"/>
      <c r="AY1117" s="54"/>
      <c r="AZ1117" s="54"/>
      <c r="BA1117" s="54"/>
      <c r="BB1117" s="54"/>
      <c r="BC1117" s="54"/>
      <c r="BD1117" s="54"/>
      <c r="BE1117" s="54"/>
      <c r="BF1117" s="54"/>
      <c r="BG1117" s="54"/>
      <c r="BH1117" s="54"/>
      <c r="BI1117" s="54"/>
      <c r="BJ1117" s="54"/>
      <c r="BK1117" s="54"/>
      <c r="BL1117" s="54"/>
      <c r="BM1117" s="54"/>
      <c r="BN1117" s="54"/>
      <c r="BO1117" s="54"/>
      <c r="BP1117" s="54"/>
      <c r="BQ1117" s="54"/>
      <c r="BR1117" s="54"/>
      <c r="BS1117" s="54"/>
      <c r="BT1117" s="54"/>
      <c r="BU1117" s="54"/>
      <c r="BV1117" s="54"/>
      <c r="BW1117" s="54"/>
      <c r="BX1117" s="54"/>
      <c r="BY1117" s="54"/>
      <c r="BZ1117" s="54"/>
      <c r="CA1117" s="54"/>
      <c r="CG1117" s="348" t="e">
        <f>((CG1108+CG1109)*CG1110-CG1107-CG1111*CG1110/CG1113)*EXP(-CG1113*CG1112)</f>
        <v>#VALUE!</v>
      </c>
      <c r="CH1117" s="348" t="e">
        <f t="shared" ref="CH1117:CV1117" si="853">((CH1108+CH1109)*CH1110-CH1107-CH1111*CH1110/CH1113)*EXP(-CH1113*CH1112)</f>
        <v>#VALUE!</v>
      </c>
      <c r="CI1117" s="348" t="e">
        <f t="shared" si="853"/>
        <v>#VALUE!</v>
      </c>
      <c r="CJ1117" s="348" t="e">
        <f t="shared" si="853"/>
        <v>#VALUE!</v>
      </c>
      <c r="CK1117" s="348" t="e">
        <f t="shared" si="853"/>
        <v>#VALUE!</v>
      </c>
      <c r="CL1117" s="348" t="e">
        <f t="shared" si="853"/>
        <v>#VALUE!</v>
      </c>
      <c r="CM1117" s="348" t="e">
        <f t="shared" si="853"/>
        <v>#VALUE!</v>
      </c>
      <c r="CN1117" s="348" t="e">
        <f t="shared" si="853"/>
        <v>#VALUE!</v>
      </c>
      <c r="CO1117" s="348" t="e">
        <f t="shared" si="853"/>
        <v>#VALUE!</v>
      </c>
      <c r="CP1117" s="348" t="e">
        <f t="shared" si="853"/>
        <v>#VALUE!</v>
      </c>
      <c r="CQ1117" s="348" t="e">
        <f t="shared" si="853"/>
        <v>#VALUE!</v>
      </c>
      <c r="CR1117" s="348" t="e">
        <f t="shared" si="853"/>
        <v>#VALUE!</v>
      </c>
      <c r="CS1117" s="348" t="e">
        <f t="shared" si="853"/>
        <v>#VALUE!</v>
      </c>
      <c r="CT1117" s="348" t="e">
        <f t="shared" si="853"/>
        <v>#VALUE!</v>
      </c>
      <c r="CU1117" s="348" t="e">
        <f t="shared" si="853"/>
        <v>#VALUE!</v>
      </c>
      <c r="CV1117" s="348" t="e">
        <f t="shared" si="853"/>
        <v>#VALUE!</v>
      </c>
    </row>
    <row r="1118" spans="1:119" ht="13.5" x14ac:dyDescent="0.15">
      <c r="A1118" s="54"/>
      <c r="B1118" s="54"/>
      <c r="C1118" s="54"/>
      <c r="D1118" s="54"/>
      <c r="E1118" s="54"/>
      <c r="F1118" s="54"/>
      <c r="G1118" s="54"/>
      <c r="H1118" s="54"/>
      <c r="I1118" s="54"/>
      <c r="J1118" s="54"/>
      <c r="K1118" s="54"/>
      <c r="L1118" s="54"/>
      <c r="M1118" s="54"/>
      <c r="N1118" s="54"/>
      <c r="O1118" s="54"/>
      <c r="P1118" s="54"/>
      <c r="Q1118" s="54"/>
      <c r="R1118" s="54"/>
      <c r="S1118" s="54"/>
      <c r="T1118" s="54"/>
      <c r="U1118" s="54"/>
      <c r="V1118" s="54"/>
      <c r="W1118" s="54"/>
      <c r="X1118" s="54"/>
      <c r="Y1118" s="54"/>
      <c r="Z1118" s="54"/>
      <c r="AA1118" s="54"/>
      <c r="AB1118" s="54"/>
      <c r="AC1118" s="54"/>
      <c r="AD1118" s="54"/>
      <c r="AE1118" s="54"/>
      <c r="AF1118" s="54"/>
      <c r="AG1118" s="54"/>
      <c r="AH1118" s="54"/>
      <c r="AI1118" s="54"/>
      <c r="AJ1118" s="54"/>
      <c r="AK1118" s="54"/>
      <c r="AL1118" s="54"/>
      <c r="AM1118" s="54"/>
      <c r="AN1118" s="54"/>
      <c r="AO1118" s="54"/>
      <c r="AP1118" s="54"/>
      <c r="AQ1118" s="54"/>
      <c r="AR1118" s="54"/>
      <c r="AS1118" s="54"/>
      <c r="AT1118" s="54"/>
      <c r="AU1118" s="54"/>
      <c r="AV1118" s="54"/>
      <c r="AW1118" s="54"/>
      <c r="AX1118" s="54"/>
      <c r="AY1118" s="54"/>
      <c r="AZ1118" s="54"/>
      <c r="BA1118" s="54"/>
      <c r="BB1118" s="54"/>
      <c r="BC1118" s="54"/>
      <c r="BD1118" s="54"/>
      <c r="BE1118" s="54"/>
      <c r="BF1118" s="54"/>
      <c r="BG1118" s="54"/>
      <c r="BH1118" s="54"/>
      <c r="BI1118" s="54"/>
      <c r="BJ1118" s="54"/>
      <c r="BK1118" s="54"/>
      <c r="BL1118" s="54"/>
      <c r="BM1118" s="54"/>
      <c r="BN1118" s="54"/>
      <c r="BO1118" s="54"/>
      <c r="BP1118" s="54"/>
      <c r="BQ1118" s="54"/>
      <c r="BR1118" s="54"/>
      <c r="BS1118" s="54"/>
      <c r="BT1118" s="54"/>
      <c r="BU1118" s="54"/>
      <c r="BV1118" s="54"/>
      <c r="BW1118" s="54"/>
      <c r="BX1118" s="54"/>
      <c r="BY1118" s="54"/>
      <c r="BZ1118" s="54"/>
      <c r="CA1118" s="54"/>
      <c r="CG1118" s="349" t="e">
        <f>CG1115+CG1116-CG1117</f>
        <v>#VALUE!</v>
      </c>
      <c r="CH1118" s="349" t="e">
        <f t="shared" ref="CH1118:CV1118" si="854">CH1115+CH1116-CH1117</f>
        <v>#VALUE!</v>
      </c>
      <c r="CI1118" s="349" t="e">
        <f t="shared" si="854"/>
        <v>#VALUE!</v>
      </c>
      <c r="CJ1118" s="349" t="e">
        <f t="shared" si="854"/>
        <v>#VALUE!</v>
      </c>
      <c r="CK1118" s="349" t="e">
        <f t="shared" si="854"/>
        <v>#VALUE!</v>
      </c>
      <c r="CL1118" s="349" t="e">
        <f t="shared" si="854"/>
        <v>#VALUE!</v>
      </c>
      <c r="CM1118" s="349" t="e">
        <f t="shared" si="854"/>
        <v>#VALUE!</v>
      </c>
      <c r="CN1118" s="349" t="e">
        <f t="shared" si="854"/>
        <v>#VALUE!</v>
      </c>
      <c r="CO1118" s="349" t="e">
        <f t="shared" si="854"/>
        <v>#VALUE!</v>
      </c>
      <c r="CP1118" s="349" t="e">
        <f t="shared" si="854"/>
        <v>#VALUE!</v>
      </c>
      <c r="CQ1118" s="349" t="e">
        <f t="shared" si="854"/>
        <v>#VALUE!</v>
      </c>
      <c r="CR1118" s="349" t="e">
        <f t="shared" si="854"/>
        <v>#VALUE!</v>
      </c>
      <c r="CS1118" s="349" t="e">
        <f t="shared" si="854"/>
        <v>#VALUE!</v>
      </c>
      <c r="CT1118" s="349" t="e">
        <f t="shared" si="854"/>
        <v>#VALUE!</v>
      </c>
      <c r="CU1118" s="349" t="e">
        <f t="shared" si="854"/>
        <v>#VALUE!</v>
      </c>
      <c r="CV1118" s="349" t="e">
        <f t="shared" si="854"/>
        <v>#VALUE!</v>
      </c>
    </row>
    <row r="1119" spans="1:119" ht="13.5" x14ac:dyDescent="0.15">
      <c r="A1119" s="54"/>
      <c r="B1119" s="54"/>
      <c r="C1119" s="54"/>
      <c r="D1119" s="54"/>
      <c r="E1119" s="54"/>
      <c r="F1119" s="54"/>
      <c r="G1119" s="54"/>
      <c r="H1119" s="54"/>
      <c r="I1119" s="54"/>
      <c r="J1119" s="54"/>
      <c r="K1119" s="54"/>
      <c r="L1119" s="54"/>
      <c r="M1119" s="54"/>
      <c r="N1119" s="54"/>
      <c r="O1119" s="54"/>
      <c r="P1119" s="54"/>
      <c r="Q1119" s="54"/>
      <c r="R1119" s="54"/>
      <c r="S1119" s="54"/>
      <c r="T1119" s="54"/>
      <c r="U1119" s="54"/>
      <c r="V1119" s="54"/>
      <c r="W1119" s="54"/>
      <c r="X1119" s="54"/>
      <c r="Y1119" s="54"/>
      <c r="Z1119" s="54"/>
      <c r="AA1119" s="54"/>
      <c r="AB1119" s="54"/>
      <c r="AC1119" s="54"/>
      <c r="AD1119" s="54"/>
      <c r="AE1119" s="54"/>
      <c r="AF1119" s="54"/>
      <c r="AG1119" s="54"/>
      <c r="AH1119" s="54"/>
      <c r="AI1119" s="54"/>
      <c r="AJ1119" s="54"/>
      <c r="AK1119" s="54"/>
      <c r="AL1119" s="54"/>
      <c r="AM1119" s="54"/>
      <c r="AN1119" s="54"/>
      <c r="AO1119" s="54"/>
      <c r="AP1119" s="54"/>
      <c r="AQ1119" s="54"/>
      <c r="AR1119" s="54"/>
      <c r="AS1119" s="54"/>
      <c r="AT1119" s="54"/>
      <c r="AU1119" s="54"/>
      <c r="AV1119" s="54"/>
      <c r="AW1119" s="54"/>
      <c r="AX1119" s="54"/>
      <c r="AY1119" s="54"/>
      <c r="AZ1119" s="54"/>
      <c r="BA1119" s="54"/>
      <c r="BB1119" s="54"/>
      <c r="BC1119" s="54"/>
      <c r="BD1119" s="54"/>
      <c r="BE1119" s="54"/>
      <c r="BF1119" s="54"/>
      <c r="BG1119" s="54"/>
      <c r="BH1119" s="54"/>
      <c r="BI1119" s="54"/>
      <c r="BJ1119" s="54"/>
      <c r="BK1119" s="54"/>
      <c r="BL1119" s="54"/>
      <c r="BM1119" s="54"/>
      <c r="BN1119" s="54"/>
      <c r="BO1119" s="54"/>
      <c r="BP1119" s="54"/>
      <c r="BQ1119" s="54"/>
      <c r="BR1119" s="54"/>
      <c r="BS1119" s="54"/>
      <c r="BT1119" s="54"/>
      <c r="BU1119" s="54"/>
      <c r="BV1119" s="54"/>
      <c r="BW1119" s="54"/>
      <c r="BX1119" s="54"/>
      <c r="BY1119" s="54"/>
      <c r="BZ1119" s="54"/>
      <c r="CA1119" s="54"/>
      <c r="CG1119" s="350" t="s">
        <v>390</v>
      </c>
      <c r="CH1119" s="351" t="s">
        <v>333</v>
      </c>
      <c r="CI1119" s="351" t="s">
        <v>334</v>
      </c>
      <c r="CJ1119" s="351" t="s">
        <v>335</v>
      </c>
      <c r="CK1119" s="351" t="s">
        <v>336</v>
      </c>
      <c r="CL1119" s="351" t="s">
        <v>337</v>
      </c>
      <c r="CM1119" s="351" t="s">
        <v>338</v>
      </c>
      <c r="CN1119" s="351" t="s">
        <v>339</v>
      </c>
      <c r="CO1119" s="351" t="s">
        <v>340</v>
      </c>
      <c r="CP1119" s="351" t="s">
        <v>341</v>
      </c>
      <c r="CQ1119" s="351" t="s">
        <v>342</v>
      </c>
      <c r="CR1119" s="351" t="s">
        <v>343</v>
      </c>
      <c r="CS1119" s="351" t="s">
        <v>344</v>
      </c>
      <c r="CT1119" s="351" t="s">
        <v>345</v>
      </c>
      <c r="CU1119" s="351" t="s">
        <v>346</v>
      </c>
      <c r="CV1119" s="351" t="s">
        <v>347</v>
      </c>
      <c r="CY1119" s="54" t="s">
        <v>390</v>
      </c>
      <c r="CZ1119" s="54" t="s">
        <v>333</v>
      </c>
      <c r="DA1119" s="54" t="s">
        <v>334</v>
      </c>
      <c r="DB1119" s="54" t="s">
        <v>335</v>
      </c>
      <c r="DC1119" s="54" t="s">
        <v>336</v>
      </c>
      <c r="DD1119" s="54" t="s">
        <v>337</v>
      </c>
      <c r="DE1119" s="54" t="s">
        <v>338</v>
      </c>
      <c r="DF1119" s="54" t="s">
        <v>339</v>
      </c>
      <c r="DG1119" s="54" t="s">
        <v>340</v>
      </c>
      <c r="DH1119" s="54" t="s">
        <v>341</v>
      </c>
      <c r="DI1119" s="54" t="s">
        <v>342</v>
      </c>
      <c r="DJ1119" s="54" t="s">
        <v>343</v>
      </c>
      <c r="DK1119" s="54" t="s">
        <v>344</v>
      </c>
      <c r="DL1119" s="54" t="s">
        <v>345</v>
      </c>
      <c r="DM1119" s="54" t="s">
        <v>346</v>
      </c>
      <c r="DN1119" s="54" t="s">
        <v>347</v>
      </c>
    </row>
    <row r="1120" spans="1:119" ht="13.5" x14ac:dyDescent="0.15">
      <c r="A1120" s="54"/>
      <c r="B1120" s="54"/>
      <c r="C1120" s="54"/>
      <c r="D1120" s="54"/>
      <c r="E1120" s="54"/>
      <c r="F1120" s="54"/>
      <c r="G1120" s="54"/>
      <c r="H1120" s="54"/>
      <c r="I1120" s="54"/>
      <c r="J1120" s="54"/>
      <c r="K1120" s="54"/>
      <c r="L1120" s="54"/>
      <c r="M1120" s="54"/>
      <c r="N1120" s="54"/>
      <c r="O1120" s="54"/>
      <c r="P1120" s="54"/>
      <c r="Q1120" s="54"/>
      <c r="R1120" s="54"/>
      <c r="S1120" s="54"/>
      <c r="T1120" s="54"/>
      <c r="U1120" s="54"/>
      <c r="V1120" s="54"/>
      <c r="W1120" s="54"/>
      <c r="X1120" s="54"/>
      <c r="Y1120" s="54"/>
      <c r="Z1120" s="54"/>
      <c r="AA1120" s="54"/>
      <c r="AB1120" s="54"/>
      <c r="AC1120" s="54"/>
      <c r="AD1120" s="54"/>
      <c r="AE1120" s="54"/>
      <c r="AF1120" s="54"/>
      <c r="AG1120" s="54"/>
      <c r="AH1120" s="54"/>
      <c r="AI1120" s="54"/>
      <c r="AJ1120" s="54"/>
      <c r="AK1120" s="54"/>
      <c r="AL1120" s="54"/>
      <c r="AM1120" s="54"/>
      <c r="AN1120" s="54"/>
      <c r="AO1120" s="54"/>
      <c r="AP1120" s="54"/>
      <c r="AQ1120" s="54"/>
      <c r="AR1120" s="54"/>
      <c r="AS1120" s="54"/>
      <c r="AT1120" s="54"/>
      <c r="AU1120" s="54"/>
      <c r="AV1120" s="54"/>
      <c r="AW1120" s="54"/>
      <c r="AX1120" s="54"/>
      <c r="AY1120" s="54"/>
      <c r="AZ1120" s="54"/>
      <c r="BA1120" s="54"/>
      <c r="BB1120" s="54"/>
      <c r="BC1120" s="54"/>
      <c r="BD1120" s="54"/>
      <c r="BE1120" s="54"/>
      <c r="BF1120" s="54"/>
      <c r="BG1120" s="54"/>
      <c r="BH1120" s="54"/>
      <c r="BI1120" s="54"/>
      <c r="BJ1120" s="54"/>
      <c r="BK1120" s="54"/>
      <c r="BL1120" s="54"/>
      <c r="BM1120" s="54"/>
      <c r="BN1120" s="54"/>
      <c r="BO1120" s="54"/>
      <c r="BP1120" s="54"/>
      <c r="BQ1120" s="54"/>
      <c r="BR1120" s="54"/>
      <c r="BS1120" s="54"/>
      <c r="BT1120" s="54"/>
      <c r="BU1120" s="54"/>
      <c r="BV1120" s="54"/>
      <c r="BW1120" s="54"/>
      <c r="BX1120" s="54"/>
      <c r="BY1120" s="54"/>
      <c r="BZ1120" s="54"/>
      <c r="CA1120" s="54"/>
      <c r="CF1120" s="54" t="s">
        <v>391</v>
      </c>
      <c r="CG1120" s="352" t="e">
        <f>ROUND((CG1108+CG1109)*CG1110+CG1111*CG1110*(CG1112-1/CG1113)-((CG1108+CG1109)*CG1110-CG1107-CG1111*CG1110/CG1113)*EXP(-CG1113*CG1112),5)</f>
        <v>#VALUE!</v>
      </c>
      <c r="CH1120" s="352" t="e">
        <f t="shared" ref="CH1120:CV1120" si="855">ROUND((CH1108+CH1109)*CH1110+CH1111*CH1110*(CH1112-1/CH1113)-((CH1108+CH1109)*CH1110-CH1107-CH1111*CH1110/CH1113)*EXP(-CH1113*CH1112),5)</f>
        <v>#VALUE!</v>
      </c>
      <c r="CI1120" s="352" t="e">
        <f t="shared" si="855"/>
        <v>#VALUE!</v>
      </c>
      <c r="CJ1120" s="352" t="e">
        <f t="shared" si="855"/>
        <v>#VALUE!</v>
      </c>
      <c r="CK1120" s="352" t="e">
        <f t="shared" si="855"/>
        <v>#VALUE!</v>
      </c>
      <c r="CL1120" s="352" t="e">
        <f t="shared" si="855"/>
        <v>#VALUE!</v>
      </c>
      <c r="CM1120" s="352" t="e">
        <f t="shared" si="855"/>
        <v>#VALUE!</v>
      </c>
      <c r="CN1120" s="352" t="e">
        <f t="shared" si="855"/>
        <v>#VALUE!</v>
      </c>
      <c r="CO1120" s="352" t="e">
        <f t="shared" si="855"/>
        <v>#VALUE!</v>
      </c>
      <c r="CP1120" s="352" t="e">
        <f t="shared" si="855"/>
        <v>#VALUE!</v>
      </c>
      <c r="CQ1120" s="352" t="e">
        <f t="shared" si="855"/>
        <v>#VALUE!</v>
      </c>
      <c r="CR1120" s="352" t="e">
        <f t="shared" si="855"/>
        <v>#VALUE!</v>
      </c>
      <c r="CS1120" s="352" t="e">
        <f t="shared" si="855"/>
        <v>#VALUE!</v>
      </c>
      <c r="CT1120" s="352" t="e">
        <f t="shared" si="855"/>
        <v>#VALUE!</v>
      </c>
      <c r="CU1120" s="352" t="e">
        <f t="shared" si="855"/>
        <v>#VALUE!</v>
      </c>
      <c r="CV1120" s="352" t="e">
        <f t="shared" si="855"/>
        <v>#VALUE!</v>
      </c>
      <c r="CX1120" s="54" t="s">
        <v>412</v>
      </c>
      <c r="CY1120" s="362">
        <f>(CY1112+CY1113)/CY1111+CY1110</f>
        <v>295.99579239870923</v>
      </c>
      <c r="CZ1120" s="362">
        <f t="shared" ref="CZ1120:DN1120" si="856">(CZ1112+CZ1113)/CZ1111+CZ1110</f>
        <v>253.99617592876882</v>
      </c>
      <c r="DA1120" s="362">
        <f t="shared" si="856"/>
        <v>224.99578814732763</v>
      </c>
      <c r="DB1120" s="362">
        <f t="shared" si="856"/>
        <v>202.99552076677315</v>
      </c>
      <c r="DC1120" s="362">
        <f t="shared" si="856"/>
        <v>190.00217425547623</v>
      </c>
      <c r="DD1120" s="362">
        <f t="shared" si="856"/>
        <v>174.99791344557741</v>
      </c>
      <c r="DE1120" s="362">
        <f t="shared" si="856"/>
        <v>164.99559634188427</v>
      </c>
      <c r="DF1120" s="362">
        <f t="shared" si="856"/>
        <v>157.00280920314253</v>
      </c>
      <c r="DG1120" s="362">
        <f t="shared" si="856"/>
        <v>151.99654993400793</v>
      </c>
      <c r="DH1120" s="362">
        <f t="shared" si="856"/>
        <v>145.99700693992628</v>
      </c>
      <c r="DI1120" s="362">
        <f t="shared" si="856"/>
        <v>141.99730722180493</v>
      </c>
      <c r="DJ1120" s="362">
        <f t="shared" si="856"/>
        <v>138.99904711262363</v>
      </c>
      <c r="DK1120" s="362">
        <f t="shared" si="856"/>
        <v>133.99871805423658</v>
      </c>
      <c r="DL1120" s="362">
        <f t="shared" si="856"/>
        <v>131.99796563285832</v>
      </c>
      <c r="DM1120" s="362">
        <f t="shared" si="856"/>
        <v>129.00495001041449</v>
      </c>
      <c r="DN1120" s="362">
        <f t="shared" si="856"/>
        <v>127.00491577747849</v>
      </c>
    </row>
    <row r="1121" spans="1:119" ht="13.5" x14ac:dyDescent="0.15">
      <c r="A1121" s="54"/>
      <c r="B1121" s="54"/>
      <c r="C1121" s="54"/>
      <c r="D1121" s="54"/>
      <c r="E1121" s="54"/>
      <c r="F1121" s="54"/>
      <c r="G1121" s="54"/>
      <c r="H1121" s="54"/>
      <c r="I1121" s="54"/>
      <c r="J1121" s="54"/>
      <c r="K1121" s="54"/>
      <c r="L1121" s="54"/>
      <c r="M1121" s="54"/>
      <c r="N1121" s="54"/>
      <c r="O1121" s="54"/>
      <c r="P1121" s="54"/>
      <c r="Q1121" s="54"/>
      <c r="R1121" s="54"/>
      <c r="S1121" s="54"/>
      <c r="T1121" s="54"/>
      <c r="U1121" s="54"/>
      <c r="V1121" s="54"/>
      <c r="W1121" s="54"/>
      <c r="X1121" s="54"/>
      <c r="Y1121" s="54"/>
      <c r="Z1121" s="54"/>
      <c r="AA1121" s="54"/>
      <c r="AB1121" s="54"/>
      <c r="AC1121" s="54"/>
      <c r="AD1121" s="54"/>
      <c r="AE1121" s="54"/>
      <c r="AF1121" s="54"/>
      <c r="AG1121" s="54"/>
      <c r="AH1121" s="54"/>
      <c r="AI1121" s="54"/>
      <c r="AJ1121" s="54"/>
      <c r="AK1121" s="54"/>
      <c r="AL1121" s="54"/>
      <c r="AM1121" s="54"/>
      <c r="AN1121" s="54"/>
      <c r="AO1121" s="54"/>
      <c r="AP1121" s="54"/>
      <c r="AQ1121" s="54"/>
      <c r="AR1121" s="54"/>
      <c r="AS1121" s="54"/>
      <c r="AT1121" s="54"/>
      <c r="AU1121" s="54"/>
      <c r="AV1121" s="54"/>
      <c r="AW1121" s="54"/>
      <c r="AX1121" s="54"/>
      <c r="AY1121" s="54"/>
      <c r="AZ1121" s="54"/>
      <c r="BA1121" s="54"/>
      <c r="BB1121" s="54"/>
      <c r="BC1121" s="54"/>
      <c r="BD1121" s="54"/>
      <c r="BE1121" s="54"/>
      <c r="BF1121" s="54"/>
      <c r="BG1121" s="54"/>
      <c r="BH1121" s="54"/>
      <c r="BI1121" s="54"/>
      <c r="BJ1121" s="54"/>
      <c r="BK1121" s="54"/>
      <c r="BL1121" s="54"/>
      <c r="BM1121" s="54"/>
      <c r="BN1121" s="54"/>
      <c r="BO1121" s="54"/>
      <c r="BP1121" s="54"/>
      <c r="BQ1121" s="54"/>
      <c r="BR1121" s="54"/>
      <c r="BS1121" s="54"/>
      <c r="BT1121" s="54"/>
      <c r="BU1121" s="54"/>
      <c r="BV1121" s="54"/>
      <c r="BW1121" s="54"/>
      <c r="BX1121" s="54"/>
      <c r="BY1121" s="54"/>
      <c r="BZ1121" s="54"/>
      <c r="CA1121" s="319" t="str">
        <f>IF(CB1121="","",CC1121)</f>
        <v/>
      </c>
      <c r="CB1121" s="363" t="str">
        <f>IF(COUNTIF(CY1121:DN1121,"×")=0,"","浮上できません")</f>
        <v/>
      </c>
      <c r="CC1121" s="316">
        <v>6</v>
      </c>
      <c r="CG1121" s="369"/>
      <c r="CH1121" s="369"/>
      <c r="CI1121" s="369"/>
      <c r="CJ1121" s="369"/>
      <c r="CK1121" s="369"/>
      <c r="CL1121" s="369"/>
      <c r="CM1121" s="369"/>
      <c r="CN1121" s="369"/>
      <c r="CO1121" s="369"/>
      <c r="CP1121" s="369"/>
      <c r="CQ1121" s="369"/>
      <c r="CR1121" s="369"/>
      <c r="CS1121" s="369"/>
      <c r="CT1121" s="369"/>
      <c r="CU1121" s="369"/>
      <c r="CV1121" s="369"/>
      <c r="CY1121" s="364" t="e">
        <f t="shared" ref="CY1121:DN1121" si="857">IF(CY1120-CG1120&gt;0,"","×")</f>
        <v>#VALUE!</v>
      </c>
      <c r="CZ1121" s="364" t="e">
        <f t="shared" si="857"/>
        <v>#VALUE!</v>
      </c>
      <c r="DA1121" s="364" t="e">
        <f t="shared" si="857"/>
        <v>#VALUE!</v>
      </c>
      <c r="DB1121" s="364" t="e">
        <f t="shared" si="857"/>
        <v>#VALUE!</v>
      </c>
      <c r="DC1121" s="364" t="e">
        <f t="shared" si="857"/>
        <v>#VALUE!</v>
      </c>
      <c r="DD1121" s="364" t="e">
        <f t="shared" si="857"/>
        <v>#VALUE!</v>
      </c>
      <c r="DE1121" s="364" t="e">
        <f t="shared" si="857"/>
        <v>#VALUE!</v>
      </c>
      <c r="DF1121" s="364" t="e">
        <f t="shared" si="857"/>
        <v>#VALUE!</v>
      </c>
      <c r="DG1121" s="364" t="e">
        <f t="shared" si="857"/>
        <v>#VALUE!</v>
      </c>
      <c r="DH1121" s="364" t="e">
        <f t="shared" si="857"/>
        <v>#VALUE!</v>
      </c>
      <c r="DI1121" s="364" t="e">
        <f t="shared" si="857"/>
        <v>#VALUE!</v>
      </c>
      <c r="DJ1121" s="364" t="e">
        <f t="shared" si="857"/>
        <v>#VALUE!</v>
      </c>
      <c r="DK1121" s="364" t="e">
        <f t="shared" si="857"/>
        <v>#VALUE!</v>
      </c>
      <c r="DL1121" s="364" t="e">
        <f t="shared" si="857"/>
        <v>#VALUE!</v>
      </c>
      <c r="DM1121" s="364" t="e">
        <f t="shared" si="857"/>
        <v>#VALUE!</v>
      </c>
      <c r="DN1121" s="364" t="e">
        <f t="shared" si="857"/>
        <v>#VALUE!</v>
      </c>
    </row>
    <row r="1122" spans="1:119" ht="13.5" x14ac:dyDescent="0.15">
      <c r="A1122" s="54"/>
      <c r="B1122" s="54"/>
      <c r="C1122" s="54"/>
      <c r="D1122" s="54"/>
      <c r="E1122" s="54"/>
      <c r="F1122" s="54"/>
      <c r="G1122" s="54"/>
      <c r="H1122" s="54"/>
      <c r="I1122" s="54"/>
      <c r="J1122" s="54"/>
      <c r="K1122" s="54"/>
      <c r="L1122" s="54"/>
      <c r="M1122" s="54"/>
      <c r="N1122" s="54"/>
      <c r="O1122" s="54"/>
      <c r="P1122" s="54"/>
      <c r="Q1122" s="54"/>
      <c r="R1122" s="54"/>
      <c r="S1122" s="54"/>
      <c r="T1122" s="54"/>
      <c r="U1122" s="54"/>
      <c r="V1122" s="54"/>
      <c r="W1122" s="54"/>
      <c r="X1122" s="54"/>
      <c r="Y1122" s="54"/>
      <c r="Z1122" s="54"/>
      <c r="AA1122" s="54"/>
      <c r="AB1122" s="54"/>
      <c r="AC1122" s="54"/>
      <c r="AD1122" s="54"/>
      <c r="AE1122" s="54"/>
      <c r="AF1122" s="54"/>
      <c r="AG1122" s="54"/>
      <c r="AH1122" s="54"/>
      <c r="AI1122" s="54"/>
      <c r="AJ1122" s="54"/>
      <c r="AK1122" s="54"/>
      <c r="AL1122" s="54"/>
      <c r="AM1122" s="54"/>
      <c r="AN1122" s="54"/>
      <c r="AO1122" s="54"/>
      <c r="AP1122" s="54"/>
      <c r="AQ1122" s="54"/>
      <c r="AR1122" s="54"/>
      <c r="AS1122" s="54"/>
      <c r="AT1122" s="54"/>
      <c r="AU1122" s="54"/>
      <c r="AV1122" s="54"/>
      <c r="AW1122" s="54"/>
      <c r="AX1122" s="54"/>
      <c r="AY1122" s="54"/>
      <c r="AZ1122" s="54"/>
      <c r="BA1122" s="54"/>
      <c r="BB1122" s="54"/>
      <c r="BC1122" s="54"/>
      <c r="BD1122" s="54"/>
      <c r="BE1122" s="54"/>
      <c r="BF1122" s="54"/>
      <c r="BG1122" s="54"/>
      <c r="BH1122" s="54"/>
      <c r="BI1122" s="54"/>
      <c r="BJ1122" s="54"/>
      <c r="BK1122" s="54"/>
      <c r="BL1122" s="54"/>
      <c r="BM1122" s="54"/>
      <c r="BN1122" s="54"/>
      <c r="BO1122" s="54"/>
      <c r="BP1122" s="54"/>
      <c r="BQ1122" s="54"/>
      <c r="BR1122" s="54"/>
      <c r="BS1122" s="54"/>
      <c r="BT1122" s="54"/>
      <c r="BU1122" s="54"/>
      <c r="BV1122" s="54"/>
      <c r="BW1122" s="54"/>
      <c r="BX1122" s="54"/>
      <c r="BY1122" s="54"/>
      <c r="BZ1122" s="54"/>
      <c r="CF1122" s="338">
        <v>63</v>
      </c>
      <c r="CG1122" s="338" t="s">
        <v>614</v>
      </c>
      <c r="CH1122" s="338"/>
      <c r="CI1122" s="338"/>
      <c r="CJ1122" s="338"/>
      <c r="CK1122" s="338"/>
      <c r="CL1122" s="338"/>
      <c r="CM1122" s="338"/>
      <c r="CN1122" s="338"/>
      <c r="CO1122" s="338"/>
      <c r="CP1122" s="338"/>
      <c r="CQ1122" s="338"/>
      <c r="CR1122" s="338"/>
      <c r="CS1122" s="338"/>
      <c r="CT1122" s="338"/>
      <c r="CU1122" s="338"/>
      <c r="CV1122" s="338"/>
      <c r="CW1122" s="338"/>
    </row>
    <row r="1124" spans="1:119" ht="13.5" x14ac:dyDescent="0.15">
      <c r="A1124" s="54"/>
      <c r="B1124" s="54"/>
      <c r="C1124" s="54"/>
      <c r="D1124" s="54"/>
      <c r="E1124" s="54"/>
      <c r="F1124" s="54"/>
      <c r="G1124" s="54"/>
      <c r="H1124" s="54"/>
      <c r="I1124" s="54"/>
      <c r="J1124" s="54"/>
      <c r="K1124" s="54"/>
      <c r="L1124" s="54"/>
      <c r="M1124" s="54"/>
      <c r="N1124" s="54"/>
      <c r="O1124" s="54"/>
      <c r="P1124" s="54"/>
      <c r="Q1124" s="54"/>
      <c r="R1124" s="54"/>
      <c r="S1124" s="54"/>
      <c r="T1124" s="54"/>
      <c r="U1124" s="54"/>
      <c r="V1124" s="54"/>
      <c r="W1124" s="54"/>
      <c r="X1124" s="54"/>
      <c r="Y1124" s="54"/>
      <c r="Z1124" s="54"/>
      <c r="AA1124" s="54"/>
      <c r="AB1124" s="54"/>
      <c r="AC1124" s="54"/>
      <c r="AD1124" s="54"/>
      <c r="AE1124" s="54"/>
      <c r="AF1124" s="54"/>
      <c r="AG1124" s="54"/>
      <c r="AH1124" s="54"/>
      <c r="AI1124" s="54"/>
      <c r="AJ1124" s="54"/>
      <c r="AK1124" s="54"/>
      <c r="AL1124" s="54"/>
      <c r="AM1124" s="54"/>
      <c r="AN1124" s="54"/>
      <c r="AO1124" s="54"/>
      <c r="AP1124" s="54"/>
      <c r="AQ1124" s="54"/>
      <c r="AR1124" s="54"/>
      <c r="AS1124" s="54"/>
      <c r="AT1124" s="54"/>
      <c r="AU1124" s="54"/>
      <c r="AV1124" s="54"/>
      <c r="AW1124" s="54"/>
      <c r="AX1124" s="54"/>
      <c r="AY1124" s="54"/>
      <c r="AZ1124" s="54"/>
      <c r="BA1124" s="54"/>
      <c r="BB1124" s="54"/>
      <c r="BC1124" s="54"/>
      <c r="BD1124" s="54"/>
      <c r="BE1124" s="54"/>
      <c r="BF1124" s="54"/>
      <c r="BG1124" s="54"/>
      <c r="BH1124" s="54"/>
      <c r="BI1124" s="54"/>
      <c r="BJ1124" s="54"/>
      <c r="BK1124" s="54"/>
      <c r="BL1124" s="54"/>
      <c r="BM1124" s="54"/>
      <c r="BN1124" s="54"/>
      <c r="BO1124" s="54"/>
      <c r="BP1124" s="54"/>
      <c r="BQ1124" s="54"/>
      <c r="BR1124" s="54"/>
      <c r="BS1124" s="54"/>
      <c r="BT1124" s="54"/>
      <c r="BU1124" s="54"/>
      <c r="BV1124" s="54"/>
      <c r="BW1124" s="54"/>
      <c r="BX1124" s="54"/>
      <c r="BY1124" s="54"/>
      <c r="BZ1124" s="54"/>
      <c r="CF1124" s="340" t="s">
        <v>401</v>
      </c>
      <c r="CG1124" s="353" t="e">
        <f t="shared" ref="CG1124:CV1124" si="858">CG1120</f>
        <v>#VALUE!</v>
      </c>
      <c r="CH1124" s="353" t="e">
        <f t="shared" si="858"/>
        <v>#VALUE!</v>
      </c>
      <c r="CI1124" s="353" t="e">
        <f t="shared" si="858"/>
        <v>#VALUE!</v>
      </c>
      <c r="CJ1124" s="353" t="e">
        <f t="shared" si="858"/>
        <v>#VALUE!</v>
      </c>
      <c r="CK1124" s="353" t="e">
        <f t="shared" si="858"/>
        <v>#VALUE!</v>
      </c>
      <c r="CL1124" s="353" t="e">
        <f t="shared" si="858"/>
        <v>#VALUE!</v>
      </c>
      <c r="CM1124" s="353" t="e">
        <f t="shared" si="858"/>
        <v>#VALUE!</v>
      </c>
      <c r="CN1124" s="353" t="e">
        <f t="shared" si="858"/>
        <v>#VALUE!</v>
      </c>
      <c r="CO1124" s="353" t="e">
        <f t="shared" si="858"/>
        <v>#VALUE!</v>
      </c>
      <c r="CP1124" s="353" t="e">
        <f t="shared" si="858"/>
        <v>#VALUE!</v>
      </c>
      <c r="CQ1124" s="353" t="e">
        <f t="shared" si="858"/>
        <v>#VALUE!</v>
      </c>
      <c r="CR1124" s="353" t="e">
        <f t="shared" si="858"/>
        <v>#VALUE!</v>
      </c>
      <c r="CS1124" s="353" t="e">
        <f t="shared" si="858"/>
        <v>#VALUE!</v>
      </c>
      <c r="CT1124" s="353" t="e">
        <f t="shared" si="858"/>
        <v>#VALUE!</v>
      </c>
      <c r="CU1124" s="353" t="e">
        <f t="shared" si="858"/>
        <v>#VALUE!</v>
      </c>
      <c r="CV1124" s="353" t="e">
        <f t="shared" si="858"/>
        <v>#VALUE!</v>
      </c>
    </row>
    <row r="1125" spans="1:119" ht="13.5" x14ac:dyDescent="0.15">
      <c r="A1125" s="54"/>
      <c r="B1125" s="54"/>
      <c r="C1125" s="54"/>
      <c r="D1125" s="54"/>
      <c r="E1125" s="54"/>
      <c r="F1125" s="54"/>
      <c r="G1125" s="54"/>
      <c r="H1125" s="54"/>
      <c r="I1125" s="54"/>
      <c r="J1125" s="54"/>
      <c r="K1125" s="54"/>
      <c r="L1125" s="54"/>
      <c r="M1125" s="54"/>
      <c r="N1125" s="54"/>
      <c r="O1125" s="54"/>
      <c r="P1125" s="54"/>
      <c r="Q1125" s="54"/>
      <c r="R1125" s="54"/>
      <c r="S1125" s="54"/>
      <c r="T1125" s="54"/>
      <c r="U1125" s="54"/>
      <c r="V1125" s="54"/>
      <c r="W1125" s="54"/>
      <c r="X1125" s="54"/>
      <c r="Y1125" s="54"/>
      <c r="Z1125" s="54"/>
      <c r="AA1125" s="54"/>
      <c r="AB1125" s="54"/>
      <c r="AC1125" s="54"/>
      <c r="AD1125" s="54"/>
      <c r="AE1125" s="54"/>
      <c r="AF1125" s="54"/>
      <c r="AG1125" s="54"/>
      <c r="AH1125" s="54"/>
      <c r="AI1125" s="54"/>
      <c r="AJ1125" s="54"/>
      <c r="AK1125" s="54"/>
      <c r="AL1125" s="54"/>
      <c r="AM1125" s="54"/>
      <c r="AN1125" s="54"/>
      <c r="AO1125" s="54"/>
      <c r="AP1125" s="54"/>
      <c r="AQ1125" s="54"/>
      <c r="AR1125" s="54"/>
      <c r="AS1125" s="54"/>
      <c r="AT1125" s="54"/>
      <c r="AU1125" s="54"/>
      <c r="AV1125" s="54"/>
      <c r="AW1125" s="54"/>
      <c r="AX1125" s="54"/>
      <c r="AY1125" s="54"/>
      <c r="AZ1125" s="54"/>
      <c r="BA1125" s="54"/>
      <c r="BB1125" s="54"/>
      <c r="BC1125" s="54"/>
      <c r="BD1125" s="54"/>
      <c r="BE1125" s="54"/>
      <c r="BF1125" s="54"/>
      <c r="BG1125" s="54"/>
      <c r="BH1125" s="54"/>
      <c r="BI1125" s="54"/>
      <c r="BJ1125" s="54"/>
      <c r="BK1125" s="54"/>
      <c r="BL1125" s="54"/>
      <c r="BM1125" s="54"/>
      <c r="BN1125" s="54"/>
      <c r="BO1125" s="54"/>
      <c r="BP1125" s="54"/>
      <c r="BQ1125" s="54"/>
      <c r="BR1125" s="54"/>
      <c r="BS1125" s="54"/>
      <c r="BT1125" s="54"/>
      <c r="BU1125" s="54"/>
      <c r="BV1125" s="54"/>
      <c r="BW1125" s="54"/>
      <c r="BX1125" s="54"/>
      <c r="BY1125" s="54"/>
      <c r="BZ1125" s="54"/>
      <c r="CF1125" s="54" t="s">
        <v>395</v>
      </c>
      <c r="CG1125" s="54">
        <v>100</v>
      </c>
      <c r="CH1125" s="54">
        <f>$CG1125</f>
        <v>100</v>
      </c>
      <c r="CI1125" s="54">
        <f t="shared" ref="CI1125:CV1129" si="859">$CG1125</f>
        <v>100</v>
      </c>
      <c r="CJ1125" s="54">
        <f t="shared" si="859"/>
        <v>100</v>
      </c>
      <c r="CK1125" s="54">
        <f t="shared" si="859"/>
        <v>100</v>
      </c>
      <c r="CL1125" s="54">
        <f t="shared" si="859"/>
        <v>100</v>
      </c>
      <c r="CM1125" s="54">
        <f t="shared" si="859"/>
        <v>100</v>
      </c>
      <c r="CN1125" s="54">
        <f t="shared" si="859"/>
        <v>100</v>
      </c>
      <c r="CO1125" s="54">
        <f t="shared" si="859"/>
        <v>100</v>
      </c>
      <c r="CP1125" s="54">
        <f t="shared" si="859"/>
        <v>100</v>
      </c>
      <c r="CQ1125" s="54">
        <f t="shared" si="859"/>
        <v>100</v>
      </c>
      <c r="CR1125" s="54">
        <f t="shared" si="859"/>
        <v>100</v>
      </c>
      <c r="CS1125" s="54">
        <f t="shared" si="859"/>
        <v>100</v>
      </c>
      <c r="CT1125" s="54">
        <f t="shared" si="859"/>
        <v>100</v>
      </c>
      <c r="CU1125" s="54">
        <f t="shared" si="859"/>
        <v>100</v>
      </c>
      <c r="CV1125" s="54">
        <f t="shared" si="859"/>
        <v>100</v>
      </c>
      <c r="CX1125" s="339" t="s">
        <v>402</v>
      </c>
      <c r="CY1125" s="339"/>
      <c r="CZ1125" s="339"/>
      <c r="DA1125" s="339"/>
      <c r="DB1125" s="339"/>
      <c r="DC1125" s="339"/>
      <c r="DD1125" s="339"/>
      <c r="DE1125" s="339"/>
      <c r="DF1125" s="339"/>
      <c r="DG1125" s="339"/>
      <c r="DH1125" s="339"/>
      <c r="DI1125" s="339"/>
      <c r="DJ1125" s="339"/>
      <c r="DK1125" s="339"/>
      <c r="DL1125" s="339"/>
      <c r="DM1125" s="339"/>
      <c r="DN1125" s="339"/>
      <c r="DO1125" s="339"/>
    </row>
    <row r="1126" spans="1:119" ht="13.5" x14ac:dyDescent="0.15">
      <c r="A1126" s="54"/>
      <c r="B1126" s="54"/>
      <c r="C1126" s="54"/>
      <c r="D1126" s="54"/>
      <c r="E1126" s="54"/>
      <c r="F1126" s="54"/>
      <c r="G1126" s="54"/>
      <c r="H1126" s="54"/>
      <c r="I1126" s="54"/>
      <c r="J1126" s="54"/>
      <c r="K1126" s="54"/>
      <c r="L1126" s="54"/>
      <c r="M1126" s="54"/>
      <c r="N1126" s="54"/>
      <c r="O1126" s="54"/>
      <c r="P1126" s="54"/>
      <c r="Q1126" s="54"/>
      <c r="R1126" s="54"/>
      <c r="S1126" s="54"/>
      <c r="T1126" s="54"/>
      <c r="U1126" s="54"/>
      <c r="V1126" s="54"/>
      <c r="W1126" s="54"/>
      <c r="X1126" s="54"/>
      <c r="Y1126" s="54"/>
      <c r="Z1126" s="54"/>
      <c r="AA1126" s="54"/>
      <c r="AB1126" s="54"/>
      <c r="AC1126" s="54"/>
      <c r="AD1126" s="54"/>
      <c r="AE1126" s="54"/>
      <c r="AF1126" s="54"/>
      <c r="AG1126" s="54"/>
      <c r="AH1126" s="54"/>
      <c r="AI1126" s="54"/>
      <c r="AJ1126" s="54"/>
      <c r="AK1126" s="54"/>
      <c r="AL1126" s="54"/>
      <c r="AM1126" s="54"/>
      <c r="AN1126" s="54"/>
      <c r="AO1126" s="54"/>
      <c r="AP1126" s="54"/>
      <c r="AQ1126" s="54"/>
      <c r="AR1126" s="54"/>
      <c r="AS1126" s="54"/>
      <c r="AT1126" s="54"/>
      <c r="AU1126" s="54"/>
      <c r="AV1126" s="54"/>
      <c r="AW1126" s="54"/>
      <c r="AX1126" s="54"/>
      <c r="AY1126" s="54"/>
      <c r="AZ1126" s="54"/>
      <c r="BA1126" s="54"/>
      <c r="BB1126" s="54"/>
      <c r="BC1126" s="54"/>
      <c r="BD1126" s="54"/>
      <c r="BE1126" s="54"/>
      <c r="BF1126" s="54"/>
      <c r="BG1126" s="54"/>
      <c r="BH1126" s="54"/>
      <c r="BI1126" s="54"/>
      <c r="BJ1126" s="54"/>
      <c r="BK1126" s="54"/>
      <c r="BL1126" s="54"/>
      <c r="BM1126" s="54"/>
      <c r="BN1126" s="54"/>
      <c r="BO1126" s="54"/>
      <c r="BP1126" s="54"/>
      <c r="BQ1126" s="54"/>
      <c r="BR1126" s="54"/>
      <c r="BS1126" s="54"/>
      <c r="BT1126" s="54"/>
      <c r="BU1126" s="54"/>
      <c r="BV1126" s="54"/>
      <c r="BW1126" s="54"/>
      <c r="BX1126" s="54"/>
      <c r="BY1126" s="54"/>
      <c r="BZ1126" s="54"/>
      <c r="CB1126" s="64" t="s">
        <v>372</v>
      </c>
      <c r="CC1126" s="345">
        <v>0</v>
      </c>
      <c r="CD1126" s="66" t="s">
        <v>373</v>
      </c>
      <c r="CE1126" s="66">
        <f>ROUND(CC1126*$CG$82*9.80665/1000,0)</f>
        <v>0</v>
      </c>
      <c r="CF1126" s="54" t="s">
        <v>374</v>
      </c>
      <c r="CG1126" s="341">
        <f>CE1127</f>
        <v>0</v>
      </c>
      <c r="CH1126" s="54">
        <f>$CG1126</f>
        <v>0</v>
      </c>
      <c r="CI1126" s="54">
        <f t="shared" si="859"/>
        <v>0</v>
      </c>
      <c r="CJ1126" s="54">
        <f t="shared" si="859"/>
        <v>0</v>
      </c>
      <c r="CK1126" s="54">
        <f t="shared" si="859"/>
        <v>0</v>
      </c>
      <c r="CL1126" s="54">
        <f t="shared" si="859"/>
        <v>0</v>
      </c>
      <c r="CM1126" s="54">
        <f t="shared" si="859"/>
        <v>0</v>
      </c>
      <c r="CN1126" s="54">
        <f t="shared" si="859"/>
        <v>0</v>
      </c>
      <c r="CO1126" s="54">
        <f t="shared" si="859"/>
        <v>0</v>
      </c>
      <c r="CP1126" s="54">
        <f t="shared" si="859"/>
        <v>0</v>
      </c>
      <c r="CQ1126" s="54">
        <f t="shared" si="859"/>
        <v>0</v>
      </c>
      <c r="CR1126" s="54">
        <f t="shared" si="859"/>
        <v>0</v>
      </c>
      <c r="CS1126" s="54">
        <f t="shared" si="859"/>
        <v>0</v>
      </c>
      <c r="CT1126" s="54">
        <f t="shared" si="859"/>
        <v>0</v>
      </c>
      <c r="CU1126" s="54">
        <f t="shared" si="859"/>
        <v>0</v>
      </c>
      <c r="CV1126" s="54">
        <f t="shared" si="859"/>
        <v>0</v>
      </c>
    </row>
    <row r="1127" spans="1:119" ht="13.5" x14ac:dyDescent="0.15">
      <c r="A1127" s="54"/>
      <c r="B1127" s="54"/>
      <c r="C1127" s="54"/>
      <c r="D1127" s="54"/>
      <c r="E1127" s="54"/>
      <c r="F1127" s="54"/>
      <c r="G1127" s="54"/>
      <c r="H1127" s="54"/>
      <c r="I1127" s="54"/>
      <c r="J1127" s="54"/>
      <c r="K1127" s="54"/>
      <c r="L1127" s="54"/>
      <c r="M1127" s="54"/>
      <c r="N1127" s="54"/>
      <c r="O1127" s="54"/>
      <c r="P1127" s="54"/>
      <c r="Q1127" s="54"/>
      <c r="R1127" s="54"/>
      <c r="S1127" s="54"/>
      <c r="T1127" s="54"/>
      <c r="U1127" s="54"/>
      <c r="V1127" s="54"/>
      <c r="W1127" s="54"/>
      <c r="X1127" s="54"/>
      <c r="Y1127" s="54"/>
      <c r="Z1127" s="54"/>
      <c r="AA1127" s="54"/>
      <c r="AB1127" s="54"/>
      <c r="AC1127" s="54"/>
      <c r="AD1127" s="54"/>
      <c r="AE1127" s="54"/>
      <c r="AF1127" s="54"/>
      <c r="AG1127" s="54"/>
      <c r="AH1127" s="54"/>
      <c r="AI1127" s="54"/>
      <c r="AJ1127" s="54"/>
      <c r="AK1127" s="54"/>
      <c r="AL1127" s="54"/>
      <c r="AM1127" s="54"/>
      <c r="AN1127" s="54"/>
      <c r="AO1127" s="54"/>
      <c r="AP1127" s="54"/>
      <c r="AQ1127" s="54"/>
      <c r="AR1127" s="54"/>
      <c r="AS1127" s="54"/>
      <c r="AT1127" s="54"/>
      <c r="AU1127" s="54"/>
      <c r="AV1127" s="54"/>
      <c r="AW1127" s="54"/>
      <c r="AX1127" s="54"/>
      <c r="AY1127" s="54"/>
      <c r="AZ1127" s="54"/>
      <c r="BA1127" s="54"/>
      <c r="BB1127" s="54"/>
      <c r="BC1127" s="54"/>
      <c r="BD1127" s="54"/>
      <c r="BE1127" s="54"/>
      <c r="BF1127" s="54"/>
      <c r="BG1127" s="54"/>
      <c r="BH1127" s="54"/>
      <c r="BI1127" s="54"/>
      <c r="BJ1127" s="54"/>
      <c r="BK1127" s="54"/>
      <c r="BL1127" s="54"/>
      <c r="BM1127" s="54"/>
      <c r="BN1127" s="54"/>
      <c r="BO1127" s="54"/>
      <c r="BP1127" s="54"/>
      <c r="BQ1127" s="54"/>
      <c r="BR1127" s="54"/>
      <c r="BS1127" s="54"/>
      <c r="BT1127" s="54"/>
      <c r="BU1127" s="54"/>
      <c r="BV1127" s="54"/>
      <c r="BW1127" s="54"/>
      <c r="BX1127" s="54"/>
      <c r="BY1127" s="54"/>
      <c r="BZ1127" s="54"/>
      <c r="CB1127" s="354" t="s">
        <v>376</v>
      </c>
      <c r="CC1127" s="355">
        <f>CC1111</f>
        <v>0</v>
      </c>
      <c r="CD1127" s="346" t="s">
        <v>381</v>
      </c>
      <c r="CE1127" s="66">
        <f>CC1127*$CG$82*9.80665/1000</f>
        <v>0</v>
      </c>
      <c r="CF1127" s="54" t="s">
        <v>396</v>
      </c>
      <c r="CG1127" s="54">
        <v>0.79</v>
      </c>
      <c r="CH1127" s="54">
        <f>$CG1127</f>
        <v>0.79</v>
      </c>
      <c r="CI1127" s="54">
        <f t="shared" si="859"/>
        <v>0.79</v>
      </c>
      <c r="CJ1127" s="54">
        <f t="shared" si="859"/>
        <v>0.79</v>
      </c>
      <c r="CK1127" s="54">
        <f t="shared" si="859"/>
        <v>0.79</v>
      </c>
      <c r="CL1127" s="54">
        <f t="shared" si="859"/>
        <v>0.79</v>
      </c>
      <c r="CM1127" s="54">
        <f t="shared" si="859"/>
        <v>0.79</v>
      </c>
      <c r="CN1127" s="54">
        <f t="shared" si="859"/>
        <v>0.79</v>
      </c>
      <c r="CO1127" s="54">
        <f t="shared" si="859"/>
        <v>0.79</v>
      </c>
      <c r="CP1127" s="54">
        <f t="shared" si="859"/>
        <v>0.79</v>
      </c>
      <c r="CQ1127" s="54">
        <f t="shared" si="859"/>
        <v>0.79</v>
      </c>
      <c r="CR1127" s="54">
        <f t="shared" si="859"/>
        <v>0.79</v>
      </c>
      <c r="CS1127" s="54">
        <f t="shared" si="859"/>
        <v>0.79</v>
      </c>
      <c r="CT1127" s="54">
        <f t="shared" si="859"/>
        <v>0.79</v>
      </c>
      <c r="CU1127" s="54">
        <f t="shared" si="859"/>
        <v>0.79</v>
      </c>
      <c r="CV1127" s="54">
        <f t="shared" si="859"/>
        <v>0.79</v>
      </c>
      <c r="CX1127" s="358" t="s">
        <v>404</v>
      </c>
      <c r="CY1127" s="54">
        <f t="shared" ref="CY1127:DN1127" si="860">CG$79</f>
        <v>126.88500000000001</v>
      </c>
      <c r="CZ1127" s="54">
        <f t="shared" si="860"/>
        <v>109.185</v>
      </c>
      <c r="DA1127" s="54">
        <f t="shared" si="860"/>
        <v>94.381</v>
      </c>
      <c r="DB1127" s="54">
        <f t="shared" si="860"/>
        <v>82.445999999999998</v>
      </c>
      <c r="DC1127" s="54">
        <f t="shared" si="860"/>
        <v>73.918000000000006</v>
      </c>
      <c r="DD1127" s="54">
        <f t="shared" si="860"/>
        <v>63.152999999999999</v>
      </c>
      <c r="DE1127" s="54">
        <f t="shared" si="860"/>
        <v>56.482999999999997</v>
      </c>
      <c r="DF1127" s="54">
        <f t="shared" si="860"/>
        <v>51.133000000000003</v>
      </c>
      <c r="DG1127" s="54">
        <f t="shared" si="860"/>
        <v>48.246000000000002</v>
      </c>
      <c r="DH1127" s="54">
        <f t="shared" si="860"/>
        <v>43.709000000000003</v>
      </c>
      <c r="DI1127" s="54">
        <f t="shared" si="860"/>
        <v>40.774000000000001</v>
      </c>
      <c r="DJ1127" s="54">
        <f t="shared" si="860"/>
        <v>38.68</v>
      </c>
      <c r="DK1127" s="54">
        <f t="shared" si="860"/>
        <v>34.463000000000001</v>
      </c>
      <c r="DL1127" s="54">
        <f t="shared" si="860"/>
        <v>33.161000000000001</v>
      </c>
      <c r="DM1127" s="54">
        <f t="shared" si="860"/>
        <v>30.765000000000001</v>
      </c>
      <c r="DN1127" s="54">
        <f t="shared" si="860"/>
        <v>29.283999999999999</v>
      </c>
    </row>
    <row r="1128" spans="1:119" ht="13.5" x14ac:dyDescent="0.15">
      <c r="A1128" s="54"/>
      <c r="B1128" s="54"/>
      <c r="C1128" s="54"/>
      <c r="D1128" s="54"/>
      <c r="E1128" s="54"/>
      <c r="F1128" s="54"/>
      <c r="G1128" s="54"/>
      <c r="H1128" s="54"/>
      <c r="I1128" s="54"/>
      <c r="J1128" s="54"/>
      <c r="K1128" s="54"/>
      <c r="L1128" s="54"/>
      <c r="M1128" s="54"/>
      <c r="N1128" s="54"/>
      <c r="O1128" s="54"/>
      <c r="P1128" s="54"/>
      <c r="Q1128" s="54"/>
      <c r="R1128" s="54"/>
      <c r="S1128" s="54"/>
      <c r="T1128" s="54"/>
      <c r="U1128" s="54"/>
      <c r="V1128" s="54"/>
      <c r="W1128" s="54"/>
      <c r="X1128" s="54"/>
      <c r="Y1128" s="54"/>
      <c r="Z1128" s="54"/>
      <c r="AA1128" s="54"/>
      <c r="AB1128" s="54"/>
      <c r="AC1128" s="54"/>
      <c r="AD1128" s="54"/>
      <c r="AE1128" s="54"/>
      <c r="AF1128" s="54"/>
      <c r="AG1128" s="54"/>
      <c r="AH1128" s="54"/>
      <c r="AI1128" s="54"/>
      <c r="AJ1128" s="54"/>
      <c r="AK1128" s="54"/>
      <c r="AL1128" s="54"/>
      <c r="AM1128" s="54"/>
      <c r="AN1128" s="54"/>
      <c r="AO1128" s="54"/>
      <c r="AP1128" s="54"/>
      <c r="AQ1128" s="54"/>
      <c r="AR1128" s="54"/>
      <c r="AS1128" s="54"/>
      <c r="AT1128" s="54"/>
      <c r="AU1128" s="54"/>
      <c r="AV1128" s="54"/>
      <c r="AW1128" s="54"/>
      <c r="AX1128" s="54"/>
      <c r="AY1128" s="54"/>
      <c r="AZ1128" s="54"/>
      <c r="BA1128" s="54"/>
      <c r="BB1128" s="54"/>
      <c r="BC1128" s="54"/>
      <c r="BD1128" s="54"/>
      <c r="BE1128" s="54"/>
      <c r="BF1128" s="54"/>
      <c r="BG1128" s="54"/>
      <c r="BH1128" s="54"/>
      <c r="BI1128" s="54"/>
      <c r="BJ1128" s="54"/>
      <c r="BK1128" s="54"/>
      <c r="BL1128" s="54"/>
      <c r="BM1128" s="54"/>
      <c r="BN1128" s="54"/>
      <c r="BO1128" s="54"/>
      <c r="BP1128" s="54"/>
      <c r="BQ1128" s="54"/>
      <c r="BR1128" s="54"/>
      <c r="BS1128" s="54"/>
      <c r="BT1128" s="54"/>
      <c r="BU1128" s="54"/>
      <c r="BV1128" s="54"/>
      <c r="BW1128" s="54"/>
      <c r="BX1128" s="54"/>
      <c r="BY1128" s="54"/>
      <c r="BZ1128" s="54"/>
      <c r="CB1128" s="64" t="s">
        <v>380</v>
      </c>
      <c r="CC1128" s="345">
        <f>-BN147</f>
        <v>0</v>
      </c>
      <c r="CD1128" s="346" t="s">
        <v>522</v>
      </c>
      <c r="CE1128" s="66">
        <f>CC1128*$CG$82*9.80665/1000</f>
        <v>0</v>
      </c>
      <c r="CF1128" s="54" t="s">
        <v>523</v>
      </c>
      <c r="CG1128" s="341">
        <f>CE1126</f>
        <v>0</v>
      </c>
      <c r="CH1128" s="54">
        <f>$CG1128</f>
        <v>0</v>
      </c>
      <c r="CI1128" s="54">
        <f t="shared" si="859"/>
        <v>0</v>
      </c>
      <c r="CJ1128" s="54">
        <f t="shared" si="859"/>
        <v>0</v>
      </c>
      <c r="CK1128" s="54">
        <f t="shared" si="859"/>
        <v>0</v>
      </c>
      <c r="CL1128" s="54">
        <f t="shared" si="859"/>
        <v>0</v>
      </c>
      <c r="CM1128" s="54">
        <f t="shared" si="859"/>
        <v>0</v>
      </c>
      <c r="CN1128" s="54">
        <f t="shared" si="859"/>
        <v>0</v>
      </c>
      <c r="CO1128" s="54">
        <f t="shared" si="859"/>
        <v>0</v>
      </c>
      <c r="CP1128" s="54">
        <f t="shared" si="859"/>
        <v>0</v>
      </c>
      <c r="CQ1128" s="54">
        <f t="shared" si="859"/>
        <v>0</v>
      </c>
      <c r="CR1128" s="54">
        <f t="shared" si="859"/>
        <v>0</v>
      </c>
      <c r="CS1128" s="54">
        <f t="shared" si="859"/>
        <v>0</v>
      </c>
      <c r="CT1128" s="54">
        <f t="shared" si="859"/>
        <v>0</v>
      </c>
      <c r="CU1128" s="54">
        <f t="shared" si="859"/>
        <v>0</v>
      </c>
      <c r="CV1128" s="54">
        <f t="shared" si="859"/>
        <v>0</v>
      </c>
      <c r="CX1128" s="54" t="s">
        <v>418</v>
      </c>
      <c r="CY1128" s="54">
        <f t="shared" ref="CY1128:DN1128" si="861">CG$80</f>
        <v>0.55779999999999996</v>
      </c>
      <c r="CZ1128" s="54">
        <f t="shared" si="861"/>
        <v>0.65139999999999998</v>
      </c>
      <c r="DA1128" s="54">
        <f t="shared" si="861"/>
        <v>0.72219999999999995</v>
      </c>
      <c r="DB1128" s="54">
        <f t="shared" si="861"/>
        <v>0.78249999999999997</v>
      </c>
      <c r="DC1128" s="54">
        <f t="shared" si="861"/>
        <v>0.81259999999999999</v>
      </c>
      <c r="DD1128" s="54">
        <f t="shared" si="861"/>
        <v>0.84340000000000004</v>
      </c>
      <c r="DE1128" s="54">
        <f t="shared" si="861"/>
        <v>0.86929999999999996</v>
      </c>
      <c r="DF1128" s="54">
        <f t="shared" si="861"/>
        <v>0.89100000000000001</v>
      </c>
      <c r="DG1128" s="54">
        <f t="shared" si="861"/>
        <v>0.90920000000000001</v>
      </c>
      <c r="DH1128" s="54">
        <f t="shared" si="861"/>
        <v>0.92220000000000002</v>
      </c>
      <c r="DI1128" s="54">
        <f t="shared" si="861"/>
        <v>0.93189999999999995</v>
      </c>
      <c r="DJ1128" s="54">
        <f t="shared" si="861"/>
        <v>0.94030000000000002</v>
      </c>
      <c r="DK1128" s="54">
        <f t="shared" si="861"/>
        <v>0.94769999999999999</v>
      </c>
      <c r="DL1128" s="54">
        <f t="shared" si="861"/>
        <v>0.95440000000000003</v>
      </c>
      <c r="DM1128" s="54">
        <f t="shared" si="861"/>
        <v>0.96020000000000005</v>
      </c>
      <c r="DN1128" s="54">
        <f t="shared" si="861"/>
        <v>0.96530000000000005</v>
      </c>
    </row>
    <row r="1129" spans="1:119" ht="14.25" thickBot="1" x14ac:dyDescent="0.2">
      <c r="A1129" s="54"/>
      <c r="B1129" s="54"/>
      <c r="C1129" s="54"/>
      <c r="D1129" s="54"/>
      <c r="E1129" s="54"/>
      <c r="F1129" s="54"/>
      <c r="G1129" s="54"/>
      <c r="H1129" s="54"/>
      <c r="I1129" s="54"/>
      <c r="J1129" s="54"/>
      <c r="K1129" s="54"/>
      <c r="L1129" s="54"/>
      <c r="M1129" s="54"/>
      <c r="N1129" s="54"/>
      <c r="O1129" s="54"/>
      <c r="P1129" s="54"/>
      <c r="Q1129" s="54"/>
      <c r="R1129" s="54"/>
      <c r="S1129" s="54"/>
      <c r="T1129" s="54"/>
      <c r="U1129" s="54"/>
      <c r="V1129" s="54"/>
      <c r="W1129" s="54"/>
      <c r="X1129" s="54"/>
      <c r="Y1129" s="54"/>
      <c r="Z1129" s="54"/>
      <c r="AA1129" s="54"/>
      <c r="AB1129" s="54"/>
      <c r="AC1129" s="54"/>
      <c r="AD1129" s="54"/>
      <c r="AE1129" s="54"/>
      <c r="AF1129" s="54"/>
      <c r="AG1129" s="54"/>
      <c r="AH1129" s="54"/>
      <c r="AI1129" s="54"/>
      <c r="AJ1129" s="54"/>
      <c r="AK1129" s="54"/>
      <c r="AL1129" s="54"/>
      <c r="AM1129" s="54"/>
      <c r="AN1129" s="54"/>
      <c r="AO1129" s="54"/>
      <c r="AP1129" s="54"/>
      <c r="AQ1129" s="54"/>
      <c r="AR1129" s="54"/>
      <c r="AS1129" s="54"/>
      <c r="AT1129" s="54"/>
      <c r="AU1129" s="54"/>
      <c r="AV1129" s="54"/>
      <c r="AW1129" s="54"/>
      <c r="AX1129" s="54"/>
      <c r="AY1129" s="54"/>
      <c r="AZ1129" s="54"/>
      <c r="BA1129" s="54"/>
      <c r="BB1129" s="54"/>
      <c r="BC1129" s="54"/>
      <c r="BD1129" s="54"/>
      <c r="BE1129" s="54"/>
      <c r="BF1129" s="54"/>
      <c r="BG1129" s="54"/>
      <c r="BH1129" s="54"/>
      <c r="BI1129" s="54"/>
      <c r="BJ1129" s="54"/>
      <c r="BK1129" s="54"/>
      <c r="BL1129" s="54"/>
      <c r="BM1129" s="54"/>
      <c r="BN1129" s="54"/>
      <c r="BO1129" s="54"/>
      <c r="BP1129" s="54"/>
      <c r="BQ1129" s="54"/>
      <c r="BR1129" s="54"/>
      <c r="BS1129" s="54"/>
      <c r="BT1129" s="54"/>
      <c r="BU1129" s="54"/>
      <c r="BV1129" s="54"/>
      <c r="BW1129" s="54"/>
      <c r="BX1129" s="54"/>
      <c r="BY1129" s="54"/>
      <c r="BZ1129" s="54"/>
      <c r="CB1129" s="64" t="s">
        <v>384</v>
      </c>
      <c r="CC1129" s="345" t="e">
        <f>(BM147-BM146)/0.000694444444444444</f>
        <v>#VALUE!</v>
      </c>
      <c r="CD1129" s="66" t="s">
        <v>65</v>
      </c>
      <c r="CE1129" s="66" t="e">
        <f>IF(CC1126=0,IF(CC1109&gt;0,CC1129+CE1112,CC1129),(CC1129-((CC1128-CC1127)/CC1126)))</f>
        <v>#VALUE!</v>
      </c>
      <c r="CF1129" s="54" t="s">
        <v>406</v>
      </c>
      <c r="CG1129" s="341" t="e">
        <f>ABS(CE1129)</f>
        <v>#VALUE!</v>
      </c>
      <c r="CH1129" s="54" t="e">
        <f>$CG1129</f>
        <v>#VALUE!</v>
      </c>
      <c r="CI1129" s="54" t="e">
        <f t="shared" si="859"/>
        <v>#VALUE!</v>
      </c>
      <c r="CJ1129" s="54" t="e">
        <f t="shared" si="859"/>
        <v>#VALUE!</v>
      </c>
      <c r="CK1129" s="54" t="e">
        <f t="shared" si="859"/>
        <v>#VALUE!</v>
      </c>
      <c r="CL1129" s="54" t="e">
        <f t="shared" si="859"/>
        <v>#VALUE!</v>
      </c>
      <c r="CM1129" s="54" t="e">
        <f t="shared" si="859"/>
        <v>#VALUE!</v>
      </c>
      <c r="CN1129" s="54" t="e">
        <f t="shared" si="859"/>
        <v>#VALUE!</v>
      </c>
      <c r="CO1129" s="54" t="e">
        <f t="shared" si="859"/>
        <v>#VALUE!</v>
      </c>
      <c r="CP1129" s="54" t="e">
        <f t="shared" si="859"/>
        <v>#VALUE!</v>
      </c>
      <c r="CQ1129" s="54" t="e">
        <f t="shared" si="859"/>
        <v>#VALUE!</v>
      </c>
      <c r="CR1129" s="54" t="e">
        <f t="shared" si="859"/>
        <v>#VALUE!</v>
      </c>
      <c r="CS1129" s="54" t="e">
        <f t="shared" si="859"/>
        <v>#VALUE!</v>
      </c>
      <c r="CT1129" s="54" t="e">
        <f t="shared" si="859"/>
        <v>#VALUE!</v>
      </c>
      <c r="CU1129" s="54" t="e">
        <f t="shared" si="859"/>
        <v>#VALUE!</v>
      </c>
      <c r="CV1129" s="54" t="e">
        <f t="shared" si="859"/>
        <v>#VALUE!</v>
      </c>
      <c r="CX1129" s="54" t="s">
        <v>561</v>
      </c>
      <c r="CY1129" s="54">
        <f>100-$CG$83</f>
        <v>94.33</v>
      </c>
      <c r="CZ1129" s="54">
        <f t="shared" ref="CZ1129:DN1129" si="862">100-$CG$83</f>
        <v>94.33</v>
      </c>
      <c r="DA1129" s="54">
        <f t="shared" si="862"/>
        <v>94.33</v>
      </c>
      <c r="DB1129" s="54">
        <f t="shared" si="862"/>
        <v>94.33</v>
      </c>
      <c r="DC1129" s="54">
        <f t="shared" si="862"/>
        <v>94.33</v>
      </c>
      <c r="DD1129" s="54">
        <f t="shared" si="862"/>
        <v>94.33</v>
      </c>
      <c r="DE1129" s="54">
        <f t="shared" si="862"/>
        <v>94.33</v>
      </c>
      <c r="DF1129" s="54">
        <f t="shared" si="862"/>
        <v>94.33</v>
      </c>
      <c r="DG1129" s="54">
        <f t="shared" si="862"/>
        <v>94.33</v>
      </c>
      <c r="DH1129" s="54">
        <f t="shared" si="862"/>
        <v>94.33</v>
      </c>
      <c r="DI1129" s="54">
        <f t="shared" si="862"/>
        <v>94.33</v>
      </c>
      <c r="DJ1129" s="54">
        <f t="shared" si="862"/>
        <v>94.33</v>
      </c>
      <c r="DK1129" s="54">
        <f t="shared" si="862"/>
        <v>94.33</v>
      </c>
      <c r="DL1129" s="54">
        <f t="shared" si="862"/>
        <v>94.33</v>
      </c>
      <c r="DM1129" s="54">
        <f t="shared" si="862"/>
        <v>94.33</v>
      </c>
      <c r="DN1129" s="54">
        <f t="shared" si="862"/>
        <v>94.33</v>
      </c>
    </row>
    <row r="1130" spans="1:119" ht="14.25" thickBot="1" x14ac:dyDescent="0.2">
      <c r="A1130" s="54"/>
      <c r="B1130" s="54"/>
      <c r="C1130" s="54"/>
      <c r="D1130" s="54"/>
      <c r="E1130" s="54"/>
      <c r="F1130" s="54"/>
      <c r="G1130" s="54"/>
      <c r="H1130" s="54"/>
      <c r="I1130" s="54"/>
      <c r="J1130" s="54"/>
      <c r="K1130" s="54"/>
      <c r="L1130" s="54"/>
      <c r="M1130" s="54"/>
      <c r="N1130" s="54"/>
      <c r="O1130" s="54"/>
      <c r="P1130" s="54"/>
      <c r="Q1130" s="54"/>
      <c r="R1130" s="54"/>
      <c r="S1130" s="54"/>
      <c r="T1130" s="54"/>
      <c r="U1130" s="54"/>
      <c r="V1130" s="54"/>
      <c r="W1130" s="54"/>
      <c r="X1130" s="54"/>
      <c r="Y1130" s="54"/>
      <c r="Z1130" s="54"/>
      <c r="AA1130" s="54"/>
      <c r="AB1130" s="54"/>
      <c r="AC1130" s="54"/>
      <c r="AD1130" s="54"/>
      <c r="AE1130" s="54"/>
      <c r="AF1130" s="54"/>
      <c r="AG1130" s="54"/>
      <c r="AH1130" s="54"/>
      <c r="AI1130" s="54"/>
      <c r="AJ1130" s="54"/>
      <c r="AK1130" s="54"/>
      <c r="AL1130" s="54"/>
      <c r="AM1130" s="54"/>
      <c r="AN1130" s="54"/>
      <c r="AO1130" s="54"/>
      <c r="AP1130" s="54"/>
      <c r="AQ1130" s="54"/>
      <c r="AR1130" s="54"/>
      <c r="AS1130" s="54"/>
      <c r="AT1130" s="54"/>
      <c r="AU1130" s="54"/>
      <c r="AV1130" s="54"/>
      <c r="AW1130" s="54"/>
      <c r="AX1130" s="54"/>
      <c r="AY1130" s="54"/>
      <c r="AZ1130" s="54"/>
      <c r="BA1130" s="54"/>
      <c r="BB1130" s="54"/>
      <c r="BC1130" s="54"/>
      <c r="BD1130" s="54"/>
      <c r="BE1130" s="54"/>
      <c r="BF1130" s="54"/>
      <c r="BG1130" s="54"/>
      <c r="BH1130" s="54"/>
      <c r="BI1130" s="54"/>
      <c r="BJ1130" s="54"/>
      <c r="BK1130" s="54"/>
      <c r="BL1130" s="54"/>
      <c r="BM1130" s="54"/>
      <c r="BN1130" s="54"/>
      <c r="BO1130" s="54"/>
      <c r="BP1130" s="54"/>
      <c r="BQ1130" s="54"/>
      <c r="BR1130" s="54"/>
      <c r="BS1130" s="54"/>
      <c r="BT1130" s="54"/>
      <c r="BU1130" s="54"/>
      <c r="BV1130" s="54"/>
      <c r="BW1130" s="54"/>
      <c r="BX1130" s="54"/>
      <c r="BY1130" s="54"/>
      <c r="BZ1130" s="54"/>
      <c r="CB1130" s="359"/>
      <c r="CC1130" s="360"/>
      <c r="CF1130" s="54" t="s">
        <v>397</v>
      </c>
      <c r="CG1130" s="347">
        <f>LN(2)/CG$78</f>
        <v>0.13862943611198905</v>
      </c>
      <c r="CH1130" s="347">
        <f t="shared" ref="CH1130:CV1130" si="863">LN(2)/CH$78</f>
        <v>8.6643397569993161E-2</v>
      </c>
      <c r="CI1130" s="347">
        <f t="shared" si="863"/>
        <v>5.5451774444795626E-2</v>
      </c>
      <c r="CJ1130" s="347">
        <f t="shared" si="863"/>
        <v>3.7467415165402446E-2</v>
      </c>
      <c r="CK1130" s="347">
        <f t="shared" si="863"/>
        <v>2.5672117798516494E-2</v>
      </c>
      <c r="CL1130" s="347">
        <f t="shared" si="863"/>
        <v>1.8097837612531208E-2</v>
      </c>
      <c r="CM1130" s="347">
        <f t="shared" si="863"/>
        <v>1.2765141446776157E-2</v>
      </c>
      <c r="CN1130" s="347">
        <f t="shared" si="863"/>
        <v>9.001911435843446E-3</v>
      </c>
      <c r="CO1130" s="347">
        <f t="shared" si="863"/>
        <v>6.3591484455040852E-3</v>
      </c>
      <c r="CP1130" s="347">
        <f t="shared" si="863"/>
        <v>4.7475834284927756E-3</v>
      </c>
      <c r="CQ1130" s="347">
        <f t="shared" si="863"/>
        <v>3.7066694147590657E-3</v>
      </c>
      <c r="CR1130" s="347">
        <f t="shared" si="863"/>
        <v>2.9001974082006081E-3</v>
      </c>
      <c r="CS1130" s="347">
        <f t="shared" si="863"/>
        <v>2.272613706753919E-3</v>
      </c>
      <c r="CT1130" s="347">
        <f t="shared" si="863"/>
        <v>1.7773004629742187E-3</v>
      </c>
      <c r="CU1130" s="347">
        <f t="shared" si="863"/>
        <v>1.3918618083533039E-3</v>
      </c>
      <c r="CV1130" s="347">
        <f t="shared" si="863"/>
        <v>1.0915703630865281E-3</v>
      </c>
      <c r="CX1130" s="54" t="s">
        <v>426</v>
      </c>
      <c r="CY1130" s="361">
        <f>CE1128</f>
        <v>0</v>
      </c>
      <c r="CZ1130" s="54">
        <f>$CY1130</f>
        <v>0</v>
      </c>
      <c r="DA1130" s="54">
        <f t="shared" ref="DA1130:DN1130" si="864">$CY1130</f>
        <v>0</v>
      </c>
      <c r="DB1130" s="54">
        <f t="shared" si="864"/>
        <v>0</v>
      </c>
      <c r="DC1130" s="54">
        <f t="shared" si="864"/>
        <v>0</v>
      </c>
      <c r="DD1130" s="54">
        <f t="shared" si="864"/>
        <v>0</v>
      </c>
      <c r="DE1130" s="54">
        <f t="shared" si="864"/>
        <v>0</v>
      </c>
      <c r="DF1130" s="54">
        <f t="shared" si="864"/>
        <v>0</v>
      </c>
      <c r="DG1130" s="54">
        <f t="shared" si="864"/>
        <v>0</v>
      </c>
      <c r="DH1130" s="54">
        <f t="shared" si="864"/>
        <v>0</v>
      </c>
      <c r="DI1130" s="54">
        <f t="shared" si="864"/>
        <v>0</v>
      </c>
      <c r="DJ1130" s="54">
        <f t="shared" si="864"/>
        <v>0</v>
      </c>
      <c r="DK1130" s="54">
        <f t="shared" si="864"/>
        <v>0</v>
      </c>
      <c r="DL1130" s="54">
        <f t="shared" si="864"/>
        <v>0</v>
      </c>
      <c r="DM1130" s="54">
        <f t="shared" si="864"/>
        <v>0</v>
      </c>
      <c r="DN1130" s="54">
        <f t="shared" si="864"/>
        <v>0</v>
      </c>
    </row>
    <row r="1132" spans="1:119" ht="13.5" x14ac:dyDescent="0.15">
      <c r="A1132" s="54"/>
      <c r="B1132" s="54"/>
      <c r="C1132" s="54"/>
      <c r="D1132" s="54"/>
      <c r="E1132" s="54"/>
      <c r="F1132" s="54"/>
      <c r="G1132" s="54"/>
      <c r="H1132" s="54"/>
      <c r="I1132" s="54"/>
      <c r="J1132" s="54"/>
      <c r="K1132" s="54"/>
      <c r="L1132" s="54"/>
      <c r="M1132" s="54"/>
      <c r="N1132" s="54"/>
      <c r="O1132" s="54"/>
      <c r="P1132" s="54"/>
      <c r="Q1132" s="54"/>
      <c r="R1132" s="54"/>
      <c r="S1132" s="54"/>
      <c r="T1132" s="54"/>
      <c r="U1132" s="54"/>
      <c r="V1132" s="54"/>
      <c r="W1132" s="54"/>
      <c r="X1132" s="54"/>
      <c r="Y1132" s="54"/>
      <c r="Z1132" s="54"/>
      <c r="AA1132" s="54"/>
      <c r="AB1132" s="54"/>
      <c r="AC1132" s="54"/>
      <c r="AD1132" s="54"/>
      <c r="AE1132" s="54"/>
      <c r="AF1132" s="54"/>
      <c r="AG1132" s="54"/>
      <c r="AH1132" s="54"/>
      <c r="AI1132" s="54"/>
      <c r="AJ1132" s="54"/>
      <c r="AK1132" s="54"/>
      <c r="AL1132" s="54"/>
      <c r="AM1132" s="54"/>
      <c r="AN1132" s="54"/>
      <c r="AO1132" s="54"/>
      <c r="AP1132" s="54"/>
      <c r="AQ1132" s="54"/>
      <c r="AR1132" s="54"/>
      <c r="AS1132" s="54"/>
      <c r="AT1132" s="54"/>
      <c r="AU1132" s="54"/>
      <c r="AV1132" s="54"/>
      <c r="AW1132" s="54"/>
      <c r="AX1132" s="54"/>
      <c r="AY1132" s="54"/>
      <c r="AZ1132" s="54"/>
      <c r="BA1132" s="54"/>
      <c r="BB1132" s="54"/>
      <c r="BC1132" s="54"/>
      <c r="BD1132" s="54"/>
      <c r="BE1132" s="54"/>
      <c r="BF1132" s="54"/>
      <c r="BG1132" s="54"/>
      <c r="BH1132" s="54"/>
      <c r="BI1132" s="54"/>
      <c r="BJ1132" s="54"/>
      <c r="BK1132" s="54"/>
      <c r="BL1132" s="54"/>
      <c r="BM1132" s="54"/>
      <c r="BN1132" s="54"/>
      <c r="BO1132" s="54"/>
      <c r="BP1132" s="54"/>
      <c r="BQ1132" s="54"/>
      <c r="BR1132" s="54"/>
      <c r="BS1132" s="54"/>
      <c r="BT1132" s="54"/>
      <c r="BU1132" s="54"/>
      <c r="BV1132" s="54"/>
      <c r="BW1132" s="54"/>
      <c r="BX1132" s="54"/>
      <c r="BY1132" s="54"/>
      <c r="BZ1132" s="54"/>
      <c r="CG1132" s="348">
        <f>(CG1125+CG1126)*CG1127</f>
        <v>79</v>
      </c>
      <c r="CH1132" s="348">
        <f t="shared" ref="CH1132:CV1132" si="865">(CH1125+CH1126)*CH1127</f>
        <v>79</v>
      </c>
      <c r="CI1132" s="348">
        <f t="shared" si="865"/>
        <v>79</v>
      </c>
      <c r="CJ1132" s="348">
        <f t="shared" si="865"/>
        <v>79</v>
      </c>
      <c r="CK1132" s="348">
        <f t="shared" si="865"/>
        <v>79</v>
      </c>
      <c r="CL1132" s="348">
        <f t="shared" si="865"/>
        <v>79</v>
      </c>
      <c r="CM1132" s="348">
        <f t="shared" si="865"/>
        <v>79</v>
      </c>
      <c r="CN1132" s="348">
        <f t="shared" si="865"/>
        <v>79</v>
      </c>
      <c r="CO1132" s="348">
        <f t="shared" si="865"/>
        <v>79</v>
      </c>
      <c r="CP1132" s="348">
        <f t="shared" si="865"/>
        <v>79</v>
      </c>
      <c r="CQ1132" s="348">
        <f t="shared" si="865"/>
        <v>79</v>
      </c>
      <c r="CR1132" s="348">
        <f t="shared" si="865"/>
        <v>79</v>
      </c>
      <c r="CS1132" s="348">
        <f t="shared" si="865"/>
        <v>79</v>
      </c>
      <c r="CT1132" s="348">
        <f t="shared" si="865"/>
        <v>79</v>
      </c>
      <c r="CU1132" s="348">
        <f t="shared" si="865"/>
        <v>79</v>
      </c>
      <c r="CV1132" s="348">
        <f t="shared" si="865"/>
        <v>79</v>
      </c>
    </row>
    <row r="1133" spans="1:119" ht="13.5" x14ac:dyDescent="0.15">
      <c r="A1133" s="54"/>
      <c r="B1133" s="54"/>
      <c r="C1133" s="54"/>
      <c r="D1133" s="54"/>
      <c r="E1133" s="54"/>
      <c r="F1133" s="54"/>
      <c r="G1133" s="54"/>
      <c r="H1133" s="54"/>
      <c r="I1133" s="54"/>
      <c r="J1133" s="54"/>
      <c r="K1133" s="54"/>
      <c r="L1133" s="54"/>
      <c r="M1133" s="54"/>
      <c r="N1133" s="54"/>
      <c r="O1133" s="54"/>
      <c r="P1133" s="54"/>
      <c r="Q1133" s="54"/>
      <c r="R1133" s="54"/>
      <c r="S1133" s="54"/>
      <c r="T1133" s="54"/>
      <c r="U1133" s="54"/>
      <c r="V1133" s="54"/>
      <c r="W1133" s="54"/>
      <c r="X1133" s="54"/>
      <c r="Y1133" s="54"/>
      <c r="Z1133" s="54"/>
      <c r="AA1133" s="54"/>
      <c r="AB1133" s="54"/>
      <c r="AC1133" s="54"/>
      <c r="AD1133" s="54"/>
      <c r="AE1133" s="54"/>
      <c r="AF1133" s="54"/>
      <c r="AG1133" s="54"/>
      <c r="AH1133" s="54"/>
      <c r="AI1133" s="54"/>
      <c r="AJ1133" s="54"/>
      <c r="AK1133" s="54"/>
      <c r="AL1133" s="54"/>
      <c r="AM1133" s="54"/>
      <c r="AN1133" s="54"/>
      <c r="AO1133" s="54"/>
      <c r="AP1133" s="54"/>
      <c r="AQ1133" s="54"/>
      <c r="AR1133" s="54"/>
      <c r="AS1133" s="54"/>
      <c r="AT1133" s="54"/>
      <c r="AU1133" s="54"/>
      <c r="AV1133" s="54"/>
      <c r="AW1133" s="54"/>
      <c r="AX1133" s="54"/>
      <c r="AY1133" s="54"/>
      <c r="AZ1133" s="54"/>
      <c r="BA1133" s="54"/>
      <c r="BB1133" s="54"/>
      <c r="BC1133" s="54"/>
      <c r="BD1133" s="54"/>
      <c r="BE1133" s="54"/>
      <c r="BF1133" s="54"/>
      <c r="BG1133" s="54"/>
      <c r="BH1133" s="54"/>
      <c r="BI1133" s="54"/>
      <c r="BJ1133" s="54"/>
      <c r="BK1133" s="54"/>
      <c r="BL1133" s="54"/>
      <c r="BM1133" s="54"/>
      <c r="BN1133" s="54"/>
      <c r="BO1133" s="54"/>
      <c r="BP1133" s="54"/>
      <c r="BQ1133" s="54"/>
      <c r="BR1133" s="54"/>
      <c r="BS1133" s="54"/>
      <c r="BT1133" s="54"/>
      <c r="BU1133" s="54"/>
      <c r="BV1133" s="54"/>
      <c r="BW1133" s="54"/>
      <c r="BX1133" s="54"/>
      <c r="BY1133" s="54"/>
      <c r="BZ1133" s="54"/>
      <c r="CG1133" s="348" t="e">
        <f>CG1128*CG1127*(CG1129-1/CG1130)</f>
        <v>#VALUE!</v>
      </c>
      <c r="CH1133" s="348" t="e">
        <f t="shared" ref="CH1133:CV1133" si="866">CH1128*CH1127*(CH1129-1/CH1130)</f>
        <v>#VALUE!</v>
      </c>
      <c r="CI1133" s="348" t="e">
        <f t="shared" si="866"/>
        <v>#VALUE!</v>
      </c>
      <c r="CJ1133" s="348" t="e">
        <f t="shared" si="866"/>
        <v>#VALUE!</v>
      </c>
      <c r="CK1133" s="348" t="e">
        <f t="shared" si="866"/>
        <v>#VALUE!</v>
      </c>
      <c r="CL1133" s="348" t="e">
        <f t="shared" si="866"/>
        <v>#VALUE!</v>
      </c>
      <c r="CM1133" s="348" t="e">
        <f t="shared" si="866"/>
        <v>#VALUE!</v>
      </c>
      <c r="CN1133" s="348" t="e">
        <f t="shared" si="866"/>
        <v>#VALUE!</v>
      </c>
      <c r="CO1133" s="348" t="e">
        <f t="shared" si="866"/>
        <v>#VALUE!</v>
      </c>
      <c r="CP1133" s="348" t="e">
        <f t="shared" si="866"/>
        <v>#VALUE!</v>
      </c>
      <c r="CQ1133" s="348" t="e">
        <f t="shared" si="866"/>
        <v>#VALUE!</v>
      </c>
      <c r="CR1133" s="348" t="e">
        <f t="shared" si="866"/>
        <v>#VALUE!</v>
      </c>
      <c r="CS1133" s="348" t="e">
        <f t="shared" si="866"/>
        <v>#VALUE!</v>
      </c>
      <c r="CT1133" s="348" t="e">
        <f t="shared" si="866"/>
        <v>#VALUE!</v>
      </c>
      <c r="CU1133" s="348" t="e">
        <f t="shared" si="866"/>
        <v>#VALUE!</v>
      </c>
      <c r="CV1133" s="348" t="e">
        <f t="shared" si="866"/>
        <v>#VALUE!</v>
      </c>
    </row>
    <row r="1134" spans="1:119" ht="13.5" x14ac:dyDescent="0.15">
      <c r="A1134" s="54"/>
      <c r="B1134" s="54"/>
      <c r="C1134" s="54"/>
      <c r="D1134" s="54"/>
      <c r="E1134" s="54"/>
      <c r="F1134" s="54"/>
      <c r="G1134" s="54"/>
      <c r="H1134" s="54"/>
      <c r="I1134" s="54"/>
      <c r="J1134" s="54"/>
      <c r="K1134" s="54"/>
      <c r="L1134" s="54"/>
      <c r="M1134" s="54"/>
      <c r="N1134" s="54"/>
      <c r="O1134" s="54"/>
      <c r="P1134" s="54"/>
      <c r="Q1134" s="54"/>
      <c r="R1134" s="54"/>
      <c r="S1134" s="54"/>
      <c r="T1134" s="54"/>
      <c r="U1134" s="54"/>
      <c r="V1134" s="54"/>
      <c r="W1134" s="54"/>
      <c r="X1134" s="54"/>
      <c r="Y1134" s="54"/>
      <c r="Z1134" s="54"/>
      <c r="AA1134" s="54"/>
      <c r="AB1134" s="54"/>
      <c r="AC1134" s="54"/>
      <c r="AD1134" s="54"/>
      <c r="AE1134" s="54"/>
      <c r="AF1134" s="54"/>
      <c r="AG1134" s="54"/>
      <c r="AH1134" s="54"/>
      <c r="AI1134" s="54"/>
      <c r="AJ1134" s="54"/>
      <c r="AK1134" s="54"/>
      <c r="AL1134" s="54"/>
      <c r="AM1134" s="54"/>
      <c r="AN1134" s="54"/>
      <c r="AO1134" s="54"/>
      <c r="AP1134" s="54"/>
      <c r="AQ1134" s="54"/>
      <c r="AR1134" s="54"/>
      <c r="AS1134" s="54"/>
      <c r="AT1134" s="54"/>
      <c r="AU1134" s="54"/>
      <c r="AV1134" s="54"/>
      <c r="AW1134" s="54"/>
      <c r="AX1134" s="54"/>
      <c r="AY1134" s="54"/>
      <c r="AZ1134" s="54"/>
      <c r="BA1134" s="54"/>
      <c r="BB1134" s="54"/>
      <c r="BC1134" s="54"/>
      <c r="BD1134" s="54"/>
      <c r="BE1134" s="54"/>
      <c r="BF1134" s="54"/>
      <c r="BG1134" s="54"/>
      <c r="BH1134" s="54"/>
      <c r="BI1134" s="54"/>
      <c r="BJ1134" s="54"/>
      <c r="BK1134" s="54"/>
      <c r="BL1134" s="54"/>
      <c r="BM1134" s="54"/>
      <c r="BN1134" s="54"/>
      <c r="BO1134" s="54"/>
      <c r="BP1134" s="54"/>
      <c r="BQ1134" s="54"/>
      <c r="BR1134" s="54"/>
      <c r="BS1134" s="54"/>
      <c r="BT1134" s="54"/>
      <c r="BU1134" s="54"/>
      <c r="BV1134" s="54"/>
      <c r="BW1134" s="54"/>
      <c r="BX1134" s="54"/>
      <c r="BY1134" s="54"/>
      <c r="BZ1134" s="54"/>
      <c r="CG1134" s="348" t="e">
        <f>((CG1125+CG1126)*CG1127-CG1124-CG1128*CG1127/CG1130)*EXP(-CG1130*CG1129)</f>
        <v>#VALUE!</v>
      </c>
      <c r="CH1134" s="348" t="e">
        <f t="shared" ref="CH1134:CV1134" si="867">((CH1125+CH1126)*CH1127-CH1124-CH1128*CH1127/CH1130)*EXP(-CH1130*CH1129)</f>
        <v>#VALUE!</v>
      </c>
      <c r="CI1134" s="348" t="e">
        <f t="shared" si="867"/>
        <v>#VALUE!</v>
      </c>
      <c r="CJ1134" s="348" t="e">
        <f t="shared" si="867"/>
        <v>#VALUE!</v>
      </c>
      <c r="CK1134" s="348" t="e">
        <f t="shared" si="867"/>
        <v>#VALUE!</v>
      </c>
      <c r="CL1134" s="348" t="e">
        <f t="shared" si="867"/>
        <v>#VALUE!</v>
      </c>
      <c r="CM1134" s="348" t="e">
        <f t="shared" si="867"/>
        <v>#VALUE!</v>
      </c>
      <c r="CN1134" s="348" t="e">
        <f t="shared" si="867"/>
        <v>#VALUE!</v>
      </c>
      <c r="CO1134" s="348" t="e">
        <f t="shared" si="867"/>
        <v>#VALUE!</v>
      </c>
      <c r="CP1134" s="348" t="e">
        <f t="shared" si="867"/>
        <v>#VALUE!</v>
      </c>
      <c r="CQ1134" s="348" t="e">
        <f t="shared" si="867"/>
        <v>#VALUE!</v>
      </c>
      <c r="CR1134" s="348" t="e">
        <f t="shared" si="867"/>
        <v>#VALUE!</v>
      </c>
      <c r="CS1134" s="348" t="e">
        <f t="shared" si="867"/>
        <v>#VALUE!</v>
      </c>
      <c r="CT1134" s="348" t="e">
        <f t="shared" si="867"/>
        <v>#VALUE!</v>
      </c>
      <c r="CU1134" s="348" t="e">
        <f t="shared" si="867"/>
        <v>#VALUE!</v>
      </c>
      <c r="CV1134" s="348" t="e">
        <f t="shared" si="867"/>
        <v>#VALUE!</v>
      </c>
    </row>
    <row r="1135" spans="1:119" ht="13.5" x14ac:dyDescent="0.15">
      <c r="A1135" s="54"/>
      <c r="B1135" s="54"/>
      <c r="C1135" s="54"/>
      <c r="D1135" s="54"/>
      <c r="E1135" s="54"/>
      <c r="F1135" s="54"/>
      <c r="G1135" s="54"/>
      <c r="H1135" s="54"/>
      <c r="I1135" s="54"/>
      <c r="J1135" s="54"/>
      <c r="K1135" s="54"/>
      <c r="L1135" s="54"/>
      <c r="M1135" s="54"/>
      <c r="N1135" s="54"/>
      <c r="O1135" s="54"/>
      <c r="P1135" s="54"/>
      <c r="Q1135" s="54"/>
      <c r="R1135" s="54"/>
      <c r="S1135" s="54"/>
      <c r="T1135" s="54"/>
      <c r="U1135" s="54"/>
      <c r="V1135" s="54"/>
      <c r="W1135" s="54"/>
      <c r="X1135" s="54"/>
      <c r="Y1135" s="54"/>
      <c r="Z1135" s="54"/>
      <c r="AA1135" s="54"/>
      <c r="AB1135" s="54"/>
      <c r="AC1135" s="54"/>
      <c r="AD1135" s="54"/>
      <c r="AE1135" s="54"/>
      <c r="AF1135" s="54"/>
      <c r="AG1135" s="54"/>
      <c r="AH1135" s="54"/>
      <c r="AI1135" s="54"/>
      <c r="AJ1135" s="54"/>
      <c r="AK1135" s="54"/>
      <c r="AL1135" s="54"/>
      <c r="AM1135" s="54"/>
      <c r="AN1135" s="54"/>
      <c r="AO1135" s="54"/>
      <c r="AP1135" s="54"/>
      <c r="AQ1135" s="54"/>
      <c r="AR1135" s="54"/>
      <c r="AS1135" s="54"/>
      <c r="AT1135" s="54"/>
      <c r="AU1135" s="54"/>
      <c r="AV1135" s="54"/>
      <c r="AW1135" s="54"/>
      <c r="AX1135" s="54"/>
      <c r="AY1135" s="54"/>
      <c r="AZ1135" s="54"/>
      <c r="BA1135" s="54"/>
      <c r="BB1135" s="54"/>
      <c r="BC1135" s="54"/>
      <c r="BD1135" s="54"/>
      <c r="BE1135" s="54"/>
      <c r="BF1135" s="54"/>
      <c r="BG1135" s="54"/>
      <c r="BH1135" s="54"/>
      <c r="BI1135" s="54"/>
      <c r="BJ1135" s="54"/>
      <c r="BK1135" s="54"/>
      <c r="BL1135" s="54"/>
      <c r="BM1135" s="54"/>
      <c r="BN1135" s="54"/>
      <c r="BO1135" s="54"/>
      <c r="BP1135" s="54"/>
      <c r="BQ1135" s="54"/>
      <c r="BR1135" s="54"/>
      <c r="BS1135" s="54"/>
      <c r="BT1135" s="54"/>
      <c r="BU1135" s="54"/>
      <c r="BV1135" s="54"/>
      <c r="BW1135" s="54"/>
      <c r="BX1135" s="54"/>
      <c r="BY1135" s="54"/>
      <c r="BZ1135" s="54"/>
      <c r="CG1135" s="349" t="e">
        <f>CG1132+CG1133-CG1134</f>
        <v>#VALUE!</v>
      </c>
      <c r="CH1135" s="349" t="e">
        <f t="shared" ref="CH1135:CV1135" si="868">CH1132+CH1133-CH1134</f>
        <v>#VALUE!</v>
      </c>
      <c r="CI1135" s="349" t="e">
        <f t="shared" si="868"/>
        <v>#VALUE!</v>
      </c>
      <c r="CJ1135" s="349" t="e">
        <f t="shared" si="868"/>
        <v>#VALUE!</v>
      </c>
      <c r="CK1135" s="349" t="e">
        <f t="shared" si="868"/>
        <v>#VALUE!</v>
      </c>
      <c r="CL1135" s="349" t="e">
        <f t="shared" si="868"/>
        <v>#VALUE!</v>
      </c>
      <c r="CM1135" s="349" t="e">
        <f t="shared" si="868"/>
        <v>#VALUE!</v>
      </c>
      <c r="CN1135" s="349" t="e">
        <f t="shared" si="868"/>
        <v>#VALUE!</v>
      </c>
      <c r="CO1135" s="349" t="e">
        <f t="shared" si="868"/>
        <v>#VALUE!</v>
      </c>
      <c r="CP1135" s="349" t="e">
        <f t="shared" si="868"/>
        <v>#VALUE!</v>
      </c>
      <c r="CQ1135" s="349" t="e">
        <f t="shared" si="868"/>
        <v>#VALUE!</v>
      </c>
      <c r="CR1135" s="349" t="e">
        <f t="shared" si="868"/>
        <v>#VALUE!</v>
      </c>
      <c r="CS1135" s="349" t="e">
        <f t="shared" si="868"/>
        <v>#VALUE!</v>
      </c>
      <c r="CT1135" s="349" t="e">
        <f t="shared" si="868"/>
        <v>#VALUE!</v>
      </c>
      <c r="CU1135" s="349" t="e">
        <f t="shared" si="868"/>
        <v>#VALUE!</v>
      </c>
      <c r="CV1135" s="349" t="e">
        <f t="shared" si="868"/>
        <v>#VALUE!</v>
      </c>
    </row>
    <row r="1136" spans="1:119" ht="13.5" x14ac:dyDescent="0.15">
      <c r="A1136" s="54"/>
      <c r="B1136" s="54"/>
      <c r="C1136" s="54"/>
      <c r="D1136" s="54"/>
      <c r="E1136" s="54"/>
      <c r="F1136" s="54"/>
      <c r="G1136" s="54"/>
      <c r="H1136" s="54"/>
      <c r="I1136" s="54"/>
      <c r="J1136" s="54"/>
      <c r="K1136" s="54"/>
      <c r="L1136" s="54"/>
      <c r="M1136" s="54"/>
      <c r="N1136" s="54"/>
      <c r="O1136" s="54"/>
      <c r="P1136" s="54"/>
      <c r="Q1136" s="54"/>
      <c r="R1136" s="54"/>
      <c r="S1136" s="54"/>
      <c r="T1136" s="54"/>
      <c r="U1136" s="54"/>
      <c r="V1136" s="54"/>
      <c r="W1136" s="54"/>
      <c r="X1136" s="54"/>
      <c r="Y1136" s="54"/>
      <c r="Z1136" s="54"/>
      <c r="AA1136" s="54"/>
      <c r="AB1136" s="54"/>
      <c r="AC1136" s="54"/>
      <c r="AD1136" s="54"/>
      <c r="AE1136" s="54"/>
      <c r="AF1136" s="54"/>
      <c r="AG1136" s="54"/>
      <c r="AH1136" s="54"/>
      <c r="AI1136" s="54"/>
      <c r="AJ1136" s="54"/>
      <c r="AK1136" s="54"/>
      <c r="AL1136" s="54"/>
      <c r="AM1136" s="54"/>
      <c r="AN1136" s="54"/>
      <c r="AO1136" s="54"/>
      <c r="AP1136" s="54"/>
      <c r="AQ1136" s="54"/>
      <c r="AR1136" s="54"/>
      <c r="AS1136" s="54"/>
      <c r="AT1136" s="54"/>
      <c r="AU1136" s="54"/>
      <c r="AV1136" s="54"/>
      <c r="AW1136" s="54"/>
      <c r="AX1136" s="54"/>
      <c r="AY1136" s="54"/>
      <c r="AZ1136" s="54"/>
      <c r="BA1136" s="54"/>
      <c r="BB1136" s="54"/>
      <c r="BC1136" s="54"/>
      <c r="BD1136" s="54"/>
      <c r="BE1136" s="54"/>
      <c r="BF1136" s="54"/>
      <c r="BG1136" s="54"/>
      <c r="BH1136" s="54"/>
      <c r="BI1136" s="54"/>
      <c r="BJ1136" s="54"/>
      <c r="BK1136" s="54"/>
      <c r="BL1136" s="54"/>
      <c r="BM1136" s="54"/>
      <c r="BN1136" s="54"/>
      <c r="BO1136" s="54"/>
      <c r="BP1136" s="54"/>
      <c r="BQ1136" s="54"/>
      <c r="BR1136" s="54"/>
      <c r="BS1136" s="54"/>
      <c r="BT1136" s="54"/>
      <c r="BU1136" s="54"/>
      <c r="BV1136" s="54"/>
      <c r="BW1136" s="54"/>
      <c r="BX1136" s="54"/>
      <c r="BY1136" s="54"/>
      <c r="BZ1136" s="54"/>
      <c r="CG1136" s="350" t="s">
        <v>390</v>
      </c>
      <c r="CH1136" s="351" t="s">
        <v>333</v>
      </c>
      <c r="CI1136" s="351" t="s">
        <v>334</v>
      </c>
      <c r="CJ1136" s="351" t="s">
        <v>335</v>
      </c>
      <c r="CK1136" s="351" t="s">
        <v>336</v>
      </c>
      <c r="CL1136" s="351" t="s">
        <v>337</v>
      </c>
      <c r="CM1136" s="351" t="s">
        <v>338</v>
      </c>
      <c r="CN1136" s="351" t="s">
        <v>339</v>
      </c>
      <c r="CO1136" s="351" t="s">
        <v>340</v>
      </c>
      <c r="CP1136" s="351" t="s">
        <v>341</v>
      </c>
      <c r="CQ1136" s="351" t="s">
        <v>342</v>
      </c>
      <c r="CR1136" s="351" t="s">
        <v>343</v>
      </c>
      <c r="CS1136" s="351" t="s">
        <v>344</v>
      </c>
      <c r="CT1136" s="351" t="s">
        <v>345</v>
      </c>
      <c r="CU1136" s="351" t="s">
        <v>346</v>
      </c>
      <c r="CV1136" s="351" t="s">
        <v>347</v>
      </c>
      <c r="CY1136" s="54" t="s">
        <v>390</v>
      </c>
      <c r="CZ1136" s="54" t="s">
        <v>333</v>
      </c>
      <c r="DA1136" s="54" t="s">
        <v>334</v>
      </c>
      <c r="DB1136" s="54" t="s">
        <v>335</v>
      </c>
      <c r="DC1136" s="54" t="s">
        <v>336</v>
      </c>
      <c r="DD1136" s="54" t="s">
        <v>337</v>
      </c>
      <c r="DE1136" s="54" t="s">
        <v>338</v>
      </c>
      <c r="DF1136" s="54" t="s">
        <v>339</v>
      </c>
      <c r="DG1136" s="54" t="s">
        <v>340</v>
      </c>
      <c r="DH1136" s="54" t="s">
        <v>341</v>
      </c>
      <c r="DI1136" s="54" t="s">
        <v>342</v>
      </c>
      <c r="DJ1136" s="54" t="s">
        <v>343</v>
      </c>
      <c r="DK1136" s="54" t="s">
        <v>344</v>
      </c>
      <c r="DL1136" s="54" t="s">
        <v>345</v>
      </c>
      <c r="DM1136" s="54" t="s">
        <v>346</v>
      </c>
      <c r="DN1136" s="54" t="s">
        <v>347</v>
      </c>
    </row>
    <row r="1137" spans="1:119" ht="13.5" x14ac:dyDescent="0.15">
      <c r="A1137" s="54"/>
      <c r="B1137" s="54"/>
      <c r="C1137" s="54"/>
      <c r="D1137" s="54"/>
      <c r="E1137" s="54"/>
      <c r="F1137" s="54"/>
      <c r="G1137" s="54"/>
      <c r="H1137" s="54"/>
      <c r="I1137" s="54"/>
      <c r="J1137" s="54"/>
      <c r="K1137" s="54"/>
      <c r="L1137" s="54"/>
      <c r="M1137" s="54"/>
      <c r="N1137" s="54"/>
      <c r="O1137" s="54"/>
      <c r="P1137" s="54"/>
      <c r="Q1137" s="54"/>
      <c r="R1137" s="54"/>
      <c r="S1137" s="54"/>
      <c r="T1137" s="54"/>
      <c r="U1137" s="54"/>
      <c r="V1137" s="54"/>
      <c r="W1137" s="54"/>
      <c r="X1137" s="54"/>
      <c r="Y1137" s="54"/>
      <c r="Z1137" s="54"/>
      <c r="AA1137" s="54"/>
      <c r="AB1137" s="54"/>
      <c r="AC1137" s="54"/>
      <c r="AD1137" s="54"/>
      <c r="AE1137" s="54"/>
      <c r="AF1137" s="54"/>
      <c r="AG1137" s="54"/>
      <c r="AH1137" s="54"/>
      <c r="AI1137" s="54"/>
      <c r="AJ1137" s="54"/>
      <c r="AK1137" s="54"/>
      <c r="AL1137" s="54"/>
      <c r="AM1137" s="54"/>
      <c r="AN1137" s="54"/>
      <c r="AO1137" s="54"/>
      <c r="AP1137" s="54"/>
      <c r="AQ1137" s="54"/>
      <c r="AR1137" s="54"/>
      <c r="AS1137" s="54"/>
      <c r="AT1137" s="54"/>
      <c r="AU1137" s="54"/>
      <c r="AV1137" s="54"/>
      <c r="AW1137" s="54"/>
      <c r="AX1137" s="54"/>
      <c r="AY1137" s="54"/>
      <c r="AZ1137" s="54"/>
      <c r="BA1137" s="54"/>
      <c r="BB1137" s="54"/>
      <c r="BC1137" s="54"/>
      <c r="BD1137" s="54"/>
      <c r="BE1137" s="54"/>
      <c r="BF1137" s="54"/>
      <c r="BG1137" s="54"/>
      <c r="BH1137" s="54"/>
      <c r="BI1137" s="54"/>
      <c r="BJ1137" s="54"/>
      <c r="BK1137" s="54"/>
      <c r="BL1137" s="54"/>
      <c r="BM1137" s="54"/>
      <c r="BN1137" s="54"/>
      <c r="BO1137" s="54"/>
      <c r="BP1137" s="54"/>
      <c r="BQ1137" s="54"/>
      <c r="BR1137" s="54"/>
      <c r="BS1137" s="54"/>
      <c r="BT1137" s="54"/>
      <c r="BU1137" s="54"/>
      <c r="BV1137" s="54"/>
      <c r="BW1137" s="54"/>
      <c r="BX1137" s="54"/>
      <c r="BY1137" s="54"/>
      <c r="BZ1137" s="54"/>
      <c r="CF1137" s="54" t="s">
        <v>391</v>
      </c>
      <c r="CG1137" s="352" t="e">
        <f>ROUND((CG1125+CG1126)*CG1127+CG1128*CG1127*(CG1129-1/CG1130)-((CG1125+CG1126)*CG1127-CG1124-CG1128*CG1127/CG1130)*EXP(-CG1130*CG1129),5)</f>
        <v>#VALUE!</v>
      </c>
      <c r="CH1137" s="352" t="e">
        <f t="shared" ref="CH1137:CV1137" si="869">ROUND((CH1125+CH1126)*CH1127+CH1128*CH1127*(CH1129-1/CH1130)-((CH1125+CH1126)*CH1127-CH1124-CH1128*CH1127/CH1130)*EXP(-CH1130*CH1129),5)</f>
        <v>#VALUE!</v>
      </c>
      <c r="CI1137" s="352" t="e">
        <f t="shared" si="869"/>
        <v>#VALUE!</v>
      </c>
      <c r="CJ1137" s="352" t="e">
        <f t="shared" si="869"/>
        <v>#VALUE!</v>
      </c>
      <c r="CK1137" s="352" t="e">
        <f t="shared" si="869"/>
        <v>#VALUE!</v>
      </c>
      <c r="CL1137" s="352" t="e">
        <f t="shared" si="869"/>
        <v>#VALUE!</v>
      </c>
      <c r="CM1137" s="352" t="e">
        <f t="shared" si="869"/>
        <v>#VALUE!</v>
      </c>
      <c r="CN1137" s="352" t="e">
        <f t="shared" si="869"/>
        <v>#VALUE!</v>
      </c>
      <c r="CO1137" s="352" t="e">
        <f t="shared" si="869"/>
        <v>#VALUE!</v>
      </c>
      <c r="CP1137" s="352" t="e">
        <f t="shared" si="869"/>
        <v>#VALUE!</v>
      </c>
      <c r="CQ1137" s="352" t="e">
        <f t="shared" si="869"/>
        <v>#VALUE!</v>
      </c>
      <c r="CR1137" s="352" t="e">
        <f t="shared" si="869"/>
        <v>#VALUE!</v>
      </c>
      <c r="CS1137" s="352" t="e">
        <f t="shared" si="869"/>
        <v>#VALUE!</v>
      </c>
      <c r="CT1137" s="352" t="e">
        <f t="shared" si="869"/>
        <v>#VALUE!</v>
      </c>
      <c r="CU1137" s="352" t="e">
        <f t="shared" si="869"/>
        <v>#VALUE!</v>
      </c>
      <c r="CV1137" s="352" t="e">
        <f t="shared" si="869"/>
        <v>#VALUE!</v>
      </c>
      <c r="CX1137" s="54" t="s">
        <v>412</v>
      </c>
      <c r="CY1137" s="362">
        <f>(CY1129+CY1130)/CY1128+CY1127</f>
        <v>295.99579239870923</v>
      </c>
      <c r="CZ1137" s="362">
        <f t="shared" ref="CZ1137:DN1137" si="870">(CZ1129+CZ1130)/CZ1128+CZ1127</f>
        <v>253.99617592876882</v>
      </c>
      <c r="DA1137" s="362">
        <f t="shared" si="870"/>
        <v>224.99578814732763</v>
      </c>
      <c r="DB1137" s="362">
        <f t="shared" si="870"/>
        <v>202.99552076677315</v>
      </c>
      <c r="DC1137" s="362">
        <f t="shared" si="870"/>
        <v>190.00217425547623</v>
      </c>
      <c r="DD1137" s="362">
        <f t="shared" si="870"/>
        <v>174.99791344557741</v>
      </c>
      <c r="DE1137" s="362">
        <f t="shared" si="870"/>
        <v>164.99559634188427</v>
      </c>
      <c r="DF1137" s="362">
        <f t="shared" si="870"/>
        <v>157.00280920314253</v>
      </c>
      <c r="DG1137" s="362">
        <f t="shared" si="870"/>
        <v>151.99654993400793</v>
      </c>
      <c r="DH1137" s="362">
        <f t="shared" si="870"/>
        <v>145.99700693992628</v>
      </c>
      <c r="DI1137" s="362">
        <f t="shared" si="870"/>
        <v>141.99730722180493</v>
      </c>
      <c r="DJ1137" s="362">
        <f t="shared" si="870"/>
        <v>138.99904711262363</v>
      </c>
      <c r="DK1137" s="362">
        <f t="shared" si="870"/>
        <v>133.99871805423658</v>
      </c>
      <c r="DL1137" s="362">
        <f t="shared" si="870"/>
        <v>131.99796563285832</v>
      </c>
      <c r="DM1137" s="362">
        <f t="shared" si="870"/>
        <v>129.00495001041449</v>
      </c>
      <c r="DN1137" s="362">
        <f t="shared" si="870"/>
        <v>127.00491577747849</v>
      </c>
    </row>
    <row r="1138" spans="1:119" ht="13.5" x14ac:dyDescent="0.15">
      <c r="A1138" s="54"/>
      <c r="B1138" s="54"/>
      <c r="C1138" s="54"/>
      <c r="D1138" s="54"/>
      <c r="E1138" s="54"/>
      <c r="F1138" s="54"/>
      <c r="G1138" s="54"/>
      <c r="H1138" s="54"/>
      <c r="I1138" s="54"/>
      <c r="J1138" s="54"/>
      <c r="K1138" s="54"/>
      <c r="L1138" s="54"/>
      <c r="M1138" s="54"/>
      <c r="N1138" s="54"/>
      <c r="O1138" s="54"/>
      <c r="P1138" s="54"/>
      <c r="Q1138" s="54"/>
      <c r="R1138" s="54"/>
      <c r="S1138" s="54"/>
      <c r="T1138" s="54"/>
      <c r="U1138" s="54"/>
      <c r="V1138" s="54"/>
      <c r="W1138" s="54"/>
      <c r="X1138" s="54"/>
      <c r="Y1138" s="54"/>
      <c r="Z1138" s="54"/>
      <c r="AA1138" s="54"/>
      <c r="AB1138" s="54"/>
      <c r="AC1138" s="54"/>
      <c r="AD1138" s="54"/>
      <c r="AE1138" s="54"/>
      <c r="AF1138" s="54"/>
      <c r="AG1138" s="54"/>
      <c r="AH1138" s="54"/>
      <c r="AI1138" s="54"/>
      <c r="AJ1138" s="54"/>
      <c r="AK1138" s="54"/>
      <c r="AL1138" s="54"/>
      <c r="AM1138" s="54"/>
      <c r="AN1138" s="54"/>
      <c r="AO1138" s="54"/>
      <c r="AP1138" s="54"/>
      <c r="AQ1138" s="54"/>
      <c r="AR1138" s="54"/>
      <c r="AS1138" s="54"/>
      <c r="AT1138" s="54"/>
      <c r="AU1138" s="54"/>
      <c r="AV1138" s="54"/>
      <c r="AW1138" s="54"/>
      <c r="AX1138" s="54"/>
      <c r="AY1138" s="54"/>
      <c r="AZ1138" s="54"/>
      <c r="BA1138" s="54"/>
      <c r="BB1138" s="54"/>
      <c r="BC1138" s="54"/>
      <c r="BD1138" s="54"/>
      <c r="BE1138" s="54"/>
      <c r="BF1138" s="54"/>
      <c r="BG1138" s="54"/>
      <c r="BH1138" s="54"/>
      <c r="BI1138" s="54"/>
      <c r="BJ1138" s="54"/>
      <c r="BK1138" s="54"/>
      <c r="BL1138" s="54"/>
      <c r="BM1138" s="54"/>
      <c r="BN1138" s="54"/>
      <c r="BO1138" s="54"/>
      <c r="BP1138" s="54"/>
      <c r="BQ1138" s="54"/>
      <c r="BR1138" s="54"/>
      <c r="BS1138" s="54"/>
      <c r="BT1138" s="54"/>
      <c r="BU1138" s="54"/>
      <c r="BV1138" s="54"/>
      <c r="BW1138" s="54"/>
      <c r="BX1138" s="54"/>
      <c r="BY1138" s="54"/>
      <c r="BZ1138" s="54"/>
      <c r="CA1138" s="319" t="str">
        <f>IF(CB1138="","",CC1138)</f>
        <v/>
      </c>
      <c r="CB1138" s="363" t="str">
        <f>IF(COUNTIF(CY1138:DN1138,"×")=0,"","浮上できません")</f>
        <v/>
      </c>
      <c r="CC1138" s="316">
        <v>3</v>
      </c>
      <c r="CG1138" s="369"/>
      <c r="CH1138" s="369"/>
      <c r="CI1138" s="369"/>
      <c r="CJ1138" s="369"/>
      <c r="CK1138" s="369"/>
      <c r="CL1138" s="369"/>
      <c r="CM1138" s="369"/>
      <c r="CN1138" s="369"/>
      <c r="CO1138" s="369"/>
      <c r="CP1138" s="369"/>
      <c r="CQ1138" s="369"/>
      <c r="CR1138" s="369"/>
      <c r="CS1138" s="369"/>
      <c r="CT1138" s="369"/>
      <c r="CU1138" s="369"/>
      <c r="CV1138" s="369"/>
      <c r="CY1138" s="364" t="e">
        <f t="shared" ref="CY1138:DN1138" si="871">IF(CY1137-CG1137&gt;0,"","×")</f>
        <v>#VALUE!</v>
      </c>
      <c r="CZ1138" s="364" t="e">
        <f t="shared" si="871"/>
        <v>#VALUE!</v>
      </c>
      <c r="DA1138" s="364" t="e">
        <f t="shared" si="871"/>
        <v>#VALUE!</v>
      </c>
      <c r="DB1138" s="364" t="e">
        <f t="shared" si="871"/>
        <v>#VALUE!</v>
      </c>
      <c r="DC1138" s="364" t="e">
        <f t="shared" si="871"/>
        <v>#VALUE!</v>
      </c>
      <c r="DD1138" s="364" t="e">
        <f t="shared" si="871"/>
        <v>#VALUE!</v>
      </c>
      <c r="DE1138" s="364" t="e">
        <f t="shared" si="871"/>
        <v>#VALUE!</v>
      </c>
      <c r="DF1138" s="364" t="e">
        <f t="shared" si="871"/>
        <v>#VALUE!</v>
      </c>
      <c r="DG1138" s="364" t="e">
        <f t="shared" si="871"/>
        <v>#VALUE!</v>
      </c>
      <c r="DH1138" s="364" t="e">
        <f t="shared" si="871"/>
        <v>#VALUE!</v>
      </c>
      <c r="DI1138" s="364" t="e">
        <f t="shared" si="871"/>
        <v>#VALUE!</v>
      </c>
      <c r="DJ1138" s="364" t="e">
        <f t="shared" si="871"/>
        <v>#VALUE!</v>
      </c>
      <c r="DK1138" s="364" t="e">
        <f t="shared" si="871"/>
        <v>#VALUE!</v>
      </c>
      <c r="DL1138" s="364" t="e">
        <f t="shared" si="871"/>
        <v>#VALUE!</v>
      </c>
      <c r="DM1138" s="364" t="e">
        <f t="shared" si="871"/>
        <v>#VALUE!</v>
      </c>
      <c r="DN1138" s="364" t="e">
        <f t="shared" si="871"/>
        <v>#VALUE!</v>
      </c>
    </row>
    <row r="1139" spans="1:119" ht="13.5" x14ac:dyDescent="0.15">
      <c r="A1139" s="54"/>
      <c r="B1139" s="54"/>
      <c r="C1139" s="54"/>
      <c r="D1139" s="54"/>
      <c r="E1139" s="54"/>
      <c r="F1139" s="54"/>
      <c r="G1139" s="54"/>
      <c r="H1139" s="54"/>
      <c r="I1139" s="54"/>
      <c r="J1139" s="54"/>
      <c r="K1139" s="54"/>
      <c r="L1139" s="54"/>
      <c r="M1139" s="54"/>
      <c r="N1139" s="54"/>
      <c r="O1139" s="54"/>
      <c r="P1139" s="54"/>
      <c r="Q1139" s="54"/>
      <c r="R1139" s="54"/>
      <c r="S1139" s="54"/>
      <c r="T1139" s="54"/>
      <c r="U1139" s="54"/>
      <c r="V1139" s="54"/>
      <c r="W1139" s="54"/>
      <c r="X1139" s="54"/>
      <c r="Y1139" s="54"/>
      <c r="Z1139" s="54"/>
      <c r="AA1139" s="54"/>
      <c r="AB1139" s="54"/>
      <c r="AC1139" s="54"/>
      <c r="AD1139" s="54"/>
      <c r="AE1139" s="54"/>
      <c r="AF1139" s="54"/>
      <c r="AG1139" s="54"/>
      <c r="AH1139" s="54"/>
      <c r="AI1139" s="54"/>
      <c r="AJ1139" s="54"/>
      <c r="AK1139" s="54"/>
      <c r="AL1139" s="54"/>
      <c r="AM1139" s="54"/>
      <c r="AN1139" s="54"/>
      <c r="AO1139" s="54"/>
      <c r="AP1139" s="54"/>
      <c r="AQ1139" s="54"/>
      <c r="AR1139" s="54"/>
      <c r="AS1139" s="54"/>
      <c r="AT1139" s="54"/>
      <c r="AU1139" s="54"/>
      <c r="AV1139" s="54"/>
      <c r="AW1139" s="54"/>
      <c r="AX1139" s="54"/>
      <c r="AY1139" s="54"/>
      <c r="AZ1139" s="54"/>
      <c r="BA1139" s="54"/>
      <c r="BB1139" s="54"/>
      <c r="BC1139" s="54"/>
      <c r="BD1139" s="54"/>
      <c r="BE1139" s="54"/>
      <c r="BF1139" s="54"/>
      <c r="BG1139" s="54"/>
      <c r="BH1139" s="54"/>
      <c r="BI1139" s="54"/>
      <c r="BJ1139" s="54"/>
      <c r="BK1139" s="54"/>
      <c r="BL1139" s="54"/>
      <c r="BM1139" s="54"/>
      <c r="BN1139" s="54"/>
      <c r="BO1139" s="54"/>
      <c r="BP1139" s="54"/>
      <c r="BQ1139" s="54"/>
      <c r="BR1139" s="54"/>
      <c r="BS1139" s="54"/>
      <c r="BT1139" s="54"/>
      <c r="BU1139" s="54"/>
      <c r="BV1139" s="54"/>
      <c r="BW1139" s="54"/>
      <c r="BX1139" s="54"/>
      <c r="BY1139" s="54"/>
      <c r="BZ1139" s="54"/>
      <c r="CF1139" s="338">
        <v>64</v>
      </c>
      <c r="CG1139" s="338" t="s">
        <v>615</v>
      </c>
      <c r="CH1139" s="338"/>
      <c r="CI1139" s="338"/>
      <c r="CJ1139" s="338"/>
      <c r="CK1139" s="338"/>
      <c r="CL1139" s="338"/>
      <c r="CM1139" s="338"/>
      <c r="CN1139" s="338"/>
      <c r="CO1139" s="338"/>
      <c r="CP1139" s="338"/>
      <c r="CQ1139" s="338"/>
      <c r="CR1139" s="338"/>
      <c r="CS1139" s="338"/>
      <c r="CT1139" s="338"/>
      <c r="CU1139" s="338"/>
      <c r="CV1139" s="338"/>
      <c r="CW1139" s="338"/>
    </row>
    <row r="1141" spans="1:119" ht="13.5" x14ac:dyDescent="0.15">
      <c r="A1141" s="54"/>
      <c r="B1141" s="54"/>
      <c r="C1141" s="54"/>
      <c r="D1141" s="54"/>
      <c r="E1141" s="54"/>
      <c r="F1141" s="54"/>
      <c r="G1141" s="54"/>
      <c r="H1141" s="54"/>
      <c r="I1141" s="54"/>
      <c r="J1141" s="54"/>
      <c r="K1141" s="54"/>
      <c r="L1141" s="54"/>
      <c r="M1141" s="54"/>
      <c r="N1141" s="54"/>
      <c r="O1141" s="54"/>
      <c r="P1141" s="54"/>
      <c r="Q1141" s="54"/>
      <c r="R1141" s="54"/>
      <c r="S1141" s="54"/>
      <c r="T1141" s="54"/>
      <c r="U1141" s="54"/>
      <c r="V1141" s="54"/>
      <c r="W1141" s="54"/>
      <c r="X1141" s="54"/>
      <c r="Y1141" s="54"/>
      <c r="Z1141" s="54"/>
      <c r="AA1141" s="54"/>
      <c r="AB1141" s="54"/>
      <c r="AC1141" s="54"/>
      <c r="AD1141" s="54"/>
      <c r="AE1141" s="54"/>
      <c r="AF1141" s="54"/>
      <c r="AG1141" s="54"/>
      <c r="AH1141" s="54"/>
      <c r="AI1141" s="54"/>
      <c r="AJ1141" s="54"/>
      <c r="AK1141" s="54"/>
      <c r="AL1141" s="54"/>
      <c r="AM1141" s="54"/>
      <c r="AN1141" s="54"/>
      <c r="AO1141" s="54"/>
      <c r="AP1141" s="54"/>
      <c r="AQ1141" s="54"/>
      <c r="AR1141" s="54"/>
      <c r="AS1141" s="54"/>
      <c r="AT1141" s="54"/>
      <c r="AU1141" s="54"/>
      <c r="AV1141" s="54"/>
      <c r="AW1141" s="54"/>
      <c r="AX1141" s="54"/>
      <c r="AY1141" s="54"/>
      <c r="AZ1141" s="54"/>
      <c r="BA1141" s="54"/>
      <c r="BB1141" s="54"/>
      <c r="BC1141" s="54"/>
      <c r="BD1141" s="54"/>
      <c r="BE1141" s="54"/>
      <c r="BF1141" s="54"/>
      <c r="BG1141" s="54"/>
      <c r="BH1141" s="54"/>
      <c r="BI1141" s="54"/>
      <c r="BJ1141" s="54"/>
      <c r="BK1141" s="54"/>
      <c r="BL1141" s="54"/>
      <c r="BM1141" s="54"/>
      <c r="BN1141" s="54"/>
      <c r="BO1141" s="54"/>
      <c r="BP1141" s="54"/>
      <c r="BQ1141" s="54"/>
      <c r="BR1141" s="54"/>
      <c r="BS1141" s="54"/>
      <c r="BT1141" s="54"/>
      <c r="BU1141" s="54"/>
      <c r="BV1141" s="54"/>
      <c r="BW1141" s="54"/>
      <c r="BX1141" s="54"/>
      <c r="BY1141" s="54"/>
      <c r="BZ1141" s="54"/>
      <c r="CF1141" s="340" t="s">
        <v>401</v>
      </c>
      <c r="CG1141" s="353" t="e">
        <f t="shared" ref="CG1141:CV1141" si="872">CG1137</f>
        <v>#VALUE!</v>
      </c>
      <c r="CH1141" s="353" t="e">
        <f t="shared" si="872"/>
        <v>#VALUE!</v>
      </c>
      <c r="CI1141" s="353" t="e">
        <f t="shared" si="872"/>
        <v>#VALUE!</v>
      </c>
      <c r="CJ1141" s="353" t="e">
        <f t="shared" si="872"/>
        <v>#VALUE!</v>
      </c>
      <c r="CK1141" s="353" t="e">
        <f t="shared" si="872"/>
        <v>#VALUE!</v>
      </c>
      <c r="CL1141" s="353" t="e">
        <f t="shared" si="872"/>
        <v>#VALUE!</v>
      </c>
      <c r="CM1141" s="353" t="e">
        <f t="shared" si="872"/>
        <v>#VALUE!</v>
      </c>
      <c r="CN1141" s="353" t="e">
        <f t="shared" si="872"/>
        <v>#VALUE!</v>
      </c>
      <c r="CO1141" s="353" t="e">
        <f t="shared" si="872"/>
        <v>#VALUE!</v>
      </c>
      <c r="CP1141" s="353" t="e">
        <f t="shared" si="872"/>
        <v>#VALUE!</v>
      </c>
      <c r="CQ1141" s="353" t="e">
        <f t="shared" si="872"/>
        <v>#VALUE!</v>
      </c>
      <c r="CR1141" s="353" t="e">
        <f t="shared" si="872"/>
        <v>#VALUE!</v>
      </c>
      <c r="CS1141" s="353" t="e">
        <f t="shared" si="872"/>
        <v>#VALUE!</v>
      </c>
      <c r="CT1141" s="353" t="e">
        <f t="shared" si="872"/>
        <v>#VALUE!</v>
      </c>
      <c r="CU1141" s="353" t="e">
        <f t="shared" si="872"/>
        <v>#VALUE!</v>
      </c>
      <c r="CV1141" s="353" t="e">
        <f t="shared" si="872"/>
        <v>#VALUE!</v>
      </c>
    </row>
    <row r="1142" spans="1:119" ht="13.5" x14ac:dyDescent="0.15">
      <c r="A1142" s="54"/>
      <c r="B1142" s="54"/>
      <c r="C1142" s="54"/>
      <c r="D1142" s="54"/>
      <c r="E1142" s="54"/>
      <c r="F1142" s="54"/>
      <c r="G1142" s="54"/>
      <c r="H1142" s="54"/>
      <c r="I1142" s="54"/>
      <c r="J1142" s="54"/>
      <c r="K1142" s="54"/>
      <c r="L1142" s="54"/>
      <c r="M1142" s="54"/>
      <c r="N1142" s="54"/>
      <c r="O1142" s="54"/>
      <c r="P1142" s="54"/>
      <c r="Q1142" s="54"/>
      <c r="R1142" s="54"/>
      <c r="S1142" s="54"/>
      <c r="T1142" s="54"/>
      <c r="U1142" s="54"/>
      <c r="V1142" s="54"/>
      <c r="W1142" s="54"/>
      <c r="X1142" s="54"/>
      <c r="Y1142" s="54"/>
      <c r="Z1142" s="54"/>
      <c r="AA1142" s="54"/>
      <c r="AB1142" s="54"/>
      <c r="AC1142" s="54"/>
      <c r="AD1142" s="54"/>
      <c r="AE1142" s="54"/>
      <c r="AF1142" s="54"/>
      <c r="AG1142" s="54"/>
      <c r="AH1142" s="54"/>
      <c r="AI1142" s="54"/>
      <c r="AJ1142" s="54"/>
      <c r="AK1142" s="54"/>
      <c r="AL1142" s="54"/>
      <c r="AM1142" s="54"/>
      <c r="AN1142" s="54"/>
      <c r="AO1142" s="54"/>
      <c r="AP1142" s="54"/>
      <c r="AQ1142" s="54"/>
      <c r="AR1142" s="54"/>
      <c r="AS1142" s="54"/>
      <c r="AT1142" s="54"/>
      <c r="AU1142" s="54"/>
      <c r="AV1142" s="54"/>
      <c r="AW1142" s="54"/>
      <c r="AX1142" s="54"/>
      <c r="AY1142" s="54"/>
      <c r="AZ1142" s="54"/>
      <c r="BA1142" s="54"/>
      <c r="BB1142" s="54"/>
      <c r="BC1142" s="54"/>
      <c r="BD1142" s="54"/>
      <c r="BE1142" s="54"/>
      <c r="BF1142" s="54"/>
      <c r="BG1142" s="54"/>
      <c r="BH1142" s="54"/>
      <c r="BI1142" s="54"/>
      <c r="BJ1142" s="54"/>
      <c r="BK1142" s="54"/>
      <c r="BL1142" s="54"/>
      <c r="BM1142" s="54"/>
      <c r="BN1142" s="54"/>
      <c r="BO1142" s="54"/>
      <c r="BP1142" s="54"/>
      <c r="BQ1142" s="54"/>
      <c r="BR1142" s="54"/>
      <c r="BS1142" s="54"/>
      <c r="BT1142" s="54"/>
      <c r="BU1142" s="54"/>
      <c r="BV1142" s="54"/>
      <c r="BW1142" s="54"/>
      <c r="BX1142" s="54"/>
      <c r="BY1142" s="54"/>
      <c r="BZ1142" s="54"/>
      <c r="CF1142" s="54" t="s">
        <v>395</v>
      </c>
      <c r="CG1142" s="54">
        <v>100</v>
      </c>
      <c r="CH1142" s="54">
        <f>$CG1142</f>
        <v>100</v>
      </c>
      <c r="CI1142" s="54">
        <f t="shared" ref="CI1142:CV1146" si="873">$CG1142</f>
        <v>100</v>
      </c>
      <c r="CJ1142" s="54">
        <f t="shared" si="873"/>
        <v>100</v>
      </c>
      <c r="CK1142" s="54">
        <f t="shared" si="873"/>
        <v>100</v>
      </c>
      <c r="CL1142" s="54">
        <f t="shared" si="873"/>
        <v>100</v>
      </c>
      <c r="CM1142" s="54">
        <f t="shared" si="873"/>
        <v>100</v>
      </c>
      <c r="CN1142" s="54">
        <f t="shared" si="873"/>
        <v>100</v>
      </c>
      <c r="CO1142" s="54">
        <f t="shared" si="873"/>
        <v>100</v>
      </c>
      <c r="CP1142" s="54">
        <f t="shared" si="873"/>
        <v>100</v>
      </c>
      <c r="CQ1142" s="54">
        <f t="shared" si="873"/>
        <v>100</v>
      </c>
      <c r="CR1142" s="54">
        <f t="shared" si="873"/>
        <v>100</v>
      </c>
      <c r="CS1142" s="54">
        <f t="shared" si="873"/>
        <v>100</v>
      </c>
      <c r="CT1142" s="54">
        <f t="shared" si="873"/>
        <v>100</v>
      </c>
      <c r="CU1142" s="54">
        <f t="shared" si="873"/>
        <v>100</v>
      </c>
      <c r="CV1142" s="54">
        <f t="shared" si="873"/>
        <v>100</v>
      </c>
      <c r="CX1142" s="339" t="s">
        <v>402</v>
      </c>
      <c r="CY1142" s="339"/>
      <c r="CZ1142" s="339"/>
      <c r="DA1142" s="339"/>
      <c r="DB1142" s="339"/>
      <c r="DC1142" s="339"/>
      <c r="DD1142" s="339"/>
      <c r="DE1142" s="339"/>
      <c r="DF1142" s="339"/>
      <c r="DG1142" s="339"/>
      <c r="DH1142" s="339"/>
      <c r="DI1142" s="339"/>
      <c r="DJ1142" s="339"/>
      <c r="DK1142" s="339"/>
      <c r="DL1142" s="339"/>
      <c r="DM1142" s="339"/>
      <c r="DN1142" s="339"/>
      <c r="DO1142" s="339"/>
    </row>
    <row r="1143" spans="1:119" ht="13.5" x14ac:dyDescent="0.15">
      <c r="A1143" s="54"/>
      <c r="B1143" s="54"/>
      <c r="C1143" s="54"/>
      <c r="D1143" s="54"/>
      <c r="E1143" s="54"/>
      <c r="F1143" s="54"/>
      <c r="G1143" s="54"/>
      <c r="H1143" s="54"/>
      <c r="I1143" s="54"/>
      <c r="J1143" s="54"/>
      <c r="K1143" s="54"/>
      <c r="L1143" s="54"/>
      <c r="M1143" s="54"/>
      <c r="N1143" s="54"/>
      <c r="O1143" s="54"/>
      <c r="P1143" s="54"/>
      <c r="Q1143" s="54"/>
      <c r="R1143" s="54"/>
      <c r="S1143" s="54"/>
      <c r="T1143" s="54"/>
      <c r="U1143" s="54"/>
      <c r="V1143" s="54"/>
      <c r="W1143" s="54"/>
      <c r="X1143" s="54"/>
      <c r="Y1143" s="54"/>
      <c r="Z1143" s="54"/>
      <c r="AA1143" s="54"/>
      <c r="AB1143" s="54"/>
      <c r="AC1143" s="54"/>
      <c r="AD1143" s="54"/>
      <c r="AE1143" s="54"/>
      <c r="AF1143" s="54"/>
      <c r="AG1143" s="54"/>
      <c r="AH1143" s="54"/>
      <c r="AI1143" s="54"/>
      <c r="AJ1143" s="54"/>
      <c r="AK1143" s="54"/>
      <c r="AL1143" s="54"/>
      <c r="AM1143" s="54"/>
      <c r="AN1143" s="54"/>
      <c r="AO1143" s="54"/>
      <c r="AP1143" s="54"/>
      <c r="AQ1143" s="54"/>
      <c r="AR1143" s="54"/>
      <c r="AS1143" s="54"/>
      <c r="AT1143" s="54"/>
      <c r="AU1143" s="54"/>
      <c r="AV1143" s="54"/>
      <c r="AW1143" s="54"/>
      <c r="AX1143" s="54"/>
      <c r="AY1143" s="54"/>
      <c r="AZ1143" s="54"/>
      <c r="BA1143" s="54"/>
      <c r="BB1143" s="54"/>
      <c r="BC1143" s="54"/>
      <c r="BD1143" s="54"/>
      <c r="BE1143" s="54"/>
      <c r="BF1143" s="54"/>
      <c r="BG1143" s="54"/>
      <c r="BH1143" s="54"/>
      <c r="BI1143" s="54"/>
      <c r="BJ1143" s="54"/>
      <c r="BK1143" s="54"/>
      <c r="BL1143" s="54"/>
      <c r="BM1143" s="54"/>
      <c r="BN1143" s="54"/>
      <c r="BO1143" s="54"/>
      <c r="BP1143" s="54"/>
      <c r="BQ1143" s="54"/>
      <c r="BR1143" s="54"/>
      <c r="BS1143" s="54"/>
      <c r="BT1143" s="54"/>
      <c r="BU1143" s="54"/>
      <c r="BV1143" s="54"/>
      <c r="BW1143" s="54"/>
      <c r="BX1143" s="54"/>
      <c r="BY1143" s="54"/>
      <c r="BZ1143" s="54"/>
      <c r="CB1143" s="64" t="s">
        <v>372</v>
      </c>
      <c r="CC1143" s="345">
        <v>-10</v>
      </c>
      <c r="CD1143" s="66" t="s">
        <v>373</v>
      </c>
      <c r="CE1143" s="66">
        <f>ROUND(CC1143*$CG$82*9.80665/1000,0)</f>
        <v>-101</v>
      </c>
      <c r="CF1143" s="54" t="s">
        <v>374</v>
      </c>
      <c r="CG1143" s="341">
        <f>CE1144</f>
        <v>0</v>
      </c>
      <c r="CH1143" s="54">
        <f>$CG1143</f>
        <v>0</v>
      </c>
      <c r="CI1143" s="54">
        <f t="shared" si="873"/>
        <v>0</v>
      </c>
      <c r="CJ1143" s="54">
        <f t="shared" si="873"/>
        <v>0</v>
      </c>
      <c r="CK1143" s="54">
        <f t="shared" si="873"/>
        <v>0</v>
      </c>
      <c r="CL1143" s="54">
        <f t="shared" si="873"/>
        <v>0</v>
      </c>
      <c r="CM1143" s="54">
        <f t="shared" si="873"/>
        <v>0</v>
      </c>
      <c r="CN1143" s="54">
        <f t="shared" si="873"/>
        <v>0</v>
      </c>
      <c r="CO1143" s="54">
        <f t="shared" si="873"/>
        <v>0</v>
      </c>
      <c r="CP1143" s="54">
        <f t="shared" si="873"/>
        <v>0</v>
      </c>
      <c r="CQ1143" s="54">
        <f t="shared" si="873"/>
        <v>0</v>
      </c>
      <c r="CR1143" s="54">
        <f t="shared" si="873"/>
        <v>0</v>
      </c>
      <c r="CS1143" s="54">
        <f t="shared" si="873"/>
        <v>0</v>
      </c>
      <c r="CT1143" s="54">
        <f t="shared" si="873"/>
        <v>0</v>
      </c>
      <c r="CU1143" s="54">
        <f t="shared" si="873"/>
        <v>0</v>
      </c>
      <c r="CV1143" s="54">
        <f t="shared" si="873"/>
        <v>0</v>
      </c>
    </row>
    <row r="1144" spans="1:119" ht="13.5" x14ac:dyDescent="0.15">
      <c r="A1144" s="54"/>
      <c r="B1144" s="54"/>
      <c r="C1144" s="54"/>
      <c r="D1144" s="54"/>
      <c r="E1144" s="54"/>
      <c r="F1144" s="54"/>
      <c r="G1144" s="54"/>
      <c r="H1144" s="54"/>
      <c r="I1144" s="54"/>
      <c r="J1144" s="54"/>
      <c r="K1144" s="54"/>
      <c r="L1144" s="54"/>
      <c r="M1144" s="54"/>
      <c r="N1144" s="54"/>
      <c r="O1144" s="54"/>
      <c r="P1144" s="54"/>
      <c r="Q1144" s="54"/>
      <c r="R1144" s="54"/>
      <c r="S1144" s="54"/>
      <c r="T1144" s="54"/>
      <c r="U1144" s="54"/>
      <c r="V1144" s="54"/>
      <c r="W1144" s="54"/>
      <c r="X1144" s="54"/>
      <c r="Y1144" s="54"/>
      <c r="Z1144" s="54"/>
      <c r="AA1144" s="54"/>
      <c r="AB1144" s="54"/>
      <c r="AC1144" s="54"/>
      <c r="AD1144" s="54"/>
      <c r="AE1144" s="54"/>
      <c r="AF1144" s="54"/>
      <c r="AG1144" s="54"/>
      <c r="AH1144" s="54"/>
      <c r="AI1144" s="54"/>
      <c r="AJ1144" s="54"/>
      <c r="AK1144" s="54"/>
      <c r="AL1144" s="54"/>
      <c r="AM1144" s="54"/>
      <c r="AN1144" s="54"/>
      <c r="AO1144" s="54"/>
      <c r="AP1144" s="54"/>
      <c r="AQ1144" s="54"/>
      <c r="AR1144" s="54"/>
      <c r="AS1144" s="54"/>
      <c r="AT1144" s="54"/>
      <c r="AU1144" s="54"/>
      <c r="AV1144" s="54"/>
      <c r="AW1144" s="54"/>
      <c r="AX1144" s="54"/>
      <c r="AY1144" s="54"/>
      <c r="AZ1144" s="54"/>
      <c r="BA1144" s="54"/>
      <c r="BB1144" s="54"/>
      <c r="BC1144" s="54"/>
      <c r="BD1144" s="54"/>
      <c r="BE1144" s="54"/>
      <c r="BF1144" s="54"/>
      <c r="BG1144" s="54"/>
      <c r="BH1144" s="54"/>
      <c r="BI1144" s="54"/>
      <c r="BJ1144" s="54"/>
      <c r="BK1144" s="54"/>
      <c r="BL1144" s="54"/>
      <c r="BM1144" s="54"/>
      <c r="BN1144" s="54"/>
      <c r="BO1144" s="54"/>
      <c r="BP1144" s="54"/>
      <c r="BQ1144" s="54"/>
      <c r="BR1144" s="54"/>
      <c r="BS1144" s="54"/>
      <c r="BT1144" s="54"/>
      <c r="BU1144" s="54"/>
      <c r="BV1144" s="54"/>
      <c r="BW1144" s="54"/>
      <c r="BX1144" s="54"/>
      <c r="BY1144" s="54"/>
      <c r="BZ1144" s="54"/>
      <c r="CB1144" s="354" t="s">
        <v>376</v>
      </c>
      <c r="CC1144" s="355">
        <f>CC1128</f>
        <v>0</v>
      </c>
      <c r="CD1144" s="346" t="s">
        <v>381</v>
      </c>
      <c r="CE1144" s="66">
        <f>CC1144*$CG$82*9.80665/1000</f>
        <v>0</v>
      </c>
      <c r="CF1144" s="54" t="s">
        <v>616</v>
      </c>
      <c r="CG1144" s="54">
        <v>0.79</v>
      </c>
      <c r="CH1144" s="54">
        <f>$CG1144</f>
        <v>0.79</v>
      </c>
      <c r="CI1144" s="54">
        <f t="shared" si="873"/>
        <v>0.79</v>
      </c>
      <c r="CJ1144" s="54">
        <f t="shared" si="873"/>
        <v>0.79</v>
      </c>
      <c r="CK1144" s="54">
        <f t="shared" si="873"/>
        <v>0.79</v>
      </c>
      <c r="CL1144" s="54">
        <f t="shared" si="873"/>
        <v>0.79</v>
      </c>
      <c r="CM1144" s="54">
        <f t="shared" si="873"/>
        <v>0.79</v>
      </c>
      <c r="CN1144" s="54">
        <f t="shared" si="873"/>
        <v>0.79</v>
      </c>
      <c r="CO1144" s="54">
        <f t="shared" si="873"/>
        <v>0.79</v>
      </c>
      <c r="CP1144" s="54">
        <f t="shared" si="873"/>
        <v>0.79</v>
      </c>
      <c r="CQ1144" s="54">
        <f t="shared" si="873"/>
        <v>0.79</v>
      </c>
      <c r="CR1144" s="54">
        <f t="shared" si="873"/>
        <v>0.79</v>
      </c>
      <c r="CS1144" s="54">
        <f t="shared" si="873"/>
        <v>0.79</v>
      </c>
      <c r="CT1144" s="54">
        <f t="shared" si="873"/>
        <v>0.79</v>
      </c>
      <c r="CU1144" s="54">
        <f t="shared" si="873"/>
        <v>0.79</v>
      </c>
      <c r="CV1144" s="54">
        <f t="shared" si="873"/>
        <v>0.79</v>
      </c>
      <c r="CX1144" s="358" t="s">
        <v>404</v>
      </c>
      <c r="CY1144" s="54">
        <f t="shared" ref="CY1144:DN1144" si="874">CG$79</f>
        <v>126.88500000000001</v>
      </c>
      <c r="CZ1144" s="54">
        <f t="shared" si="874"/>
        <v>109.185</v>
      </c>
      <c r="DA1144" s="54">
        <f t="shared" si="874"/>
        <v>94.381</v>
      </c>
      <c r="DB1144" s="54">
        <f t="shared" si="874"/>
        <v>82.445999999999998</v>
      </c>
      <c r="DC1144" s="54">
        <f t="shared" si="874"/>
        <v>73.918000000000006</v>
      </c>
      <c r="DD1144" s="54">
        <f t="shared" si="874"/>
        <v>63.152999999999999</v>
      </c>
      <c r="DE1144" s="54">
        <f t="shared" si="874"/>
        <v>56.482999999999997</v>
      </c>
      <c r="DF1144" s="54">
        <f t="shared" si="874"/>
        <v>51.133000000000003</v>
      </c>
      <c r="DG1144" s="54">
        <f t="shared" si="874"/>
        <v>48.246000000000002</v>
      </c>
      <c r="DH1144" s="54">
        <f t="shared" si="874"/>
        <v>43.709000000000003</v>
      </c>
      <c r="DI1144" s="54">
        <f t="shared" si="874"/>
        <v>40.774000000000001</v>
      </c>
      <c r="DJ1144" s="54">
        <f t="shared" si="874"/>
        <v>38.68</v>
      </c>
      <c r="DK1144" s="54">
        <f t="shared" si="874"/>
        <v>34.463000000000001</v>
      </c>
      <c r="DL1144" s="54">
        <f t="shared" si="874"/>
        <v>33.161000000000001</v>
      </c>
      <c r="DM1144" s="54">
        <f t="shared" si="874"/>
        <v>30.765000000000001</v>
      </c>
      <c r="DN1144" s="54">
        <f t="shared" si="874"/>
        <v>29.283999999999999</v>
      </c>
    </row>
    <row r="1145" spans="1:119" ht="13.5" x14ac:dyDescent="0.15">
      <c r="A1145" s="54"/>
      <c r="B1145" s="54"/>
      <c r="C1145" s="54"/>
      <c r="D1145" s="54"/>
      <c r="E1145" s="54"/>
      <c r="F1145" s="54"/>
      <c r="G1145" s="54"/>
      <c r="H1145" s="54"/>
      <c r="I1145" s="54"/>
      <c r="J1145" s="54"/>
      <c r="K1145" s="54"/>
      <c r="L1145" s="54"/>
      <c r="M1145" s="54"/>
      <c r="N1145" s="54"/>
      <c r="O1145" s="54"/>
      <c r="P1145" s="54"/>
      <c r="Q1145" s="54"/>
      <c r="R1145" s="54"/>
      <c r="S1145" s="54"/>
      <c r="T1145" s="54"/>
      <c r="U1145" s="54"/>
      <c r="V1145" s="54"/>
      <c r="W1145" s="54"/>
      <c r="X1145" s="54"/>
      <c r="Y1145" s="54"/>
      <c r="Z1145" s="54"/>
      <c r="AA1145" s="54"/>
      <c r="AB1145" s="54"/>
      <c r="AC1145" s="54"/>
      <c r="AD1145" s="54"/>
      <c r="AE1145" s="54"/>
      <c r="AF1145" s="54"/>
      <c r="AG1145" s="54"/>
      <c r="AH1145" s="54"/>
      <c r="AI1145" s="54"/>
      <c r="AJ1145" s="54"/>
      <c r="AK1145" s="54"/>
      <c r="AL1145" s="54"/>
      <c r="AM1145" s="54"/>
      <c r="AN1145" s="54"/>
      <c r="AO1145" s="54"/>
      <c r="AP1145" s="54"/>
      <c r="AQ1145" s="54"/>
      <c r="AR1145" s="54"/>
      <c r="AS1145" s="54"/>
      <c r="AT1145" s="54"/>
      <c r="AU1145" s="54"/>
      <c r="AV1145" s="54"/>
      <c r="AW1145" s="54"/>
      <c r="AX1145" s="54"/>
      <c r="AY1145" s="54"/>
      <c r="AZ1145" s="54"/>
      <c r="BA1145" s="54"/>
      <c r="BB1145" s="54"/>
      <c r="BC1145" s="54"/>
      <c r="BD1145" s="54"/>
      <c r="BE1145" s="54"/>
      <c r="BF1145" s="54"/>
      <c r="BG1145" s="54"/>
      <c r="BH1145" s="54"/>
      <c r="BI1145" s="54"/>
      <c r="BJ1145" s="54"/>
      <c r="BK1145" s="54"/>
      <c r="BL1145" s="54"/>
      <c r="BM1145" s="54"/>
      <c r="BN1145" s="54"/>
      <c r="BO1145" s="54"/>
      <c r="BP1145" s="54"/>
      <c r="BQ1145" s="54"/>
      <c r="BR1145" s="54"/>
      <c r="BS1145" s="54"/>
      <c r="BT1145" s="54"/>
      <c r="BU1145" s="54"/>
      <c r="BV1145" s="54"/>
      <c r="BW1145" s="54"/>
      <c r="BX1145" s="54"/>
      <c r="BY1145" s="54"/>
      <c r="BZ1145" s="54"/>
      <c r="CB1145" s="64" t="s">
        <v>380</v>
      </c>
      <c r="CC1145" s="345">
        <f>BN148</f>
        <v>0</v>
      </c>
      <c r="CD1145" s="346" t="s">
        <v>456</v>
      </c>
      <c r="CE1145" s="66">
        <f>CC1145*$CG$82*9.80665/1000</f>
        <v>0</v>
      </c>
      <c r="CF1145" s="54" t="s">
        <v>523</v>
      </c>
      <c r="CG1145" s="341">
        <f>CE1143</f>
        <v>-101</v>
      </c>
      <c r="CH1145" s="54">
        <f>$CG1145</f>
        <v>-101</v>
      </c>
      <c r="CI1145" s="54">
        <f t="shared" si="873"/>
        <v>-101</v>
      </c>
      <c r="CJ1145" s="54">
        <f t="shared" si="873"/>
        <v>-101</v>
      </c>
      <c r="CK1145" s="54">
        <f t="shared" si="873"/>
        <v>-101</v>
      </c>
      <c r="CL1145" s="54">
        <f t="shared" si="873"/>
        <v>-101</v>
      </c>
      <c r="CM1145" s="54">
        <f t="shared" si="873"/>
        <v>-101</v>
      </c>
      <c r="CN1145" s="54">
        <f t="shared" si="873"/>
        <v>-101</v>
      </c>
      <c r="CO1145" s="54">
        <f t="shared" si="873"/>
        <v>-101</v>
      </c>
      <c r="CP1145" s="54">
        <f t="shared" si="873"/>
        <v>-101</v>
      </c>
      <c r="CQ1145" s="54">
        <f t="shared" si="873"/>
        <v>-101</v>
      </c>
      <c r="CR1145" s="54">
        <f t="shared" si="873"/>
        <v>-101</v>
      </c>
      <c r="CS1145" s="54">
        <f t="shared" si="873"/>
        <v>-101</v>
      </c>
      <c r="CT1145" s="54">
        <f t="shared" si="873"/>
        <v>-101</v>
      </c>
      <c r="CU1145" s="54">
        <f t="shared" si="873"/>
        <v>-101</v>
      </c>
      <c r="CV1145" s="54">
        <f t="shared" si="873"/>
        <v>-101</v>
      </c>
      <c r="CX1145" s="54" t="s">
        <v>418</v>
      </c>
      <c r="CY1145" s="54">
        <f t="shared" ref="CY1145:DN1145" si="875">CG$80</f>
        <v>0.55779999999999996</v>
      </c>
      <c r="CZ1145" s="54">
        <f t="shared" si="875"/>
        <v>0.65139999999999998</v>
      </c>
      <c r="DA1145" s="54">
        <f t="shared" si="875"/>
        <v>0.72219999999999995</v>
      </c>
      <c r="DB1145" s="54">
        <f t="shared" si="875"/>
        <v>0.78249999999999997</v>
      </c>
      <c r="DC1145" s="54">
        <f t="shared" si="875"/>
        <v>0.81259999999999999</v>
      </c>
      <c r="DD1145" s="54">
        <f t="shared" si="875"/>
        <v>0.84340000000000004</v>
      </c>
      <c r="DE1145" s="54">
        <f t="shared" si="875"/>
        <v>0.86929999999999996</v>
      </c>
      <c r="DF1145" s="54">
        <f t="shared" si="875"/>
        <v>0.89100000000000001</v>
      </c>
      <c r="DG1145" s="54">
        <f t="shared" si="875"/>
        <v>0.90920000000000001</v>
      </c>
      <c r="DH1145" s="54">
        <f t="shared" si="875"/>
        <v>0.92220000000000002</v>
      </c>
      <c r="DI1145" s="54">
        <f t="shared" si="875"/>
        <v>0.93189999999999995</v>
      </c>
      <c r="DJ1145" s="54">
        <f t="shared" si="875"/>
        <v>0.94030000000000002</v>
      </c>
      <c r="DK1145" s="54">
        <f t="shared" si="875"/>
        <v>0.94769999999999999</v>
      </c>
      <c r="DL1145" s="54">
        <f t="shared" si="875"/>
        <v>0.95440000000000003</v>
      </c>
      <c r="DM1145" s="54">
        <f t="shared" si="875"/>
        <v>0.96020000000000005</v>
      </c>
      <c r="DN1145" s="54">
        <f t="shared" si="875"/>
        <v>0.96530000000000005</v>
      </c>
    </row>
    <row r="1146" spans="1:119" ht="14.25" thickBot="1" x14ac:dyDescent="0.2">
      <c r="A1146" s="54"/>
      <c r="B1146" s="54"/>
      <c r="C1146" s="54"/>
      <c r="D1146" s="54"/>
      <c r="E1146" s="54"/>
      <c r="F1146" s="54"/>
      <c r="G1146" s="54"/>
      <c r="H1146" s="54"/>
      <c r="I1146" s="54"/>
      <c r="J1146" s="54"/>
      <c r="K1146" s="54"/>
      <c r="L1146" s="54"/>
      <c r="M1146" s="54"/>
      <c r="N1146" s="54"/>
      <c r="O1146" s="54"/>
      <c r="P1146" s="54"/>
      <c r="Q1146" s="54"/>
      <c r="R1146" s="54"/>
      <c r="S1146" s="54"/>
      <c r="T1146" s="54"/>
      <c r="U1146" s="54"/>
      <c r="V1146" s="54"/>
      <c r="W1146" s="54"/>
      <c r="X1146" s="54"/>
      <c r="Y1146" s="54"/>
      <c r="Z1146" s="54"/>
      <c r="AA1146" s="54"/>
      <c r="AB1146" s="54"/>
      <c r="AC1146" s="54"/>
      <c r="AD1146" s="54"/>
      <c r="AE1146" s="54"/>
      <c r="AF1146" s="54"/>
      <c r="AG1146" s="54"/>
      <c r="AH1146" s="54"/>
      <c r="AI1146" s="54"/>
      <c r="AJ1146" s="54"/>
      <c r="AK1146" s="54"/>
      <c r="AL1146" s="54"/>
      <c r="AM1146" s="54"/>
      <c r="AN1146" s="54"/>
      <c r="AO1146" s="54"/>
      <c r="AP1146" s="54"/>
      <c r="AQ1146" s="54"/>
      <c r="AR1146" s="54"/>
      <c r="AS1146" s="54"/>
      <c r="AT1146" s="54"/>
      <c r="AU1146" s="54"/>
      <c r="AV1146" s="54"/>
      <c r="AW1146" s="54"/>
      <c r="AX1146" s="54"/>
      <c r="AY1146" s="54"/>
      <c r="AZ1146" s="54"/>
      <c r="BA1146" s="54"/>
      <c r="BB1146" s="54"/>
      <c r="BC1146" s="54"/>
      <c r="BD1146" s="54"/>
      <c r="BE1146" s="54"/>
      <c r="BF1146" s="54"/>
      <c r="BG1146" s="54"/>
      <c r="BH1146" s="54"/>
      <c r="BI1146" s="54"/>
      <c r="BJ1146" s="54"/>
      <c r="BK1146" s="54"/>
      <c r="BL1146" s="54"/>
      <c r="BM1146" s="54"/>
      <c r="BN1146" s="54"/>
      <c r="BO1146" s="54"/>
      <c r="BP1146" s="54"/>
      <c r="BQ1146" s="54"/>
      <c r="BR1146" s="54"/>
      <c r="BS1146" s="54"/>
      <c r="BT1146" s="54"/>
      <c r="BU1146" s="54"/>
      <c r="BV1146" s="54"/>
      <c r="BW1146" s="54"/>
      <c r="BX1146" s="54"/>
      <c r="BY1146" s="54"/>
      <c r="BZ1146" s="54"/>
      <c r="CB1146" s="64" t="s">
        <v>384</v>
      </c>
      <c r="CC1146" s="345">
        <f>(BM896-BM893)/0.000694444444444444</f>
        <v>0</v>
      </c>
      <c r="CD1146" s="66" t="s">
        <v>65</v>
      </c>
      <c r="CE1146" s="66">
        <f>IF(CC1143=0,IF(CC1126&gt;0,CC1146+CE1129,CC1146),(CC1146-((CC1145-CC1144)/CC1143)))</f>
        <v>0</v>
      </c>
      <c r="CF1146" s="54" t="s">
        <v>385</v>
      </c>
      <c r="CG1146" s="341">
        <f>ABS(CE1146)</f>
        <v>0</v>
      </c>
      <c r="CH1146" s="54">
        <f>$CG1146</f>
        <v>0</v>
      </c>
      <c r="CI1146" s="54">
        <f t="shared" si="873"/>
        <v>0</v>
      </c>
      <c r="CJ1146" s="54">
        <f t="shared" si="873"/>
        <v>0</v>
      </c>
      <c r="CK1146" s="54">
        <f t="shared" si="873"/>
        <v>0</v>
      </c>
      <c r="CL1146" s="54">
        <f t="shared" si="873"/>
        <v>0</v>
      </c>
      <c r="CM1146" s="54">
        <f t="shared" si="873"/>
        <v>0</v>
      </c>
      <c r="CN1146" s="54">
        <f t="shared" si="873"/>
        <v>0</v>
      </c>
      <c r="CO1146" s="54">
        <f t="shared" si="873"/>
        <v>0</v>
      </c>
      <c r="CP1146" s="54">
        <f t="shared" si="873"/>
        <v>0</v>
      </c>
      <c r="CQ1146" s="54">
        <f t="shared" si="873"/>
        <v>0</v>
      </c>
      <c r="CR1146" s="54">
        <f t="shared" si="873"/>
        <v>0</v>
      </c>
      <c r="CS1146" s="54">
        <f t="shared" si="873"/>
        <v>0</v>
      </c>
      <c r="CT1146" s="54">
        <f t="shared" si="873"/>
        <v>0</v>
      </c>
      <c r="CU1146" s="54">
        <f t="shared" si="873"/>
        <v>0</v>
      </c>
      <c r="CV1146" s="54">
        <f t="shared" si="873"/>
        <v>0</v>
      </c>
      <c r="CX1146" s="54" t="s">
        <v>407</v>
      </c>
      <c r="CY1146" s="54">
        <f>100-$CG$83</f>
        <v>94.33</v>
      </c>
      <c r="CZ1146" s="54">
        <f t="shared" ref="CZ1146:DN1146" si="876">100-$CG$83</f>
        <v>94.33</v>
      </c>
      <c r="DA1146" s="54">
        <f t="shared" si="876"/>
        <v>94.33</v>
      </c>
      <c r="DB1146" s="54">
        <f t="shared" si="876"/>
        <v>94.33</v>
      </c>
      <c r="DC1146" s="54">
        <f t="shared" si="876"/>
        <v>94.33</v>
      </c>
      <c r="DD1146" s="54">
        <f t="shared" si="876"/>
        <v>94.33</v>
      </c>
      <c r="DE1146" s="54">
        <f t="shared" si="876"/>
        <v>94.33</v>
      </c>
      <c r="DF1146" s="54">
        <f t="shared" si="876"/>
        <v>94.33</v>
      </c>
      <c r="DG1146" s="54">
        <f t="shared" si="876"/>
        <v>94.33</v>
      </c>
      <c r="DH1146" s="54">
        <f t="shared" si="876"/>
        <v>94.33</v>
      </c>
      <c r="DI1146" s="54">
        <f t="shared" si="876"/>
        <v>94.33</v>
      </c>
      <c r="DJ1146" s="54">
        <f t="shared" si="876"/>
        <v>94.33</v>
      </c>
      <c r="DK1146" s="54">
        <f t="shared" si="876"/>
        <v>94.33</v>
      </c>
      <c r="DL1146" s="54">
        <f t="shared" si="876"/>
        <v>94.33</v>
      </c>
      <c r="DM1146" s="54">
        <f t="shared" si="876"/>
        <v>94.33</v>
      </c>
      <c r="DN1146" s="54">
        <f t="shared" si="876"/>
        <v>94.33</v>
      </c>
    </row>
    <row r="1147" spans="1:119" ht="14.25" thickBot="1" x14ac:dyDescent="0.2">
      <c r="A1147" s="54"/>
      <c r="B1147" s="54"/>
      <c r="C1147" s="54"/>
      <c r="D1147" s="54"/>
      <c r="E1147" s="54"/>
      <c r="F1147" s="54"/>
      <c r="G1147" s="54"/>
      <c r="H1147" s="54"/>
      <c r="I1147" s="54"/>
      <c r="J1147" s="54"/>
      <c r="K1147" s="54"/>
      <c r="L1147" s="54"/>
      <c r="M1147" s="54"/>
      <c r="N1147" s="54"/>
      <c r="O1147" s="54"/>
      <c r="P1147" s="54"/>
      <c r="Q1147" s="54"/>
      <c r="R1147" s="54"/>
      <c r="S1147" s="54"/>
      <c r="T1147" s="54"/>
      <c r="U1147" s="54"/>
      <c r="V1147" s="54"/>
      <c r="W1147" s="54"/>
      <c r="X1147" s="54"/>
      <c r="Y1147" s="54"/>
      <c r="Z1147" s="54"/>
      <c r="AA1147" s="54"/>
      <c r="AB1147" s="54"/>
      <c r="AC1147" s="54"/>
      <c r="AD1147" s="54"/>
      <c r="AE1147" s="54"/>
      <c r="AF1147" s="54"/>
      <c r="AG1147" s="54"/>
      <c r="AH1147" s="54"/>
      <c r="AI1147" s="54"/>
      <c r="AJ1147" s="54"/>
      <c r="AK1147" s="54"/>
      <c r="AL1147" s="54"/>
      <c r="AM1147" s="54"/>
      <c r="AN1147" s="54"/>
      <c r="AO1147" s="54"/>
      <c r="AP1147" s="54"/>
      <c r="AQ1147" s="54"/>
      <c r="AR1147" s="54"/>
      <c r="AS1147" s="54"/>
      <c r="AT1147" s="54"/>
      <c r="AU1147" s="54"/>
      <c r="AV1147" s="54"/>
      <c r="AW1147" s="54"/>
      <c r="AX1147" s="54"/>
      <c r="AY1147" s="54"/>
      <c r="AZ1147" s="54"/>
      <c r="BA1147" s="54"/>
      <c r="BB1147" s="54"/>
      <c r="BC1147" s="54"/>
      <c r="BD1147" s="54"/>
      <c r="BE1147" s="54"/>
      <c r="BF1147" s="54"/>
      <c r="BG1147" s="54"/>
      <c r="BH1147" s="54"/>
      <c r="BI1147" s="54"/>
      <c r="BJ1147" s="54"/>
      <c r="BK1147" s="54"/>
      <c r="BL1147" s="54"/>
      <c r="BM1147" s="54"/>
      <c r="BN1147" s="54"/>
      <c r="BO1147" s="54"/>
      <c r="BP1147" s="54"/>
      <c r="BQ1147" s="54"/>
      <c r="BR1147" s="54"/>
      <c r="BS1147" s="54"/>
      <c r="BT1147" s="54"/>
      <c r="BU1147" s="54"/>
      <c r="BV1147" s="54"/>
      <c r="BW1147" s="54"/>
      <c r="BX1147" s="54"/>
      <c r="BY1147" s="54"/>
      <c r="BZ1147" s="54"/>
      <c r="CB1147" s="359"/>
      <c r="CC1147" s="360"/>
      <c r="CF1147" s="54" t="s">
        <v>408</v>
      </c>
      <c r="CG1147" s="347">
        <f>LN(2)/CG$78</f>
        <v>0.13862943611198905</v>
      </c>
      <c r="CH1147" s="347">
        <f t="shared" ref="CH1147:CV1147" si="877">LN(2)/CH$78</f>
        <v>8.6643397569993161E-2</v>
      </c>
      <c r="CI1147" s="347">
        <f t="shared" si="877"/>
        <v>5.5451774444795626E-2</v>
      </c>
      <c r="CJ1147" s="347">
        <f t="shared" si="877"/>
        <v>3.7467415165402446E-2</v>
      </c>
      <c r="CK1147" s="347">
        <f t="shared" si="877"/>
        <v>2.5672117798516494E-2</v>
      </c>
      <c r="CL1147" s="347">
        <f t="shared" si="877"/>
        <v>1.8097837612531208E-2</v>
      </c>
      <c r="CM1147" s="347">
        <f t="shared" si="877"/>
        <v>1.2765141446776157E-2</v>
      </c>
      <c r="CN1147" s="347">
        <f t="shared" si="877"/>
        <v>9.001911435843446E-3</v>
      </c>
      <c r="CO1147" s="347">
        <f t="shared" si="877"/>
        <v>6.3591484455040852E-3</v>
      </c>
      <c r="CP1147" s="347">
        <f t="shared" si="877"/>
        <v>4.7475834284927756E-3</v>
      </c>
      <c r="CQ1147" s="347">
        <f t="shared" si="877"/>
        <v>3.7066694147590657E-3</v>
      </c>
      <c r="CR1147" s="347">
        <f t="shared" si="877"/>
        <v>2.9001974082006081E-3</v>
      </c>
      <c r="CS1147" s="347">
        <f t="shared" si="877"/>
        <v>2.272613706753919E-3</v>
      </c>
      <c r="CT1147" s="347">
        <f t="shared" si="877"/>
        <v>1.7773004629742187E-3</v>
      </c>
      <c r="CU1147" s="347">
        <f t="shared" si="877"/>
        <v>1.3918618083533039E-3</v>
      </c>
      <c r="CV1147" s="347">
        <f t="shared" si="877"/>
        <v>1.0915703630865281E-3</v>
      </c>
      <c r="CX1147" s="54" t="s">
        <v>409</v>
      </c>
      <c r="CY1147" s="361">
        <f>CE1145</f>
        <v>0</v>
      </c>
      <c r="CZ1147" s="54">
        <f>$CY1147</f>
        <v>0</v>
      </c>
      <c r="DA1147" s="54">
        <f t="shared" ref="DA1147:DN1147" si="878">$CY1147</f>
        <v>0</v>
      </c>
      <c r="DB1147" s="54">
        <f t="shared" si="878"/>
        <v>0</v>
      </c>
      <c r="DC1147" s="54">
        <f t="shared" si="878"/>
        <v>0</v>
      </c>
      <c r="DD1147" s="54">
        <f t="shared" si="878"/>
        <v>0</v>
      </c>
      <c r="DE1147" s="54">
        <f t="shared" si="878"/>
        <v>0</v>
      </c>
      <c r="DF1147" s="54">
        <f t="shared" si="878"/>
        <v>0</v>
      </c>
      <c r="DG1147" s="54">
        <f t="shared" si="878"/>
        <v>0</v>
      </c>
      <c r="DH1147" s="54">
        <f t="shared" si="878"/>
        <v>0</v>
      </c>
      <c r="DI1147" s="54">
        <f t="shared" si="878"/>
        <v>0</v>
      </c>
      <c r="DJ1147" s="54">
        <f t="shared" si="878"/>
        <v>0</v>
      </c>
      <c r="DK1147" s="54">
        <f t="shared" si="878"/>
        <v>0</v>
      </c>
      <c r="DL1147" s="54">
        <f t="shared" si="878"/>
        <v>0</v>
      </c>
      <c r="DM1147" s="54">
        <f t="shared" si="878"/>
        <v>0</v>
      </c>
      <c r="DN1147" s="54">
        <f t="shared" si="878"/>
        <v>0</v>
      </c>
    </row>
    <row r="1149" spans="1:119" ht="13.5" x14ac:dyDescent="0.15">
      <c r="A1149" s="54"/>
      <c r="B1149" s="54"/>
      <c r="C1149" s="54"/>
      <c r="D1149" s="54"/>
      <c r="E1149" s="54"/>
      <c r="F1149" s="54"/>
      <c r="G1149" s="54"/>
      <c r="H1149" s="54"/>
      <c r="I1149" s="54"/>
      <c r="J1149" s="54"/>
      <c r="K1149" s="54"/>
      <c r="L1149" s="54"/>
      <c r="M1149" s="54"/>
      <c r="N1149" s="54"/>
      <c r="O1149" s="54"/>
      <c r="P1149" s="54"/>
      <c r="Q1149" s="54"/>
      <c r="R1149" s="54"/>
      <c r="S1149" s="54"/>
      <c r="T1149" s="54"/>
      <c r="U1149" s="54"/>
      <c r="V1149" s="54"/>
      <c r="W1149" s="54"/>
      <c r="X1149" s="54"/>
      <c r="Y1149" s="54"/>
      <c r="Z1149" s="54"/>
      <c r="AA1149" s="54"/>
      <c r="AB1149" s="54"/>
      <c r="AC1149" s="54"/>
      <c r="AD1149" s="54"/>
      <c r="AE1149" s="54"/>
      <c r="AF1149" s="54"/>
      <c r="AG1149" s="54"/>
      <c r="AH1149" s="54"/>
      <c r="AI1149" s="54"/>
      <c r="AJ1149" s="54"/>
      <c r="AK1149" s="54"/>
      <c r="AL1149" s="54"/>
      <c r="AM1149" s="54"/>
      <c r="AN1149" s="54"/>
      <c r="AO1149" s="54"/>
      <c r="AP1149" s="54"/>
      <c r="AQ1149" s="54"/>
      <c r="AR1149" s="54"/>
      <c r="AS1149" s="54"/>
      <c r="AT1149" s="54"/>
      <c r="AU1149" s="54"/>
      <c r="AV1149" s="54"/>
      <c r="AW1149" s="54"/>
      <c r="AX1149" s="54"/>
      <c r="AY1149" s="54"/>
      <c r="AZ1149" s="54"/>
      <c r="BA1149" s="54"/>
      <c r="BB1149" s="54"/>
      <c r="BC1149" s="54"/>
      <c r="BD1149" s="54"/>
      <c r="BE1149" s="54"/>
      <c r="BF1149" s="54"/>
      <c r="BG1149" s="54"/>
      <c r="BH1149" s="54"/>
      <c r="BI1149" s="54"/>
      <c r="BJ1149" s="54"/>
      <c r="BK1149" s="54"/>
      <c r="BL1149" s="54"/>
      <c r="BM1149" s="54"/>
      <c r="BN1149" s="54"/>
      <c r="BO1149" s="54"/>
      <c r="BP1149" s="54"/>
      <c r="BQ1149" s="54"/>
      <c r="BR1149" s="54"/>
      <c r="BS1149" s="54"/>
      <c r="BT1149" s="54"/>
      <c r="BU1149" s="54"/>
      <c r="BV1149" s="54"/>
      <c r="BW1149" s="54"/>
      <c r="BX1149" s="54"/>
      <c r="BY1149" s="54"/>
      <c r="BZ1149" s="54"/>
      <c r="CG1149" s="348">
        <f>(CG1142+CG1143)*CG1144</f>
        <v>79</v>
      </c>
      <c r="CH1149" s="348">
        <f t="shared" ref="CH1149:CV1149" si="879">(CH1142+CH1143)*CH1144</f>
        <v>79</v>
      </c>
      <c r="CI1149" s="348">
        <f t="shared" si="879"/>
        <v>79</v>
      </c>
      <c r="CJ1149" s="348">
        <f t="shared" si="879"/>
        <v>79</v>
      </c>
      <c r="CK1149" s="348">
        <f t="shared" si="879"/>
        <v>79</v>
      </c>
      <c r="CL1149" s="348">
        <f t="shared" si="879"/>
        <v>79</v>
      </c>
      <c r="CM1149" s="348">
        <f t="shared" si="879"/>
        <v>79</v>
      </c>
      <c r="CN1149" s="348">
        <f t="shared" si="879"/>
        <v>79</v>
      </c>
      <c r="CO1149" s="348">
        <f t="shared" si="879"/>
        <v>79</v>
      </c>
      <c r="CP1149" s="348">
        <f t="shared" si="879"/>
        <v>79</v>
      </c>
      <c r="CQ1149" s="348">
        <f t="shared" si="879"/>
        <v>79</v>
      </c>
      <c r="CR1149" s="348">
        <f t="shared" si="879"/>
        <v>79</v>
      </c>
      <c r="CS1149" s="348">
        <f t="shared" si="879"/>
        <v>79</v>
      </c>
      <c r="CT1149" s="348">
        <f t="shared" si="879"/>
        <v>79</v>
      </c>
      <c r="CU1149" s="348">
        <f t="shared" si="879"/>
        <v>79</v>
      </c>
      <c r="CV1149" s="348">
        <f t="shared" si="879"/>
        <v>79</v>
      </c>
    </row>
    <row r="1150" spans="1:119" ht="13.5" x14ac:dyDescent="0.15">
      <c r="A1150" s="54"/>
      <c r="B1150" s="54"/>
      <c r="C1150" s="54"/>
      <c r="D1150" s="54"/>
      <c r="E1150" s="54"/>
      <c r="F1150" s="54"/>
      <c r="G1150" s="54"/>
      <c r="H1150" s="54"/>
      <c r="I1150" s="54"/>
      <c r="J1150" s="54"/>
      <c r="K1150" s="54"/>
      <c r="L1150" s="54"/>
      <c r="M1150" s="54"/>
      <c r="N1150" s="54"/>
      <c r="O1150" s="54"/>
      <c r="P1150" s="54"/>
      <c r="Q1150" s="54"/>
      <c r="R1150" s="54"/>
      <c r="S1150" s="54"/>
      <c r="T1150" s="54"/>
      <c r="U1150" s="54"/>
      <c r="V1150" s="54"/>
      <c r="W1150" s="54"/>
      <c r="X1150" s="54"/>
      <c r="Y1150" s="54"/>
      <c r="Z1150" s="54"/>
      <c r="AA1150" s="54"/>
      <c r="AB1150" s="54"/>
      <c r="AC1150" s="54"/>
      <c r="AD1150" s="54"/>
      <c r="AE1150" s="54"/>
      <c r="AF1150" s="54"/>
      <c r="AG1150" s="54"/>
      <c r="AH1150" s="54"/>
      <c r="AI1150" s="54"/>
      <c r="AJ1150" s="54"/>
      <c r="AK1150" s="54"/>
      <c r="AL1150" s="54"/>
      <c r="AM1150" s="54"/>
      <c r="AN1150" s="54"/>
      <c r="AO1150" s="54"/>
      <c r="AP1150" s="54"/>
      <c r="AQ1150" s="54"/>
      <c r="AR1150" s="54"/>
      <c r="AS1150" s="54"/>
      <c r="AT1150" s="54"/>
      <c r="AU1150" s="54"/>
      <c r="AV1150" s="54"/>
      <c r="AW1150" s="54"/>
      <c r="AX1150" s="54"/>
      <c r="AY1150" s="54"/>
      <c r="AZ1150" s="54"/>
      <c r="BA1150" s="54"/>
      <c r="BB1150" s="54"/>
      <c r="BC1150" s="54"/>
      <c r="BD1150" s="54"/>
      <c r="BE1150" s="54"/>
      <c r="BF1150" s="54"/>
      <c r="BG1150" s="54"/>
      <c r="BH1150" s="54"/>
      <c r="BI1150" s="54"/>
      <c r="BJ1150" s="54"/>
      <c r="BK1150" s="54"/>
      <c r="BL1150" s="54"/>
      <c r="BM1150" s="54"/>
      <c r="BN1150" s="54"/>
      <c r="BO1150" s="54"/>
      <c r="BP1150" s="54"/>
      <c r="BQ1150" s="54"/>
      <c r="BR1150" s="54"/>
      <c r="BS1150" s="54"/>
      <c r="BT1150" s="54"/>
      <c r="BU1150" s="54"/>
      <c r="BV1150" s="54"/>
      <c r="BW1150" s="54"/>
      <c r="BX1150" s="54"/>
      <c r="BY1150" s="54"/>
      <c r="BZ1150" s="54"/>
      <c r="CG1150" s="348">
        <f>CG1145*CG1144*(CG1146-1/CG1147)</f>
        <v>575.56318656265205</v>
      </c>
      <c r="CH1150" s="348">
        <f t="shared" ref="CH1150:CV1150" si="880">CH1145*CH1144*(CH1146-1/CH1147)</f>
        <v>920.90109850024317</v>
      </c>
      <c r="CI1150" s="348">
        <f t="shared" si="880"/>
        <v>1438.9079664066298</v>
      </c>
      <c r="CJ1150" s="348">
        <f t="shared" si="880"/>
        <v>2129.5837902818125</v>
      </c>
      <c r="CK1150" s="348">
        <f t="shared" si="880"/>
        <v>3108.0412074383207</v>
      </c>
      <c r="CL1150" s="348">
        <f t="shared" si="880"/>
        <v>4408.8140090699144</v>
      </c>
      <c r="CM1150" s="348">
        <f t="shared" si="880"/>
        <v>6250.6162060704</v>
      </c>
      <c r="CN1150" s="348">
        <f t="shared" si="880"/>
        <v>8863.6730730648396</v>
      </c>
      <c r="CO1150" s="348">
        <f t="shared" si="880"/>
        <v>12547.277467065815</v>
      </c>
      <c r="CP1150" s="348">
        <f t="shared" si="880"/>
        <v>16806.445047629441</v>
      </c>
      <c r="CQ1150" s="348">
        <f t="shared" si="880"/>
        <v>21526.063177443186</v>
      </c>
      <c r="CR1150" s="348">
        <f t="shared" si="880"/>
        <v>27511.920317694763</v>
      </c>
      <c r="CS1150" s="348">
        <f t="shared" si="880"/>
        <v>35109.354380321776</v>
      </c>
      <c r="CT1150" s="348">
        <f t="shared" si="880"/>
        <v>44893.928551886856</v>
      </c>
      <c r="CU1150" s="348">
        <f t="shared" si="880"/>
        <v>57326.093381640138</v>
      </c>
      <c r="CV1150" s="348">
        <f t="shared" si="880"/>
        <v>73096.524693456799</v>
      </c>
    </row>
    <row r="1151" spans="1:119" ht="13.5" x14ac:dyDescent="0.15">
      <c r="A1151" s="54"/>
      <c r="B1151" s="54"/>
      <c r="C1151" s="54"/>
      <c r="D1151" s="54"/>
      <c r="E1151" s="54"/>
      <c r="F1151" s="54"/>
      <c r="G1151" s="54"/>
      <c r="H1151" s="54"/>
      <c r="I1151" s="54"/>
      <c r="J1151" s="54"/>
      <c r="K1151" s="54"/>
      <c r="L1151" s="54"/>
      <c r="M1151" s="54"/>
      <c r="N1151" s="54"/>
      <c r="O1151" s="54"/>
      <c r="P1151" s="54"/>
      <c r="Q1151" s="54"/>
      <c r="R1151" s="54"/>
      <c r="S1151" s="54"/>
      <c r="T1151" s="54"/>
      <c r="U1151" s="54"/>
      <c r="V1151" s="54"/>
      <c r="W1151" s="54"/>
      <c r="X1151" s="54"/>
      <c r="Y1151" s="54"/>
      <c r="Z1151" s="54"/>
      <c r="AA1151" s="54"/>
      <c r="AB1151" s="54"/>
      <c r="AC1151" s="54"/>
      <c r="AD1151" s="54"/>
      <c r="AE1151" s="54"/>
      <c r="AF1151" s="54"/>
      <c r="AG1151" s="54"/>
      <c r="AH1151" s="54"/>
      <c r="AI1151" s="54"/>
      <c r="AJ1151" s="54"/>
      <c r="AK1151" s="54"/>
      <c r="AL1151" s="54"/>
      <c r="AM1151" s="54"/>
      <c r="AN1151" s="54"/>
      <c r="AO1151" s="54"/>
      <c r="AP1151" s="54"/>
      <c r="AQ1151" s="54"/>
      <c r="AR1151" s="54"/>
      <c r="AS1151" s="54"/>
      <c r="AT1151" s="54"/>
      <c r="AU1151" s="54"/>
      <c r="AV1151" s="54"/>
      <c r="AW1151" s="54"/>
      <c r="AX1151" s="54"/>
      <c r="AY1151" s="54"/>
      <c r="AZ1151" s="54"/>
      <c r="BA1151" s="54"/>
      <c r="BB1151" s="54"/>
      <c r="BC1151" s="54"/>
      <c r="BD1151" s="54"/>
      <c r="BE1151" s="54"/>
      <c r="BF1151" s="54"/>
      <c r="BG1151" s="54"/>
      <c r="BH1151" s="54"/>
      <c r="BI1151" s="54"/>
      <c r="BJ1151" s="54"/>
      <c r="BK1151" s="54"/>
      <c r="BL1151" s="54"/>
      <c r="BM1151" s="54"/>
      <c r="BN1151" s="54"/>
      <c r="BO1151" s="54"/>
      <c r="BP1151" s="54"/>
      <c r="BQ1151" s="54"/>
      <c r="BR1151" s="54"/>
      <c r="BS1151" s="54"/>
      <c r="BT1151" s="54"/>
      <c r="BU1151" s="54"/>
      <c r="BV1151" s="54"/>
      <c r="BW1151" s="54"/>
      <c r="BX1151" s="54"/>
      <c r="BY1151" s="54"/>
      <c r="BZ1151" s="54"/>
      <c r="CG1151" s="348" t="e">
        <f>((CG1142+CG1143)*CG1144-CG1141-CG1145*CG1144/CG1147)*EXP(-CG1147*CG1146)</f>
        <v>#VALUE!</v>
      </c>
      <c r="CH1151" s="348" t="e">
        <f t="shared" ref="CH1151:CV1151" si="881">((CH1142+CH1143)*CH1144-CH1141-CH1145*CH1144/CH1147)*EXP(-CH1147*CH1146)</f>
        <v>#VALUE!</v>
      </c>
      <c r="CI1151" s="348" t="e">
        <f t="shared" si="881"/>
        <v>#VALUE!</v>
      </c>
      <c r="CJ1151" s="348" t="e">
        <f t="shared" si="881"/>
        <v>#VALUE!</v>
      </c>
      <c r="CK1151" s="348" t="e">
        <f t="shared" si="881"/>
        <v>#VALUE!</v>
      </c>
      <c r="CL1151" s="348" t="e">
        <f t="shared" si="881"/>
        <v>#VALUE!</v>
      </c>
      <c r="CM1151" s="348" t="e">
        <f t="shared" si="881"/>
        <v>#VALUE!</v>
      </c>
      <c r="CN1151" s="348" t="e">
        <f t="shared" si="881"/>
        <v>#VALUE!</v>
      </c>
      <c r="CO1151" s="348" t="e">
        <f t="shared" si="881"/>
        <v>#VALUE!</v>
      </c>
      <c r="CP1151" s="348" t="e">
        <f t="shared" si="881"/>
        <v>#VALUE!</v>
      </c>
      <c r="CQ1151" s="348" t="e">
        <f t="shared" si="881"/>
        <v>#VALUE!</v>
      </c>
      <c r="CR1151" s="348" t="e">
        <f t="shared" si="881"/>
        <v>#VALUE!</v>
      </c>
      <c r="CS1151" s="348" t="e">
        <f t="shared" si="881"/>
        <v>#VALUE!</v>
      </c>
      <c r="CT1151" s="348" t="e">
        <f t="shared" si="881"/>
        <v>#VALUE!</v>
      </c>
      <c r="CU1151" s="348" t="e">
        <f t="shared" si="881"/>
        <v>#VALUE!</v>
      </c>
      <c r="CV1151" s="348" t="e">
        <f t="shared" si="881"/>
        <v>#VALUE!</v>
      </c>
    </row>
    <row r="1152" spans="1:119" ht="13.5" x14ac:dyDescent="0.15">
      <c r="A1152" s="54"/>
      <c r="B1152" s="54"/>
      <c r="C1152" s="54"/>
      <c r="D1152" s="54"/>
      <c r="E1152" s="54"/>
      <c r="F1152" s="54"/>
      <c r="G1152" s="54"/>
      <c r="H1152" s="54"/>
      <c r="I1152" s="54"/>
      <c r="J1152" s="54"/>
      <c r="K1152" s="54"/>
      <c r="L1152" s="54"/>
      <c r="M1152" s="54"/>
      <c r="N1152" s="54"/>
      <c r="O1152" s="54"/>
      <c r="P1152" s="54"/>
      <c r="Q1152" s="54"/>
      <c r="R1152" s="54"/>
      <c r="S1152" s="54"/>
      <c r="T1152" s="54"/>
      <c r="U1152" s="54"/>
      <c r="V1152" s="54"/>
      <c r="W1152" s="54"/>
      <c r="X1152" s="54"/>
      <c r="Y1152" s="54"/>
      <c r="Z1152" s="54"/>
      <c r="AA1152" s="54"/>
      <c r="AB1152" s="54"/>
      <c r="AC1152" s="54"/>
      <c r="AD1152" s="54"/>
      <c r="AE1152" s="54"/>
      <c r="AF1152" s="54"/>
      <c r="AG1152" s="54"/>
      <c r="AH1152" s="54"/>
      <c r="AI1152" s="54"/>
      <c r="AJ1152" s="54"/>
      <c r="AK1152" s="54"/>
      <c r="AL1152" s="54"/>
      <c r="AM1152" s="54"/>
      <c r="AN1152" s="54"/>
      <c r="AO1152" s="54"/>
      <c r="AP1152" s="54"/>
      <c r="AQ1152" s="54"/>
      <c r="AR1152" s="54"/>
      <c r="AS1152" s="54"/>
      <c r="AT1152" s="54"/>
      <c r="AU1152" s="54"/>
      <c r="AV1152" s="54"/>
      <c r="AW1152" s="54"/>
      <c r="AX1152" s="54"/>
      <c r="AY1152" s="54"/>
      <c r="AZ1152" s="54"/>
      <c r="BA1152" s="54"/>
      <c r="BB1152" s="54"/>
      <c r="BC1152" s="54"/>
      <c r="BD1152" s="54"/>
      <c r="BE1152" s="54"/>
      <c r="BF1152" s="54"/>
      <c r="BG1152" s="54"/>
      <c r="BH1152" s="54"/>
      <c r="BI1152" s="54"/>
      <c r="BJ1152" s="54"/>
      <c r="BK1152" s="54"/>
      <c r="BL1152" s="54"/>
      <c r="BM1152" s="54"/>
      <c r="BN1152" s="54"/>
      <c r="BO1152" s="54"/>
      <c r="BP1152" s="54"/>
      <c r="BQ1152" s="54"/>
      <c r="BR1152" s="54"/>
      <c r="BS1152" s="54"/>
      <c r="BT1152" s="54"/>
      <c r="BU1152" s="54"/>
      <c r="BV1152" s="54"/>
      <c r="BW1152" s="54"/>
      <c r="BX1152" s="54"/>
      <c r="BY1152" s="54"/>
      <c r="BZ1152" s="54"/>
      <c r="CG1152" s="349" t="e">
        <f>CG1149+CG1150-CG1151</f>
        <v>#VALUE!</v>
      </c>
      <c r="CH1152" s="349" t="e">
        <f t="shared" ref="CH1152:CV1152" si="882">CH1149+CH1150-CH1151</f>
        <v>#VALUE!</v>
      </c>
      <c r="CI1152" s="349" t="e">
        <f t="shared" si="882"/>
        <v>#VALUE!</v>
      </c>
      <c r="CJ1152" s="349" t="e">
        <f t="shared" si="882"/>
        <v>#VALUE!</v>
      </c>
      <c r="CK1152" s="349" t="e">
        <f t="shared" si="882"/>
        <v>#VALUE!</v>
      </c>
      <c r="CL1152" s="349" t="e">
        <f t="shared" si="882"/>
        <v>#VALUE!</v>
      </c>
      <c r="CM1152" s="349" t="e">
        <f t="shared" si="882"/>
        <v>#VALUE!</v>
      </c>
      <c r="CN1152" s="349" t="e">
        <f t="shared" si="882"/>
        <v>#VALUE!</v>
      </c>
      <c r="CO1152" s="349" t="e">
        <f t="shared" si="882"/>
        <v>#VALUE!</v>
      </c>
      <c r="CP1152" s="349" t="e">
        <f t="shared" si="882"/>
        <v>#VALUE!</v>
      </c>
      <c r="CQ1152" s="349" t="e">
        <f t="shared" si="882"/>
        <v>#VALUE!</v>
      </c>
      <c r="CR1152" s="349" t="e">
        <f t="shared" si="882"/>
        <v>#VALUE!</v>
      </c>
      <c r="CS1152" s="349" t="e">
        <f t="shared" si="882"/>
        <v>#VALUE!</v>
      </c>
      <c r="CT1152" s="349" t="e">
        <f t="shared" si="882"/>
        <v>#VALUE!</v>
      </c>
      <c r="CU1152" s="349" t="e">
        <f t="shared" si="882"/>
        <v>#VALUE!</v>
      </c>
      <c r="CV1152" s="349" t="e">
        <f t="shared" si="882"/>
        <v>#VALUE!</v>
      </c>
    </row>
    <row r="1153" spans="1:119" ht="13.5" x14ac:dyDescent="0.15">
      <c r="A1153" s="54"/>
      <c r="B1153" s="54"/>
      <c r="C1153" s="54"/>
      <c r="D1153" s="54"/>
      <c r="E1153" s="54"/>
      <c r="F1153" s="54"/>
      <c r="G1153" s="54"/>
      <c r="H1153" s="54"/>
      <c r="I1153" s="54"/>
      <c r="J1153" s="54"/>
      <c r="K1153" s="54"/>
      <c r="L1153" s="54"/>
      <c r="M1153" s="54"/>
      <c r="N1153" s="54"/>
      <c r="O1153" s="54"/>
      <c r="P1153" s="54"/>
      <c r="Q1153" s="54"/>
      <c r="R1153" s="54"/>
      <c r="S1153" s="54"/>
      <c r="T1153" s="54"/>
      <c r="U1153" s="54"/>
      <c r="V1153" s="54"/>
      <c r="W1153" s="54"/>
      <c r="X1153" s="54"/>
      <c r="Y1153" s="54"/>
      <c r="Z1153" s="54"/>
      <c r="AA1153" s="54"/>
      <c r="AB1153" s="54"/>
      <c r="AC1153" s="54"/>
      <c r="AD1153" s="54"/>
      <c r="AE1153" s="54"/>
      <c r="AF1153" s="54"/>
      <c r="AG1153" s="54"/>
      <c r="AH1153" s="54"/>
      <c r="AI1153" s="54"/>
      <c r="AJ1153" s="54"/>
      <c r="AK1153" s="54"/>
      <c r="AL1153" s="54"/>
      <c r="AM1153" s="54"/>
      <c r="AN1153" s="54"/>
      <c r="AO1153" s="54"/>
      <c r="AP1153" s="54"/>
      <c r="AQ1153" s="54"/>
      <c r="AR1153" s="54"/>
      <c r="AS1153" s="54"/>
      <c r="AT1153" s="54"/>
      <c r="AU1153" s="54"/>
      <c r="AV1153" s="54"/>
      <c r="AW1153" s="54"/>
      <c r="AX1153" s="54"/>
      <c r="AY1153" s="54"/>
      <c r="AZ1153" s="54"/>
      <c r="BA1153" s="54"/>
      <c r="BB1153" s="54"/>
      <c r="BC1153" s="54"/>
      <c r="BD1153" s="54"/>
      <c r="BE1153" s="54"/>
      <c r="BF1153" s="54"/>
      <c r="BG1153" s="54"/>
      <c r="BH1153" s="54"/>
      <c r="BI1153" s="54"/>
      <c r="BJ1153" s="54"/>
      <c r="BK1153" s="54"/>
      <c r="BL1153" s="54"/>
      <c r="BM1153" s="54"/>
      <c r="BN1153" s="54"/>
      <c r="BO1153" s="54"/>
      <c r="BP1153" s="54"/>
      <c r="BQ1153" s="54"/>
      <c r="BR1153" s="54"/>
      <c r="BS1153" s="54"/>
      <c r="BT1153" s="54"/>
      <c r="BU1153" s="54"/>
      <c r="BV1153" s="54"/>
      <c r="BW1153" s="54"/>
      <c r="BX1153" s="54"/>
      <c r="BY1153" s="54"/>
      <c r="BZ1153" s="54"/>
      <c r="CG1153" s="350" t="s">
        <v>390</v>
      </c>
      <c r="CH1153" s="351" t="s">
        <v>333</v>
      </c>
      <c r="CI1153" s="351" t="s">
        <v>334</v>
      </c>
      <c r="CJ1153" s="351" t="s">
        <v>335</v>
      </c>
      <c r="CK1153" s="351" t="s">
        <v>336</v>
      </c>
      <c r="CL1153" s="351" t="s">
        <v>337</v>
      </c>
      <c r="CM1153" s="351" t="s">
        <v>338</v>
      </c>
      <c r="CN1153" s="351" t="s">
        <v>339</v>
      </c>
      <c r="CO1153" s="351" t="s">
        <v>340</v>
      </c>
      <c r="CP1153" s="351" t="s">
        <v>341</v>
      </c>
      <c r="CQ1153" s="351" t="s">
        <v>342</v>
      </c>
      <c r="CR1153" s="351" t="s">
        <v>343</v>
      </c>
      <c r="CS1153" s="351" t="s">
        <v>344</v>
      </c>
      <c r="CT1153" s="351" t="s">
        <v>345</v>
      </c>
      <c r="CU1153" s="351" t="s">
        <v>346</v>
      </c>
      <c r="CV1153" s="351" t="s">
        <v>347</v>
      </c>
      <c r="CY1153" s="54" t="s">
        <v>390</v>
      </c>
      <c r="CZ1153" s="54" t="s">
        <v>333</v>
      </c>
      <c r="DA1153" s="54" t="s">
        <v>334</v>
      </c>
      <c r="DB1153" s="54" t="s">
        <v>335</v>
      </c>
      <c r="DC1153" s="54" t="s">
        <v>336</v>
      </c>
      <c r="DD1153" s="54" t="s">
        <v>337</v>
      </c>
      <c r="DE1153" s="54" t="s">
        <v>338</v>
      </c>
      <c r="DF1153" s="54" t="s">
        <v>339</v>
      </c>
      <c r="DG1153" s="54" t="s">
        <v>340</v>
      </c>
      <c r="DH1153" s="54" t="s">
        <v>341</v>
      </c>
      <c r="DI1153" s="54" t="s">
        <v>342</v>
      </c>
      <c r="DJ1153" s="54" t="s">
        <v>343</v>
      </c>
      <c r="DK1153" s="54" t="s">
        <v>344</v>
      </c>
      <c r="DL1153" s="54" t="s">
        <v>345</v>
      </c>
      <c r="DM1153" s="54" t="s">
        <v>346</v>
      </c>
      <c r="DN1153" s="54" t="s">
        <v>347</v>
      </c>
    </row>
    <row r="1154" spans="1:119" ht="13.5" x14ac:dyDescent="0.15">
      <c r="A1154" s="54"/>
      <c r="B1154" s="54"/>
      <c r="C1154" s="54"/>
      <c r="D1154" s="54"/>
      <c r="E1154" s="54"/>
      <c r="F1154" s="54"/>
      <c r="G1154" s="54"/>
      <c r="H1154" s="54"/>
      <c r="I1154" s="54"/>
      <c r="J1154" s="54"/>
      <c r="K1154" s="54"/>
      <c r="L1154" s="54"/>
      <c r="M1154" s="54"/>
      <c r="N1154" s="54"/>
      <c r="O1154" s="54"/>
      <c r="P1154" s="54"/>
      <c r="Q1154" s="54"/>
      <c r="R1154" s="54"/>
      <c r="S1154" s="54"/>
      <c r="T1154" s="54"/>
      <c r="U1154" s="54"/>
      <c r="V1154" s="54"/>
      <c r="W1154" s="54"/>
      <c r="X1154" s="54"/>
      <c r="Y1154" s="54"/>
      <c r="Z1154" s="54"/>
      <c r="AA1154" s="54"/>
      <c r="AB1154" s="54"/>
      <c r="AC1154" s="54"/>
      <c r="AD1154" s="54"/>
      <c r="AE1154" s="54"/>
      <c r="AF1154" s="54"/>
      <c r="AG1154" s="54"/>
      <c r="AH1154" s="54"/>
      <c r="AI1154" s="54"/>
      <c r="AJ1154" s="54"/>
      <c r="AK1154" s="54"/>
      <c r="AL1154" s="54"/>
      <c r="AM1154" s="54"/>
      <c r="AN1154" s="54"/>
      <c r="AO1154" s="54"/>
      <c r="AP1154" s="54"/>
      <c r="AQ1154" s="54"/>
      <c r="AR1154" s="54"/>
      <c r="AS1154" s="54"/>
      <c r="AT1154" s="54"/>
      <c r="AU1154" s="54"/>
      <c r="AV1154" s="54"/>
      <c r="AW1154" s="54"/>
      <c r="AX1154" s="54"/>
      <c r="AY1154" s="54"/>
      <c r="AZ1154" s="54"/>
      <c r="BA1154" s="54"/>
      <c r="BB1154" s="54"/>
      <c r="BC1154" s="54"/>
      <c r="BD1154" s="54"/>
      <c r="BE1154" s="54"/>
      <c r="BF1154" s="54"/>
      <c r="BG1154" s="54"/>
      <c r="BH1154" s="54"/>
      <c r="BI1154" s="54"/>
      <c r="BJ1154" s="54"/>
      <c r="BK1154" s="54"/>
      <c r="BL1154" s="54"/>
      <c r="BM1154" s="54"/>
      <c r="BN1154" s="54"/>
      <c r="BO1154" s="54"/>
      <c r="BP1154" s="54"/>
      <c r="BQ1154" s="54"/>
      <c r="BR1154" s="54"/>
      <c r="BS1154" s="54"/>
      <c r="BT1154" s="54"/>
      <c r="BU1154" s="54"/>
      <c r="BV1154" s="54"/>
      <c r="BW1154" s="54"/>
      <c r="BX1154" s="54"/>
      <c r="BY1154" s="54"/>
      <c r="BZ1154" s="54"/>
      <c r="CF1154" s="54" t="s">
        <v>391</v>
      </c>
      <c r="CG1154" s="352" t="e">
        <f>ROUND((CG1142+CG1143)*CG1144+CG1145*CG1144*(CG1146-1/CG1147)-((CG1142+CG1143)*CG1144-CG1141-CG1145*CG1144/CG1147)*EXP(-CG1147*CG1146),5)</f>
        <v>#VALUE!</v>
      </c>
      <c r="CH1154" s="352" t="e">
        <f t="shared" ref="CH1154:CV1154" si="883">ROUND((CH1142+CH1143)*CH1144+CH1145*CH1144*(CH1146-1/CH1147)-((CH1142+CH1143)*CH1144-CH1141-CH1145*CH1144/CH1147)*EXP(-CH1147*CH1146),5)</f>
        <v>#VALUE!</v>
      </c>
      <c r="CI1154" s="352" t="e">
        <f t="shared" si="883"/>
        <v>#VALUE!</v>
      </c>
      <c r="CJ1154" s="352" t="e">
        <f t="shared" si="883"/>
        <v>#VALUE!</v>
      </c>
      <c r="CK1154" s="352" t="e">
        <f t="shared" si="883"/>
        <v>#VALUE!</v>
      </c>
      <c r="CL1154" s="352" t="e">
        <f t="shared" si="883"/>
        <v>#VALUE!</v>
      </c>
      <c r="CM1154" s="352" t="e">
        <f t="shared" si="883"/>
        <v>#VALUE!</v>
      </c>
      <c r="CN1154" s="352" t="e">
        <f t="shared" si="883"/>
        <v>#VALUE!</v>
      </c>
      <c r="CO1154" s="352" t="e">
        <f t="shared" si="883"/>
        <v>#VALUE!</v>
      </c>
      <c r="CP1154" s="352" t="e">
        <f t="shared" si="883"/>
        <v>#VALUE!</v>
      </c>
      <c r="CQ1154" s="352" t="e">
        <f t="shared" si="883"/>
        <v>#VALUE!</v>
      </c>
      <c r="CR1154" s="352" t="e">
        <f t="shared" si="883"/>
        <v>#VALUE!</v>
      </c>
      <c r="CS1154" s="352" t="e">
        <f t="shared" si="883"/>
        <v>#VALUE!</v>
      </c>
      <c r="CT1154" s="352" t="e">
        <f t="shared" si="883"/>
        <v>#VALUE!</v>
      </c>
      <c r="CU1154" s="352" t="e">
        <f t="shared" si="883"/>
        <v>#VALUE!</v>
      </c>
      <c r="CV1154" s="352" t="e">
        <f t="shared" si="883"/>
        <v>#VALUE!</v>
      </c>
      <c r="CX1154" s="54" t="s">
        <v>412</v>
      </c>
      <c r="CY1154" s="362">
        <f>(CY1146+CY1147)/CY1145+CY1144</f>
        <v>295.99579239870923</v>
      </c>
      <c r="CZ1154" s="362">
        <f t="shared" ref="CZ1154:DN1154" si="884">(CZ1146+CZ1147)/CZ1145+CZ1144</f>
        <v>253.99617592876882</v>
      </c>
      <c r="DA1154" s="362">
        <f t="shared" si="884"/>
        <v>224.99578814732763</v>
      </c>
      <c r="DB1154" s="362">
        <f t="shared" si="884"/>
        <v>202.99552076677315</v>
      </c>
      <c r="DC1154" s="362">
        <f t="shared" si="884"/>
        <v>190.00217425547623</v>
      </c>
      <c r="DD1154" s="362">
        <f t="shared" si="884"/>
        <v>174.99791344557741</v>
      </c>
      <c r="DE1154" s="362">
        <f t="shared" si="884"/>
        <v>164.99559634188427</v>
      </c>
      <c r="DF1154" s="362">
        <f t="shared" si="884"/>
        <v>157.00280920314253</v>
      </c>
      <c r="DG1154" s="362">
        <f t="shared" si="884"/>
        <v>151.99654993400793</v>
      </c>
      <c r="DH1154" s="362">
        <f t="shared" si="884"/>
        <v>145.99700693992628</v>
      </c>
      <c r="DI1154" s="362">
        <f t="shared" si="884"/>
        <v>141.99730722180493</v>
      </c>
      <c r="DJ1154" s="362">
        <f t="shared" si="884"/>
        <v>138.99904711262363</v>
      </c>
      <c r="DK1154" s="362">
        <f t="shared" si="884"/>
        <v>133.99871805423658</v>
      </c>
      <c r="DL1154" s="362">
        <f t="shared" si="884"/>
        <v>131.99796563285832</v>
      </c>
      <c r="DM1154" s="362">
        <f t="shared" si="884"/>
        <v>129.00495001041449</v>
      </c>
      <c r="DN1154" s="362">
        <f t="shared" si="884"/>
        <v>127.00491577747849</v>
      </c>
    </row>
    <row r="1155" spans="1:119" ht="13.5" x14ac:dyDescent="0.15">
      <c r="A1155" s="54"/>
      <c r="B1155" s="54"/>
      <c r="C1155" s="54"/>
      <c r="D1155" s="54"/>
      <c r="E1155" s="54"/>
      <c r="F1155" s="54"/>
      <c r="G1155" s="54"/>
      <c r="H1155" s="54"/>
      <c r="I1155" s="54"/>
      <c r="J1155" s="54"/>
      <c r="K1155" s="54"/>
      <c r="L1155" s="54"/>
      <c r="M1155" s="54"/>
      <c r="N1155" s="54"/>
      <c r="O1155" s="54"/>
      <c r="P1155" s="54"/>
      <c r="Q1155" s="54"/>
      <c r="R1155" s="54"/>
      <c r="S1155" s="54"/>
      <c r="T1155" s="54"/>
      <c r="U1155" s="54"/>
      <c r="V1155" s="54"/>
      <c r="W1155" s="54"/>
      <c r="X1155" s="54"/>
      <c r="Y1155" s="54"/>
      <c r="Z1155" s="54"/>
      <c r="AA1155" s="54"/>
      <c r="AB1155" s="54"/>
      <c r="AC1155" s="54"/>
      <c r="AD1155" s="54"/>
      <c r="AE1155" s="54"/>
      <c r="AF1155" s="54"/>
      <c r="AG1155" s="54"/>
      <c r="AH1155" s="54"/>
      <c r="AI1155" s="54"/>
      <c r="AJ1155" s="54"/>
      <c r="AK1155" s="54"/>
      <c r="AL1155" s="54"/>
      <c r="AM1155" s="54"/>
      <c r="AN1155" s="54"/>
      <c r="AO1155" s="54"/>
      <c r="AP1155" s="54"/>
      <c r="AQ1155" s="54"/>
      <c r="AR1155" s="54"/>
      <c r="AS1155" s="54"/>
      <c r="AT1155" s="54"/>
      <c r="AU1155" s="54"/>
      <c r="AV1155" s="54"/>
      <c r="AW1155" s="54"/>
      <c r="AX1155" s="54"/>
      <c r="AY1155" s="54"/>
      <c r="AZ1155" s="54"/>
      <c r="BA1155" s="54"/>
      <c r="BB1155" s="54"/>
      <c r="BC1155" s="54"/>
      <c r="BD1155" s="54"/>
      <c r="BE1155" s="54"/>
      <c r="BF1155" s="54"/>
      <c r="BG1155" s="54"/>
      <c r="BH1155" s="54"/>
      <c r="BI1155" s="54"/>
      <c r="BJ1155" s="54"/>
      <c r="BK1155" s="54"/>
      <c r="BL1155" s="54"/>
      <c r="BM1155" s="54"/>
      <c r="BN1155" s="54"/>
      <c r="BO1155" s="54"/>
      <c r="BP1155" s="54"/>
      <c r="BQ1155" s="54"/>
      <c r="BR1155" s="54"/>
      <c r="BS1155" s="54"/>
      <c r="BT1155" s="54"/>
      <c r="BU1155" s="54"/>
      <c r="BV1155" s="54"/>
      <c r="BW1155" s="54"/>
      <c r="BX1155" s="54"/>
      <c r="BY1155" s="54"/>
      <c r="BZ1155" s="54"/>
      <c r="CA1155" s="319" t="str">
        <f>IF(CB1155="","",CC1155)</f>
        <v/>
      </c>
      <c r="CB1155" s="363" t="str">
        <f>IF(COUNTIF(CY1155:DN1155,"×")=0,"","浮上できません")</f>
        <v/>
      </c>
      <c r="CC1155" s="316">
        <v>3</v>
      </c>
      <c r="CG1155" s="369"/>
      <c r="CH1155" s="369"/>
      <c r="CI1155" s="369"/>
      <c r="CJ1155" s="369"/>
      <c r="CK1155" s="369"/>
      <c r="CL1155" s="369"/>
      <c r="CM1155" s="369"/>
      <c r="CN1155" s="369"/>
      <c r="CO1155" s="369"/>
      <c r="CP1155" s="369"/>
      <c r="CQ1155" s="369"/>
      <c r="CR1155" s="369"/>
      <c r="CS1155" s="369"/>
      <c r="CT1155" s="369"/>
      <c r="CU1155" s="369"/>
      <c r="CV1155" s="369"/>
      <c r="CY1155" s="364" t="e">
        <f t="shared" ref="CY1155:DN1155" si="885">IF(CY1154-CG1154&gt;0,"","×")</f>
        <v>#VALUE!</v>
      </c>
      <c r="CZ1155" s="364" t="e">
        <f t="shared" si="885"/>
        <v>#VALUE!</v>
      </c>
      <c r="DA1155" s="364" t="e">
        <f t="shared" si="885"/>
        <v>#VALUE!</v>
      </c>
      <c r="DB1155" s="364" t="e">
        <f t="shared" si="885"/>
        <v>#VALUE!</v>
      </c>
      <c r="DC1155" s="364" t="e">
        <f t="shared" si="885"/>
        <v>#VALUE!</v>
      </c>
      <c r="DD1155" s="364" t="e">
        <f t="shared" si="885"/>
        <v>#VALUE!</v>
      </c>
      <c r="DE1155" s="364" t="e">
        <f t="shared" si="885"/>
        <v>#VALUE!</v>
      </c>
      <c r="DF1155" s="364" t="e">
        <f t="shared" si="885"/>
        <v>#VALUE!</v>
      </c>
      <c r="DG1155" s="364" t="e">
        <f t="shared" si="885"/>
        <v>#VALUE!</v>
      </c>
      <c r="DH1155" s="364" t="e">
        <f t="shared" si="885"/>
        <v>#VALUE!</v>
      </c>
      <c r="DI1155" s="364" t="e">
        <f t="shared" si="885"/>
        <v>#VALUE!</v>
      </c>
      <c r="DJ1155" s="364" t="e">
        <f t="shared" si="885"/>
        <v>#VALUE!</v>
      </c>
      <c r="DK1155" s="364" t="e">
        <f t="shared" si="885"/>
        <v>#VALUE!</v>
      </c>
      <c r="DL1155" s="364" t="e">
        <f t="shared" si="885"/>
        <v>#VALUE!</v>
      </c>
      <c r="DM1155" s="364" t="e">
        <f t="shared" si="885"/>
        <v>#VALUE!</v>
      </c>
      <c r="DN1155" s="364" t="e">
        <f t="shared" si="885"/>
        <v>#VALUE!</v>
      </c>
    </row>
    <row r="1156" spans="1:119" ht="13.5" x14ac:dyDescent="0.15">
      <c r="A1156" s="54"/>
      <c r="B1156" s="54"/>
      <c r="C1156" s="54"/>
      <c r="D1156" s="54"/>
      <c r="E1156" s="54"/>
      <c r="F1156" s="54"/>
      <c r="G1156" s="54"/>
      <c r="H1156" s="54"/>
      <c r="I1156" s="54"/>
      <c r="J1156" s="54"/>
      <c r="K1156" s="54"/>
      <c r="L1156" s="54"/>
      <c r="M1156" s="54"/>
      <c r="N1156" s="54"/>
      <c r="O1156" s="54"/>
      <c r="P1156" s="54"/>
      <c r="Q1156" s="54"/>
      <c r="R1156" s="54"/>
      <c r="S1156" s="54"/>
      <c r="T1156" s="54"/>
      <c r="U1156" s="54"/>
      <c r="V1156" s="54"/>
      <c r="W1156" s="54"/>
      <c r="X1156" s="54"/>
      <c r="Y1156" s="54"/>
      <c r="Z1156" s="54"/>
      <c r="AA1156" s="54"/>
      <c r="AB1156" s="54"/>
      <c r="AC1156" s="54"/>
      <c r="AD1156" s="54"/>
      <c r="AE1156" s="54"/>
      <c r="AF1156" s="54"/>
      <c r="AG1156" s="54"/>
      <c r="AH1156" s="54"/>
      <c r="AI1156" s="54"/>
      <c r="AJ1156" s="54"/>
      <c r="AK1156" s="54"/>
      <c r="AL1156" s="54"/>
      <c r="AM1156" s="54"/>
      <c r="AN1156" s="54"/>
      <c r="AO1156" s="54"/>
      <c r="AP1156" s="54"/>
      <c r="AQ1156" s="54"/>
      <c r="AR1156" s="54"/>
      <c r="AS1156" s="54"/>
      <c r="AT1156" s="54"/>
      <c r="AU1156" s="54"/>
      <c r="AV1156" s="54"/>
      <c r="AW1156" s="54"/>
      <c r="AX1156" s="54"/>
      <c r="AY1156" s="54"/>
      <c r="AZ1156" s="54"/>
      <c r="BA1156" s="54"/>
      <c r="BB1156" s="54"/>
      <c r="BC1156" s="54"/>
      <c r="BD1156" s="54"/>
      <c r="BE1156" s="54"/>
      <c r="BF1156" s="54"/>
      <c r="BG1156" s="54"/>
      <c r="BH1156" s="54"/>
      <c r="BI1156" s="54"/>
      <c r="BJ1156" s="54"/>
      <c r="BK1156" s="54"/>
      <c r="BL1156" s="54"/>
      <c r="BM1156" s="54"/>
      <c r="BN1156" s="54"/>
      <c r="BO1156" s="54"/>
      <c r="BP1156" s="54"/>
      <c r="BQ1156" s="54"/>
      <c r="BR1156" s="54"/>
      <c r="BS1156" s="54"/>
      <c r="BT1156" s="54"/>
      <c r="BU1156" s="54"/>
      <c r="BV1156" s="54"/>
      <c r="BW1156" s="54"/>
      <c r="BX1156" s="54"/>
      <c r="BY1156" s="54"/>
      <c r="BZ1156" s="54"/>
      <c r="CF1156" s="338">
        <v>65</v>
      </c>
      <c r="CG1156" s="338" t="s">
        <v>617</v>
      </c>
      <c r="CH1156" s="338"/>
      <c r="CI1156" s="338"/>
      <c r="CJ1156" s="338"/>
      <c r="CK1156" s="338"/>
      <c r="CL1156" s="338"/>
      <c r="CM1156" s="338"/>
      <c r="CN1156" s="338"/>
      <c r="CO1156" s="338"/>
      <c r="CP1156" s="338"/>
      <c r="CQ1156" s="338"/>
      <c r="CR1156" s="338"/>
      <c r="CS1156" s="338"/>
      <c r="CT1156" s="338"/>
      <c r="CU1156" s="338"/>
      <c r="CV1156" s="338"/>
      <c r="CW1156" s="338"/>
    </row>
    <row r="1157" spans="1:119" ht="13.5" x14ac:dyDescent="0.15">
      <c r="A1157" s="54"/>
      <c r="B1157" s="54"/>
      <c r="C1157" s="54"/>
      <c r="D1157" s="54"/>
      <c r="E1157" s="54"/>
      <c r="F1157" s="54"/>
      <c r="G1157" s="54"/>
      <c r="H1157" s="54"/>
      <c r="I1157" s="54"/>
      <c r="J1157" s="54"/>
      <c r="K1157" s="54"/>
      <c r="L1157" s="54"/>
      <c r="M1157" s="54"/>
      <c r="N1157" s="54"/>
      <c r="O1157" s="54"/>
      <c r="P1157" s="54"/>
      <c r="Q1157" s="54"/>
      <c r="R1157" s="54"/>
      <c r="S1157" s="54"/>
      <c r="T1157" s="54"/>
      <c r="U1157" s="54"/>
      <c r="V1157" s="54"/>
      <c r="W1157" s="54"/>
      <c r="X1157" s="54"/>
      <c r="Y1157" s="54"/>
      <c r="Z1157" s="54"/>
      <c r="AA1157" s="54"/>
      <c r="AB1157" s="54"/>
      <c r="AC1157" s="54"/>
      <c r="AD1157" s="54"/>
      <c r="AE1157" s="54"/>
      <c r="AF1157" s="54"/>
      <c r="AG1157" s="54"/>
      <c r="AH1157" s="54"/>
      <c r="AI1157" s="54"/>
      <c r="AJ1157" s="54"/>
      <c r="AK1157" s="54"/>
      <c r="AL1157" s="54"/>
      <c r="AM1157" s="54"/>
      <c r="AN1157" s="54"/>
      <c r="AO1157" s="54"/>
      <c r="AP1157" s="54"/>
      <c r="AQ1157" s="54"/>
      <c r="AR1157" s="54"/>
      <c r="AS1157" s="54"/>
      <c r="AT1157" s="54"/>
      <c r="AU1157" s="54"/>
      <c r="AV1157" s="54"/>
      <c r="AW1157" s="54"/>
      <c r="AX1157" s="54"/>
      <c r="AY1157" s="54"/>
      <c r="AZ1157" s="54"/>
      <c r="BA1157" s="54"/>
      <c r="BB1157" s="54"/>
      <c r="BC1157" s="54"/>
      <c r="BD1157" s="54"/>
      <c r="BE1157" s="54"/>
      <c r="BF1157" s="54"/>
      <c r="BG1157" s="54"/>
      <c r="BH1157" s="54"/>
      <c r="BI1157" s="54"/>
      <c r="BJ1157" s="54"/>
      <c r="BK1157" s="54"/>
      <c r="BL1157" s="54"/>
      <c r="BM1157" s="54"/>
      <c r="BN1157" s="54"/>
      <c r="BO1157" s="54"/>
      <c r="BP1157" s="54"/>
      <c r="BQ1157" s="54"/>
      <c r="BR1157" s="54"/>
      <c r="BS1157" s="54"/>
      <c r="BT1157" s="54"/>
      <c r="BU1157" s="54"/>
      <c r="BV1157" s="54"/>
      <c r="BW1157" s="54"/>
      <c r="BX1157" s="54"/>
      <c r="BY1157" s="54"/>
      <c r="BZ1157" s="54"/>
      <c r="CX1157" s="339"/>
      <c r="CY1157" s="339"/>
      <c r="CZ1157" s="339"/>
      <c r="DA1157" s="339"/>
      <c r="DB1157" s="339"/>
      <c r="DC1157" s="339"/>
      <c r="DD1157" s="339"/>
      <c r="DE1157" s="339"/>
      <c r="DF1157" s="339"/>
      <c r="DG1157" s="339"/>
      <c r="DH1157" s="339"/>
      <c r="DI1157" s="339"/>
      <c r="DJ1157" s="339"/>
      <c r="DK1157" s="339"/>
      <c r="DL1157" s="339"/>
      <c r="DM1157" s="339"/>
      <c r="DN1157" s="339"/>
      <c r="DO1157" s="339"/>
    </row>
    <row r="1158" spans="1:119" ht="13.5" x14ac:dyDescent="0.15">
      <c r="A1158" s="54"/>
      <c r="B1158" s="54"/>
      <c r="C1158" s="54"/>
      <c r="D1158" s="54"/>
      <c r="E1158" s="54"/>
      <c r="F1158" s="54"/>
      <c r="G1158" s="54"/>
      <c r="H1158" s="54"/>
      <c r="I1158" s="54"/>
      <c r="J1158" s="54"/>
      <c r="K1158" s="54"/>
      <c r="L1158" s="54"/>
      <c r="M1158" s="54"/>
      <c r="N1158" s="54"/>
      <c r="O1158" s="54"/>
      <c r="P1158" s="54"/>
      <c r="Q1158" s="54"/>
      <c r="R1158" s="54"/>
      <c r="S1158" s="54"/>
      <c r="T1158" s="54"/>
      <c r="U1158" s="54"/>
      <c r="V1158" s="54"/>
      <c r="W1158" s="54"/>
      <c r="X1158" s="54"/>
      <c r="Y1158" s="54"/>
      <c r="Z1158" s="54"/>
      <c r="AA1158" s="54"/>
      <c r="AB1158" s="54"/>
      <c r="AC1158" s="54"/>
      <c r="AD1158" s="54"/>
      <c r="AE1158" s="54"/>
      <c r="AF1158" s="54"/>
      <c r="AG1158" s="54"/>
      <c r="AH1158" s="54"/>
      <c r="AI1158" s="54"/>
      <c r="AJ1158" s="54"/>
      <c r="AK1158" s="54"/>
      <c r="AL1158" s="54"/>
      <c r="AM1158" s="54"/>
      <c r="AN1158" s="54"/>
      <c r="AO1158" s="54"/>
      <c r="AP1158" s="54"/>
      <c r="AQ1158" s="54"/>
      <c r="AR1158" s="54"/>
      <c r="AS1158" s="54"/>
      <c r="AT1158" s="54"/>
      <c r="AU1158" s="54"/>
      <c r="AV1158" s="54"/>
      <c r="AW1158" s="54"/>
      <c r="AX1158" s="54"/>
      <c r="AY1158" s="54"/>
      <c r="AZ1158" s="54"/>
      <c r="BA1158" s="54"/>
      <c r="BB1158" s="54"/>
      <c r="BC1158" s="54"/>
      <c r="BD1158" s="54"/>
      <c r="BE1158" s="54"/>
      <c r="BF1158" s="54"/>
      <c r="BG1158" s="54"/>
      <c r="BH1158" s="54"/>
      <c r="BI1158" s="54"/>
      <c r="BJ1158" s="54"/>
      <c r="BK1158" s="54"/>
      <c r="BL1158" s="54"/>
      <c r="BM1158" s="54"/>
      <c r="BN1158" s="54"/>
      <c r="BO1158" s="54"/>
      <c r="BP1158" s="54"/>
      <c r="BQ1158" s="54"/>
      <c r="BR1158" s="54"/>
      <c r="BS1158" s="54"/>
      <c r="BT1158" s="54"/>
      <c r="BU1158" s="54"/>
      <c r="BV1158" s="54"/>
      <c r="BW1158" s="54"/>
      <c r="BX1158" s="54"/>
      <c r="BY1158" s="54"/>
      <c r="BZ1158" s="54"/>
      <c r="CF1158" s="340" t="s">
        <v>401</v>
      </c>
      <c r="CG1158" s="353" t="e">
        <f t="shared" ref="CG1158:CV1158" si="886">CG1154</f>
        <v>#VALUE!</v>
      </c>
      <c r="CH1158" s="353" t="e">
        <f t="shared" si="886"/>
        <v>#VALUE!</v>
      </c>
      <c r="CI1158" s="353" t="e">
        <f t="shared" si="886"/>
        <v>#VALUE!</v>
      </c>
      <c r="CJ1158" s="353" t="e">
        <f t="shared" si="886"/>
        <v>#VALUE!</v>
      </c>
      <c r="CK1158" s="353" t="e">
        <f t="shared" si="886"/>
        <v>#VALUE!</v>
      </c>
      <c r="CL1158" s="353" t="e">
        <f t="shared" si="886"/>
        <v>#VALUE!</v>
      </c>
      <c r="CM1158" s="353" t="e">
        <f t="shared" si="886"/>
        <v>#VALUE!</v>
      </c>
      <c r="CN1158" s="353" t="e">
        <f t="shared" si="886"/>
        <v>#VALUE!</v>
      </c>
      <c r="CO1158" s="353" t="e">
        <f t="shared" si="886"/>
        <v>#VALUE!</v>
      </c>
      <c r="CP1158" s="353" t="e">
        <f t="shared" si="886"/>
        <v>#VALUE!</v>
      </c>
      <c r="CQ1158" s="353" t="e">
        <f t="shared" si="886"/>
        <v>#VALUE!</v>
      </c>
      <c r="CR1158" s="353" t="e">
        <f t="shared" si="886"/>
        <v>#VALUE!</v>
      </c>
      <c r="CS1158" s="353" t="e">
        <f t="shared" si="886"/>
        <v>#VALUE!</v>
      </c>
      <c r="CT1158" s="353" t="e">
        <f t="shared" si="886"/>
        <v>#VALUE!</v>
      </c>
      <c r="CU1158" s="353" t="e">
        <f t="shared" si="886"/>
        <v>#VALUE!</v>
      </c>
      <c r="CV1158" s="353" t="e">
        <f t="shared" si="886"/>
        <v>#VALUE!</v>
      </c>
    </row>
    <row r="1159" spans="1:119" ht="13.5" x14ac:dyDescent="0.15">
      <c r="A1159" s="54"/>
      <c r="B1159" s="54"/>
      <c r="C1159" s="54"/>
      <c r="D1159" s="54"/>
      <c r="E1159" s="54"/>
      <c r="F1159" s="54"/>
      <c r="G1159" s="54"/>
      <c r="H1159" s="54"/>
      <c r="I1159" s="54"/>
      <c r="J1159" s="54"/>
      <c r="K1159" s="54"/>
      <c r="L1159" s="54"/>
      <c r="M1159" s="54"/>
      <c r="N1159" s="54"/>
      <c r="O1159" s="54"/>
      <c r="P1159" s="54"/>
      <c r="Q1159" s="54"/>
      <c r="R1159" s="54"/>
      <c r="S1159" s="54"/>
      <c r="T1159" s="54"/>
      <c r="U1159" s="54"/>
      <c r="V1159" s="54"/>
      <c r="W1159" s="54"/>
      <c r="X1159" s="54"/>
      <c r="Y1159" s="54"/>
      <c r="Z1159" s="54"/>
      <c r="AA1159" s="54"/>
      <c r="AB1159" s="54"/>
      <c r="AC1159" s="54"/>
      <c r="AD1159" s="54"/>
      <c r="AE1159" s="54"/>
      <c r="AF1159" s="54"/>
      <c r="AG1159" s="54"/>
      <c r="AH1159" s="54"/>
      <c r="AI1159" s="54"/>
      <c r="AJ1159" s="54"/>
      <c r="AK1159" s="54"/>
      <c r="AL1159" s="54"/>
      <c r="AM1159" s="54"/>
      <c r="AN1159" s="54"/>
      <c r="AO1159" s="54"/>
      <c r="AP1159" s="54"/>
      <c r="AQ1159" s="54"/>
      <c r="AR1159" s="54"/>
      <c r="AS1159" s="54"/>
      <c r="AT1159" s="54"/>
      <c r="AU1159" s="54"/>
      <c r="AV1159" s="54"/>
      <c r="AW1159" s="54"/>
      <c r="AX1159" s="54"/>
      <c r="AY1159" s="54"/>
      <c r="AZ1159" s="54"/>
      <c r="BA1159" s="54"/>
      <c r="BB1159" s="54"/>
      <c r="BC1159" s="54"/>
      <c r="BD1159" s="54"/>
      <c r="BE1159" s="54"/>
      <c r="BF1159" s="54"/>
      <c r="BG1159" s="54"/>
      <c r="BH1159" s="54"/>
      <c r="BI1159" s="54"/>
      <c r="BJ1159" s="54"/>
      <c r="BK1159" s="54"/>
      <c r="BL1159" s="54"/>
      <c r="BM1159" s="54"/>
      <c r="BN1159" s="54"/>
      <c r="BO1159" s="54"/>
      <c r="BP1159" s="54"/>
      <c r="BQ1159" s="54"/>
      <c r="BR1159" s="54"/>
      <c r="BS1159" s="54"/>
      <c r="BT1159" s="54"/>
      <c r="BU1159" s="54"/>
      <c r="BV1159" s="54"/>
      <c r="BW1159" s="54"/>
      <c r="BX1159" s="54"/>
      <c r="BY1159" s="54"/>
      <c r="BZ1159" s="54"/>
      <c r="CF1159" s="54" t="s">
        <v>395</v>
      </c>
      <c r="CG1159" s="54">
        <v>100</v>
      </c>
      <c r="CH1159" s="54">
        <f>$CG1159</f>
        <v>100</v>
      </c>
      <c r="CI1159" s="54">
        <f t="shared" ref="CI1159:CV1163" si="887">$CG1159</f>
        <v>100</v>
      </c>
      <c r="CJ1159" s="54">
        <f t="shared" si="887"/>
        <v>100</v>
      </c>
      <c r="CK1159" s="54">
        <f t="shared" si="887"/>
        <v>100</v>
      </c>
      <c r="CL1159" s="54">
        <f t="shared" si="887"/>
        <v>100</v>
      </c>
      <c r="CM1159" s="54">
        <f t="shared" si="887"/>
        <v>100</v>
      </c>
      <c r="CN1159" s="54">
        <f t="shared" si="887"/>
        <v>100</v>
      </c>
      <c r="CO1159" s="54">
        <f t="shared" si="887"/>
        <v>100</v>
      </c>
      <c r="CP1159" s="54">
        <f t="shared" si="887"/>
        <v>100</v>
      </c>
      <c r="CQ1159" s="54">
        <f t="shared" si="887"/>
        <v>100</v>
      </c>
      <c r="CR1159" s="54">
        <f t="shared" si="887"/>
        <v>100</v>
      </c>
      <c r="CS1159" s="54">
        <f t="shared" si="887"/>
        <v>100</v>
      </c>
      <c r="CT1159" s="54">
        <f t="shared" si="887"/>
        <v>100</v>
      </c>
      <c r="CU1159" s="54">
        <f t="shared" si="887"/>
        <v>100</v>
      </c>
      <c r="CV1159" s="54">
        <f t="shared" si="887"/>
        <v>100</v>
      </c>
      <c r="CX1159" s="339" t="s">
        <v>402</v>
      </c>
      <c r="CY1159" s="339"/>
      <c r="CZ1159" s="339"/>
      <c r="DA1159" s="339"/>
      <c r="DB1159" s="339"/>
      <c r="DC1159" s="339"/>
      <c r="DD1159" s="339"/>
      <c r="DE1159" s="339"/>
      <c r="DF1159" s="339"/>
      <c r="DG1159" s="339"/>
      <c r="DH1159" s="339"/>
      <c r="DI1159" s="339"/>
      <c r="DJ1159" s="339"/>
      <c r="DK1159" s="339"/>
      <c r="DL1159" s="339"/>
      <c r="DM1159" s="339"/>
      <c r="DN1159" s="339"/>
      <c r="DO1159" s="339"/>
    </row>
    <row r="1160" spans="1:119" ht="13.5" x14ac:dyDescent="0.15">
      <c r="A1160" s="54"/>
      <c r="B1160" s="54"/>
      <c r="C1160" s="54"/>
      <c r="D1160" s="54"/>
      <c r="E1160" s="54"/>
      <c r="F1160" s="54"/>
      <c r="G1160" s="54"/>
      <c r="H1160" s="54"/>
      <c r="I1160" s="54"/>
      <c r="J1160" s="54"/>
      <c r="K1160" s="54"/>
      <c r="L1160" s="54"/>
      <c r="M1160" s="54"/>
      <c r="N1160" s="54"/>
      <c r="O1160" s="54"/>
      <c r="P1160" s="54"/>
      <c r="Q1160" s="54"/>
      <c r="R1160" s="54"/>
      <c r="S1160" s="54"/>
      <c r="T1160" s="54"/>
      <c r="U1160" s="54"/>
      <c r="V1160" s="54"/>
      <c r="W1160" s="54"/>
      <c r="X1160" s="54"/>
      <c r="Y1160" s="54"/>
      <c r="Z1160" s="54"/>
      <c r="AA1160" s="54"/>
      <c r="AB1160" s="54"/>
      <c r="AC1160" s="54"/>
      <c r="AD1160" s="54"/>
      <c r="AE1160" s="54"/>
      <c r="AF1160" s="54"/>
      <c r="AG1160" s="54"/>
      <c r="AH1160" s="54"/>
      <c r="AI1160" s="54"/>
      <c r="AJ1160" s="54"/>
      <c r="AK1160" s="54"/>
      <c r="AL1160" s="54"/>
      <c r="AM1160" s="54"/>
      <c r="AN1160" s="54"/>
      <c r="AO1160" s="54"/>
      <c r="AP1160" s="54"/>
      <c r="AQ1160" s="54"/>
      <c r="AR1160" s="54"/>
      <c r="AS1160" s="54"/>
      <c r="AT1160" s="54"/>
      <c r="AU1160" s="54"/>
      <c r="AV1160" s="54"/>
      <c r="AW1160" s="54"/>
      <c r="AX1160" s="54"/>
      <c r="AY1160" s="54"/>
      <c r="AZ1160" s="54"/>
      <c r="BA1160" s="54"/>
      <c r="BB1160" s="54"/>
      <c r="BC1160" s="54"/>
      <c r="BD1160" s="54"/>
      <c r="BE1160" s="54"/>
      <c r="BF1160" s="54"/>
      <c r="BG1160" s="54"/>
      <c r="BH1160" s="54"/>
      <c r="BI1160" s="54"/>
      <c r="BJ1160" s="54"/>
      <c r="BK1160" s="54"/>
      <c r="BL1160" s="54"/>
      <c r="BM1160" s="54"/>
      <c r="BN1160" s="54"/>
      <c r="BO1160" s="54"/>
      <c r="BP1160" s="54"/>
      <c r="BQ1160" s="54"/>
      <c r="BR1160" s="54"/>
      <c r="BS1160" s="54"/>
      <c r="BT1160" s="54"/>
      <c r="BU1160" s="54"/>
      <c r="BV1160" s="54"/>
      <c r="BW1160" s="54"/>
      <c r="BX1160" s="54"/>
      <c r="BY1160" s="54"/>
      <c r="BZ1160" s="54"/>
      <c r="CB1160" s="64" t="s">
        <v>372</v>
      </c>
      <c r="CC1160" s="345">
        <v>0</v>
      </c>
      <c r="CD1160" s="66" t="s">
        <v>373</v>
      </c>
      <c r="CE1160" s="66">
        <f>ROUND(CC1160*$CG$82*9.80665/1000,0)</f>
        <v>0</v>
      </c>
      <c r="CF1160" s="54" t="s">
        <v>374</v>
      </c>
      <c r="CG1160" s="341">
        <f>CE1161</f>
        <v>0</v>
      </c>
      <c r="CH1160" s="54">
        <f>$CG1160</f>
        <v>0</v>
      </c>
      <c r="CI1160" s="54">
        <f t="shared" si="887"/>
        <v>0</v>
      </c>
      <c r="CJ1160" s="54">
        <f t="shared" si="887"/>
        <v>0</v>
      </c>
      <c r="CK1160" s="54">
        <f t="shared" si="887"/>
        <v>0</v>
      </c>
      <c r="CL1160" s="54">
        <f t="shared" si="887"/>
        <v>0</v>
      </c>
      <c r="CM1160" s="54">
        <f t="shared" si="887"/>
        <v>0</v>
      </c>
      <c r="CN1160" s="54">
        <f t="shared" si="887"/>
        <v>0</v>
      </c>
      <c r="CO1160" s="54">
        <f t="shared" si="887"/>
        <v>0</v>
      </c>
      <c r="CP1160" s="54">
        <f t="shared" si="887"/>
        <v>0</v>
      </c>
      <c r="CQ1160" s="54">
        <f t="shared" si="887"/>
        <v>0</v>
      </c>
      <c r="CR1160" s="54">
        <f t="shared" si="887"/>
        <v>0</v>
      </c>
      <c r="CS1160" s="54">
        <f t="shared" si="887"/>
        <v>0</v>
      </c>
      <c r="CT1160" s="54">
        <f t="shared" si="887"/>
        <v>0</v>
      </c>
      <c r="CU1160" s="54">
        <f t="shared" si="887"/>
        <v>0</v>
      </c>
      <c r="CV1160" s="54">
        <f t="shared" si="887"/>
        <v>0</v>
      </c>
    </row>
    <row r="1161" spans="1:119" ht="13.5" x14ac:dyDescent="0.15">
      <c r="A1161" s="54"/>
      <c r="B1161" s="54"/>
      <c r="C1161" s="54"/>
      <c r="D1161" s="54"/>
      <c r="E1161" s="54"/>
      <c r="F1161" s="54"/>
      <c r="G1161" s="54"/>
      <c r="H1161" s="54"/>
      <c r="I1161" s="54"/>
      <c r="J1161" s="54"/>
      <c r="K1161" s="54"/>
      <c r="L1161" s="54"/>
      <c r="M1161" s="54"/>
      <c r="N1161" s="54"/>
      <c r="O1161" s="54"/>
      <c r="P1161" s="54"/>
      <c r="Q1161" s="54"/>
      <c r="R1161" s="54"/>
      <c r="S1161" s="54"/>
      <c r="T1161" s="54"/>
      <c r="U1161" s="54"/>
      <c r="V1161" s="54"/>
      <c r="W1161" s="54"/>
      <c r="X1161" s="54"/>
      <c r="Y1161" s="54"/>
      <c r="Z1161" s="54"/>
      <c r="AA1161" s="54"/>
      <c r="AB1161" s="54"/>
      <c r="AC1161" s="54"/>
      <c r="AD1161" s="54"/>
      <c r="AE1161" s="54"/>
      <c r="AF1161" s="54"/>
      <c r="AG1161" s="54"/>
      <c r="AH1161" s="54"/>
      <c r="AI1161" s="54"/>
      <c r="AJ1161" s="54"/>
      <c r="AK1161" s="54"/>
      <c r="AL1161" s="54"/>
      <c r="AM1161" s="54"/>
      <c r="AN1161" s="54"/>
      <c r="AO1161" s="54"/>
      <c r="AP1161" s="54"/>
      <c r="AQ1161" s="54"/>
      <c r="AR1161" s="54"/>
      <c r="AS1161" s="54"/>
      <c r="AT1161" s="54"/>
      <c r="AU1161" s="54"/>
      <c r="AV1161" s="54"/>
      <c r="AW1161" s="54"/>
      <c r="AX1161" s="54"/>
      <c r="AY1161" s="54"/>
      <c r="AZ1161" s="54"/>
      <c r="BA1161" s="54"/>
      <c r="BB1161" s="54"/>
      <c r="BC1161" s="54"/>
      <c r="BD1161" s="54"/>
      <c r="BE1161" s="54"/>
      <c r="BF1161" s="54"/>
      <c r="BG1161" s="54"/>
      <c r="BH1161" s="54"/>
      <c r="BI1161" s="54"/>
      <c r="BJ1161" s="54"/>
      <c r="BK1161" s="54"/>
      <c r="BL1161" s="54"/>
      <c r="BM1161" s="54"/>
      <c r="BN1161" s="54"/>
      <c r="BO1161" s="54"/>
      <c r="BP1161" s="54"/>
      <c r="BQ1161" s="54"/>
      <c r="BR1161" s="54"/>
      <c r="BS1161" s="54"/>
      <c r="BT1161" s="54"/>
      <c r="BU1161" s="54"/>
      <c r="BV1161" s="54"/>
      <c r="BW1161" s="54"/>
      <c r="BX1161" s="54"/>
      <c r="BY1161" s="54"/>
      <c r="BZ1161" s="54"/>
      <c r="CB1161" s="354" t="s">
        <v>376</v>
      </c>
      <c r="CC1161" s="355">
        <f>CC1145</f>
        <v>0</v>
      </c>
      <c r="CD1161" s="346" t="s">
        <v>381</v>
      </c>
      <c r="CE1161" s="66">
        <f>CC1161*$CG$82*9.80665/1000</f>
        <v>0</v>
      </c>
      <c r="CF1161" s="54" t="s">
        <v>396</v>
      </c>
      <c r="CG1161" s="54">
        <v>0.79</v>
      </c>
      <c r="CH1161" s="54">
        <f>$CG1161</f>
        <v>0.79</v>
      </c>
      <c r="CI1161" s="54">
        <f t="shared" si="887"/>
        <v>0.79</v>
      </c>
      <c r="CJ1161" s="54">
        <f t="shared" si="887"/>
        <v>0.79</v>
      </c>
      <c r="CK1161" s="54">
        <f t="shared" si="887"/>
        <v>0.79</v>
      </c>
      <c r="CL1161" s="54">
        <f t="shared" si="887"/>
        <v>0.79</v>
      </c>
      <c r="CM1161" s="54">
        <f t="shared" si="887"/>
        <v>0.79</v>
      </c>
      <c r="CN1161" s="54">
        <f t="shared" si="887"/>
        <v>0.79</v>
      </c>
      <c r="CO1161" s="54">
        <f t="shared" si="887"/>
        <v>0.79</v>
      </c>
      <c r="CP1161" s="54">
        <f t="shared" si="887"/>
        <v>0.79</v>
      </c>
      <c r="CQ1161" s="54">
        <f t="shared" si="887"/>
        <v>0.79</v>
      </c>
      <c r="CR1161" s="54">
        <f t="shared" si="887"/>
        <v>0.79</v>
      </c>
      <c r="CS1161" s="54">
        <f t="shared" si="887"/>
        <v>0.79</v>
      </c>
      <c r="CT1161" s="54">
        <f t="shared" si="887"/>
        <v>0.79</v>
      </c>
      <c r="CU1161" s="54">
        <f t="shared" si="887"/>
        <v>0.79</v>
      </c>
      <c r="CV1161" s="54">
        <f t="shared" si="887"/>
        <v>0.79</v>
      </c>
      <c r="CX1161" s="358" t="s">
        <v>404</v>
      </c>
      <c r="CY1161" s="54">
        <f t="shared" ref="CY1161:DN1161" si="888">CG$79</f>
        <v>126.88500000000001</v>
      </c>
      <c r="CZ1161" s="54">
        <f t="shared" si="888"/>
        <v>109.185</v>
      </c>
      <c r="DA1161" s="54">
        <f t="shared" si="888"/>
        <v>94.381</v>
      </c>
      <c r="DB1161" s="54">
        <f t="shared" si="888"/>
        <v>82.445999999999998</v>
      </c>
      <c r="DC1161" s="54">
        <f t="shared" si="888"/>
        <v>73.918000000000006</v>
      </c>
      <c r="DD1161" s="54">
        <f t="shared" si="888"/>
        <v>63.152999999999999</v>
      </c>
      <c r="DE1161" s="54">
        <f t="shared" si="888"/>
        <v>56.482999999999997</v>
      </c>
      <c r="DF1161" s="54">
        <f t="shared" si="888"/>
        <v>51.133000000000003</v>
      </c>
      <c r="DG1161" s="54">
        <f t="shared" si="888"/>
        <v>48.246000000000002</v>
      </c>
      <c r="DH1161" s="54">
        <f t="shared" si="888"/>
        <v>43.709000000000003</v>
      </c>
      <c r="DI1161" s="54">
        <f t="shared" si="888"/>
        <v>40.774000000000001</v>
      </c>
      <c r="DJ1161" s="54">
        <f t="shared" si="888"/>
        <v>38.68</v>
      </c>
      <c r="DK1161" s="54">
        <f t="shared" si="888"/>
        <v>34.463000000000001</v>
      </c>
      <c r="DL1161" s="54">
        <f t="shared" si="888"/>
        <v>33.161000000000001</v>
      </c>
      <c r="DM1161" s="54">
        <f t="shared" si="888"/>
        <v>30.765000000000001</v>
      </c>
      <c r="DN1161" s="54">
        <f t="shared" si="888"/>
        <v>29.283999999999999</v>
      </c>
    </row>
    <row r="1162" spans="1:119" ht="13.5" x14ac:dyDescent="0.15">
      <c r="A1162" s="54"/>
      <c r="B1162" s="54"/>
      <c r="C1162" s="54"/>
      <c r="D1162" s="54"/>
      <c r="E1162" s="54"/>
      <c r="F1162" s="54"/>
      <c r="G1162" s="54"/>
      <c r="H1162" s="54"/>
      <c r="I1162" s="54"/>
      <c r="J1162" s="54"/>
      <c r="K1162" s="54"/>
      <c r="L1162" s="54"/>
      <c r="M1162" s="54"/>
      <c r="N1162" s="54"/>
      <c r="O1162" s="54"/>
      <c r="P1162" s="54"/>
      <c r="Q1162" s="54"/>
      <c r="R1162" s="54"/>
      <c r="S1162" s="54"/>
      <c r="T1162" s="54"/>
      <c r="U1162" s="54"/>
      <c r="V1162" s="54"/>
      <c r="W1162" s="54"/>
      <c r="X1162" s="54"/>
      <c r="Y1162" s="54"/>
      <c r="Z1162" s="54"/>
      <c r="AA1162" s="54"/>
      <c r="AB1162" s="54"/>
      <c r="AC1162" s="54"/>
      <c r="AD1162" s="54"/>
      <c r="AE1162" s="54"/>
      <c r="AF1162" s="54"/>
      <c r="AG1162" s="54"/>
      <c r="AH1162" s="54"/>
      <c r="AI1162" s="54"/>
      <c r="AJ1162" s="54"/>
      <c r="AK1162" s="54"/>
      <c r="AL1162" s="54"/>
      <c r="AM1162" s="54"/>
      <c r="AN1162" s="54"/>
      <c r="AO1162" s="54"/>
      <c r="AP1162" s="54"/>
      <c r="AQ1162" s="54"/>
      <c r="AR1162" s="54"/>
      <c r="AS1162" s="54"/>
      <c r="AT1162" s="54"/>
      <c r="AU1162" s="54"/>
      <c r="AV1162" s="54"/>
      <c r="AW1162" s="54"/>
      <c r="AX1162" s="54"/>
      <c r="AY1162" s="54"/>
      <c r="AZ1162" s="54"/>
      <c r="BA1162" s="54"/>
      <c r="BB1162" s="54"/>
      <c r="BC1162" s="54"/>
      <c r="BD1162" s="54"/>
      <c r="BE1162" s="54"/>
      <c r="BF1162" s="54"/>
      <c r="BG1162" s="54"/>
      <c r="BH1162" s="54"/>
      <c r="BI1162" s="54"/>
      <c r="BJ1162" s="54"/>
      <c r="BK1162" s="54"/>
      <c r="BL1162" s="54"/>
      <c r="BM1162" s="54"/>
      <c r="BN1162" s="54"/>
      <c r="BO1162" s="54"/>
      <c r="BP1162" s="54"/>
      <c r="BQ1162" s="54"/>
      <c r="BR1162" s="54"/>
      <c r="BS1162" s="54"/>
      <c r="BT1162" s="54"/>
      <c r="BU1162" s="54"/>
      <c r="BV1162" s="54"/>
      <c r="BW1162" s="54"/>
      <c r="BX1162" s="54"/>
      <c r="BY1162" s="54"/>
      <c r="BZ1162" s="54"/>
      <c r="CB1162" s="64" t="s">
        <v>380</v>
      </c>
      <c r="CC1162" s="345">
        <v>0</v>
      </c>
      <c r="CD1162" s="346" t="s">
        <v>381</v>
      </c>
      <c r="CE1162" s="66">
        <f>CC1162*$CG$82*9.80665/1000</f>
        <v>0</v>
      </c>
      <c r="CF1162" s="54" t="s">
        <v>382</v>
      </c>
      <c r="CG1162" s="341">
        <f>CE1160</f>
        <v>0</v>
      </c>
      <c r="CH1162" s="54">
        <f>$CG1162</f>
        <v>0</v>
      </c>
      <c r="CI1162" s="54">
        <f t="shared" si="887"/>
        <v>0</v>
      </c>
      <c r="CJ1162" s="54">
        <f t="shared" si="887"/>
        <v>0</v>
      </c>
      <c r="CK1162" s="54">
        <f t="shared" si="887"/>
        <v>0</v>
      </c>
      <c r="CL1162" s="54">
        <f t="shared" si="887"/>
        <v>0</v>
      </c>
      <c r="CM1162" s="54">
        <f t="shared" si="887"/>
        <v>0</v>
      </c>
      <c r="CN1162" s="54">
        <f t="shared" si="887"/>
        <v>0</v>
      </c>
      <c r="CO1162" s="54">
        <f t="shared" si="887"/>
        <v>0</v>
      </c>
      <c r="CP1162" s="54">
        <f t="shared" si="887"/>
        <v>0</v>
      </c>
      <c r="CQ1162" s="54">
        <f t="shared" si="887"/>
        <v>0</v>
      </c>
      <c r="CR1162" s="54">
        <f t="shared" si="887"/>
        <v>0</v>
      </c>
      <c r="CS1162" s="54">
        <f t="shared" si="887"/>
        <v>0</v>
      </c>
      <c r="CT1162" s="54">
        <f t="shared" si="887"/>
        <v>0</v>
      </c>
      <c r="CU1162" s="54">
        <f t="shared" si="887"/>
        <v>0</v>
      </c>
      <c r="CV1162" s="54">
        <f t="shared" si="887"/>
        <v>0</v>
      </c>
      <c r="CX1162" s="54" t="s">
        <v>418</v>
      </c>
      <c r="CY1162" s="54">
        <f t="shared" ref="CY1162:DN1162" si="889">CG$80</f>
        <v>0.55779999999999996</v>
      </c>
      <c r="CZ1162" s="54">
        <f t="shared" si="889"/>
        <v>0.65139999999999998</v>
      </c>
      <c r="DA1162" s="54">
        <f t="shared" si="889"/>
        <v>0.72219999999999995</v>
      </c>
      <c r="DB1162" s="54">
        <f t="shared" si="889"/>
        <v>0.78249999999999997</v>
      </c>
      <c r="DC1162" s="54">
        <f t="shared" si="889"/>
        <v>0.81259999999999999</v>
      </c>
      <c r="DD1162" s="54">
        <f t="shared" si="889"/>
        <v>0.84340000000000004</v>
      </c>
      <c r="DE1162" s="54">
        <f t="shared" si="889"/>
        <v>0.86929999999999996</v>
      </c>
      <c r="DF1162" s="54">
        <f t="shared" si="889"/>
        <v>0.89100000000000001</v>
      </c>
      <c r="DG1162" s="54">
        <f t="shared" si="889"/>
        <v>0.90920000000000001</v>
      </c>
      <c r="DH1162" s="54">
        <f t="shared" si="889"/>
        <v>0.92220000000000002</v>
      </c>
      <c r="DI1162" s="54">
        <f t="shared" si="889"/>
        <v>0.93189999999999995</v>
      </c>
      <c r="DJ1162" s="54">
        <f t="shared" si="889"/>
        <v>0.94030000000000002</v>
      </c>
      <c r="DK1162" s="54">
        <f t="shared" si="889"/>
        <v>0.94769999999999999</v>
      </c>
      <c r="DL1162" s="54">
        <f t="shared" si="889"/>
        <v>0.95440000000000003</v>
      </c>
      <c r="DM1162" s="54">
        <f t="shared" si="889"/>
        <v>0.96020000000000005</v>
      </c>
      <c r="DN1162" s="54">
        <f t="shared" si="889"/>
        <v>0.96530000000000005</v>
      </c>
    </row>
    <row r="1163" spans="1:119" ht="14.25" thickBot="1" x14ac:dyDescent="0.2">
      <c r="A1163" s="54"/>
      <c r="B1163" s="54"/>
      <c r="C1163" s="54"/>
      <c r="D1163" s="54"/>
      <c r="E1163" s="54"/>
      <c r="F1163" s="54"/>
      <c r="G1163" s="54"/>
      <c r="H1163" s="54"/>
      <c r="I1163" s="54"/>
      <c r="J1163" s="54"/>
      <c r="K1163" s="54"/>
      <c r="L1163" s="54"/>
      <c r="M1163" s="54"/>
      <c r="N1163" s="54"/>
      <c r="O1163" s="54"/>
      <c r="P1163" s="54"/>
      <c r="Q1163" s="54"/>
      <c r="R1163" s="54"/>
      <c r="S1163" s="54"/>
      <c r="T1163" s="54"/>
      <c r="U1163" s="54"/>
      <c r="V1163" s="54"/>
      <c r="W1163" s="54"/>
      <c r="X1163" s="54"/>
      <c r="Y1163" s="54"/>
      <c r="Z1163" s="54"/>
      <c r="AA1163" s="54"/>
      <c r="AB1163" s="54"/>
      <c r="AC1163" s="54"/>
      <c r="AD1163" s="54"/>
      <c r="AE1163" s="54"/>
      <c r="AF1163" s="54"/>
      <c r="AG1163" s="54"/>
      <c r="AH1163" s="54"/>
      <c r="AI1163" s="54"/>
      <c r="AJ1163" s="54"/>
      <c r="AK1163" s="54"/>
      <c r="AL1163" s="54"/>
      <c r="AM1163" s="54"/>
      <c r="AN1163" s="54"/>
      <c r="AO1163" s="54"/>
      <c r="AP1163" s="54"/>
      <c r="AQ1163" s="54"/>
      <c r="AR1163" s="54"/>
      <c r="AS1163" s="54"/>
      <c r="AT1163" s="54"/>
      <c r="AU1163" s="54"/>
      <c r="AV1163" s="54"/>
      <c r="AW1163" s="54"/>
      <c r="AX1163" s="54"/>
      <c r="AY1163" s="54"/>
      <c r="AZ1163" s="54"/>
      <c r="BA1163" s="54"/>
      <c r="BB1163" s="54"/>
      <c r="BC1163" s="54"/>
      <c r="BD1163" s="54"/>
      <c r="BE1163" s="54"/>
      <c r="BF1163" s="54"/>
      <c r="BG1163" s="54"/>
      <c r="BH1163" s="54"/>
      <c r="BI1163" s="54"/>
      <c r="BJ1163" s="54"/>
      <c r="BK1163" s="54"/>
      <c r="BL1163" s="54"/>
      <c r="BM1163" s="54"/>
      <c r="BN1163" s="54"/>
      <c r="BO1163" s="54"/>
      <c r="BP1163" s="54"/>
      <c r="BQ1163" s="54"/>
      <c r="BR1163" s="54"/>
      <c r="BS1163" s="54"/>
      <c r="BT1163" s="54"/>
      <c r="BU1163" s="54"/>
      <c r="BV1163" s="54"/>
      <c r="BW1163" s="54"/>
      <c r="BX1163" s="54"/>
      <c r="BY1163" s="54"/>
      <c r="BZ1163" s="54"/>
      <c r="CB1163" s="64" t="s">
        <v>384</v>
      </c>
      <c r="CC1163" s="345">
        <v>0</v>
      </c>
      <c r="CD1163" s="66" t="s">
        <v>65</v>
      </c>
      <c r="CE1163" s="66">
        <f>IF(CC1160=0,IF(CC1143&gt;0,CC1163+CE1146,CC1163),(CC1163-((CC1162-CC1161)/CC1160)))</f>
        <v>0</v>
      </c>
      <c r="CF1163" s="54" t="s">
        <v>406</v>
      </c>
      <c r="CG1163" s="341">
        <f>ABS(CE1163)</f>
        <v>0</v>
      </c>
      <c r="CH1163" s="54">
        <f>$CG1163</f>
        <v>0</v>
      </c>
      <c r="CI1163" s="54">
        <f t="shared" si="887"/>
        <v>0</v>
      </c>
      <c r="CJ1163" s="54">
        <f t="shared" si="887"/>
        <v>0</v>
      </c>
      <c r="CK1163" s="54">
        <f t="shared" si="887"/>
        <v>0</v>
      </c>
      <c r="CL1163" s="54">
        <f t="shared" si="887"/>
        <v>0</v>
      </c>
      <c r="CM1163" s="54">
        <f t="shared" si="887"/>
        <v>0</v>
      </c>
      <c r="CN1163" s="54">
        <f t="shared" si="887"/>
        <v>0</v>
      </c>
      <c r="CO1163" s="54">
        <f t="shared" si="887"/>
        <v>0</v>
      </c>
      <c r="CP1163" s="54">
        <f t="shared" si="887"/>
        <v>0</v>
      </c>
      <c r="CQ1163" s="54">
        <f t="shared" si="887"/>
        <v>0</v>
      </c>
      <c r="CR1163" s="54">
        <f t="shared" si="887"/>
        <v>0</v>
      </c>
      <c r="CS1163" s="54">
        <f t="shared" si="887"/>
        <v>0</v>
      </c>
      <c r="CT1163" s="54">
        <f t="shared" si="887"/>
        <v>0</v>
      </c>
      <c r="CU1163" s="54">
        <f t="shared" si="887"/>
        <v>0</v>
      </c>
      <c r="CV1163" s="54">
        <f t="shared" si="887"/>
        <v>0</v>
      </c>
      <c r="CX1163" s="54" t="s">
        <v>407</v>
      </c>
      <c r="CY1163" s="54">
        <f>100-$CG$83</f>
        <v>94.33</v>
      </c>
      <c r="CZ1163" s="54">
        <f t="shared" ref="CZ1163:DN1163" si="890">100-$CG$83</f>
        <v>94.33</v>
      </c>
      <c r="DA1163" s="54">
        <f t="shared" si="890"/>
        <v>94.33</v>
      </c>
      <c r="DB1163" s="54">
        <f t="shared" si="890"/>
        <v>94.33</v>
      </c>
      <c r="DC1163" s="54">
        <f t="shared" si="890"/>
        <v>94.33</v>
      </c>
      <c r="DD1163" s="54">
        <f t="shared" si="890"/>
        <v>94.33</v>
      </c>
      <c r="DE1163" s="54">
        <f t="shared" si="890"/>
        <v>94.33</v>
      </c>
      <c r="DF1163" s="54">
        <f t="shared" si="890"/>
        <v>94.33</v>
      </c>
      <c r="DG1163" s="54">
        <f t="shared" si="890"/>
        <v>94.33</v>
      </c>
      <c r="DH1163" s="54">
        <f t="shared" si="890"/>
        <v>94.33</v>
      </c>
      <c r="DI1163" s="54">
        <f t="shared" si="890"/>
        <v>94.33</v>
      </c>
      <c r="DJ1163" s="54">
        <f t="shared" si="890"/>
        <v>94.33</v>
      </c>
      <c r="DK1163" s="54">
        <f t="shared" si="890"/>
        <v>94.33</v>
      </c>
      <c r="DL1163" s="54">
        <f t="shared" si="890"/>
        <v>94.33</v>
      </c>
      <c r="DM1163" s="54">
        <f t="shared" si="890"/>
        <v>94.33</v>
      </c>
      <c r="DN1163" s="54">
        <f t="shared" si="890"/>
        <v>94.33</v>
      </c>
    </row>
    <row r="1164" spans="1:119" ht="14.25" thickBot="1" x14ac:dyDescent="0.2">
      <c r="A1164" s="54"/>
      <c r="B1164" s="54"/>
      <c r="C1164" s="54"/>
      <c r="D1164" s="54"/>
      <c r="E1164" s="54"/>
      <c r="F1164" s="54"/>
      <c r="G1164" s="54"/>
      <c r="H1164" s="54"/>
      <c r="I1164" s="54"/>
      <c r="J1164" s="54"/>
      <c r="K1164" s="54"/>
      <c r="L1164" s="54"/>
      <c r="M1164" s="54"/>
      <c r="N1164" s="54"/>
      <c r="O1164" s="54"/>
      <c r="P1164" s="54"/>
      <c r="Q1164" s="54"/>
      <c r="R1164" s="54"/>
      <c r="S1164" s="54"/>
      <c r="T1164" s="54"/>
      <c r="U1164" s="54"/>
      <c r="V1164" s="54"/>
      <c r="W1164" s="54"/>
      <c r="X1164" s="54"/>
      <c r="Y1164" s="54"/>
      <c r="Z1164" s="54"/>
      <c r="AA1164" s="54"/>
      <c r="AB1164" s="54"/>
      <c r="AC1164" s="54"/>
      <c r="AD1164" s="54"/>
      <c r="AE1164" s="54"/>
      <c r="AF1164" s="54"/>
      <c r="AG1164" s="54"/>
      <c r="AH1164" s="54"/>
      <c r="AI1164" s="54"/>
      <c r="AJ1164" s="54"/>
      <c r="AK1164" s="54"/>
      <c r="AL1164" s="54"/>
      <c r="AM1164" s="54"/>
      <c r="AN1164" s="54"/>
      <c r="AO1164" s="54"/>
      <c r="AP1164" s="54"/>
      <c r="AQ1164" s="54"/>
      <c r="AR1164" s="54"/>
      <c r="AS1164" s="54"/>
      <c r="AT1164" s="54"/>
      <c r="AU1164" s="54"/>
      <c r="AV1164" s="54"/>
      <c r="AW1164" s="54"/>
      <c r="AX1164" s="54"/>
      <c r="AY1164" s="54"/>
      <c r="AZ1164" s="54"/>
      <c r="BA1164" s="54"/>
      <c r="BB1164" s="54"/>
      <c r="BC1164" s="54"/>
      <c r="BD1164" s="54"/>
      <c r="BE1164" s="54"/>
      <c r="BF1164" s="54"/>
      <c r="BG1164" s="54"/>
      <c r="BH1164" s="54"/>
      <c r="BI1164" s="54"/>
      <c r="BJ1164" s="54"/>
      <c r="BK1164" s="54"/>
      <c r="BL1164" s="54"/>
      <c r="BM1164" s="54"/>
      <c r="BN1164" s="54"/>
      <c r="BO1164" s="54"/>
      <c r="BP1164" s="54"/>
      <c r="BQ1164" s="54"/>
      <c r="BR1164" s="54"/>
      <c r="BS1164" s="54"/>
      <c r="BT1164" s="54"/>
      <c r="BU1164" s="54"/>
      <c r="BV1164" s="54"/>
      <c r="BW1164" s="54"/>
      <c r="BX1164" s="54"/>
      <c r="BY1164" s="54"/>
      <c r="BZ1164" s="54"/>
      <c r="CB1164" s="359"/>
      <c r="CC1164" s="360"/>
      <c r="CF1164" s="54" t="s">
        <v>408</v>
      </c>
      <c r="CG1164" s="347">
        <f>LN(2)/CG$78</f>
        <v>0.13862943611198905</v>
      </c>
      <c r="CH1164" s="347">
        <f t="shared" ref="CH1164:CV1164" si="891">LN(2)/CH$78</f>
        <v>8.6643397569993161E-2</v>
      </c>
      <c r="CI1164" s="347">
        <f t="shared" si="891"/>
        <v>5.5451774444795626E-2</v>
      </c>
      <c r="CJ1164" s="347">
        <f t="shared" si="891"/>
        <v>3.7467415165402446E-2</v>
      </c>
      <c r="CK1164" s="347">
        <f t="shared" si="891"/>
        <v>2.5672117798516494E-2</v>
      </c>
      <c r="CL1164" s="347">
        <f t="shared" si="891"/>
        <v>1.8097837612531208E-2</v>
      </c>
      <c r="CM1164" s="347">
        <f t="shared" si="891"/>
        <v>1.2765141446776157E-2</v>
      </c>
      <c r="CN1164" s="347">
        <f t="shared" si="891"/>
        <v>9.001911435843446E-3</v>
      </c>
      <c r="CO1164" s="347">
        <f t="shared" si="891"/>
        <v>6.3591484455040852E-3</v>
      </c>
      <c r="CP1164" s="347">
        <f t="shared" si="891"/>
        <v>4.7475834284927756E-3</v>
      </c>
      <c r="CQ1164" s="347">
        <f t="shared" si="891"/>
        <v>3.7066694147590657E-3</v>
      </c>
      <c r="CR1164" s="347">
        <f t="shared" si="891"/>
        <v>2.9001974082006081E-3</v>
      </c>
      <c r="CS1164" s="347">
        <f t="shared" si="891"/>
        <v>2.272613706753919E-3</v>
      </c>
      <c r="CT1164" s="347">
        <f t="shared" si="891"/>
        <v>1.7773004629742187E-3</v>
      </c>
      <c r="CU1164" s="347">
        <f t="shared" si="891"/>
        <v>1.3918618083533039E-3</v>
      </c>
      <c r="CV1164" s="347">
        <f t="shared" si="891"/>
        <v>1.0915703630865281E-3</v>
      </c>
      <c r="CX1164" s="54" t="s">
        <v>409</v>
      </c>
      <c r="CY1164" s="361">
        <f>CE1162</f>
        <v>0</v>
      </c>
      <c r="CZ1164" s="54">
        <f>$CY1164</f>
        <v>0</v>
      </c>
      <c r="DA1164" s="54">
        <f t="shared" ref="DA1164:DN1164" si="892">$CY1164</f>
        <v>0</v>
      </c>
      <c r="DB1164" s="54">
        <f t="shared" si="892"/>
        <v>0</v>
      </c>
      <c r="DC1164" s="54">
        <f t="shared" si="892"/>
        <v>0</v>
      </c>
      <c r="DD1164" s="54">
        <f t="shared" si="892"/>
        <v>0</v>
      </c>
      <c r="DE1164" s="54">
        <f t="shared" si="892"/>
        <v>0</v>
      </c>
      <c r="DF1164" s="54">
        <f t="shared" si="892"/>
        <v>0</v>
      </c>
      <c r="DG1164" s="54">
        <f t="shared" si="892"/>
        <v>0</v>
      </c>
      <c r="DH1164" s="54">
        <f t="shared" si="892"/>
        <v>0</v>
      </c>
      <c r="DI1164" s="54">
        <f t="shared" si="892"/>
        <v>0</v>
      </c>
      <c r="DJ1164" s="54">
        <f t="shared" si="892"/>
        <v>0</v>
      </c>
      <c r="DK1164" s="54">
        <f t="shared" si="892"/>
        <v>0</v>
      </c>
      <c r="DL1164" s="54">
        <f t="shared" si="892"/>
        <v>0</v>
      </c>
      <c r="DM1164" s="54">
        <f t="shared" si="892"/>
        <v>0</v>
      </c>
      <c r="DN1164" s="54">
        <f t="shared" si="892"/>
        <v>0</v>
      </c>
    </row>
    <row r="1166" spans="1:119" ht="13.5" x14ac:dyDescent="0.15">
      <c r="A1166" s="54"/>
      <c r="B1166" s="54"/>
      <c r="C1166" s="54"/>
      <c r="D1166" s="54"/>
      <c r="E1166" s="54"/>
      <c r="F1166" s="54"/>
      <c r="G1166" s="54"/>
      <c r="H1166" s="54"/>
      <c r="I1166" s="54"/>
      <c r="J1166" s="54"/>
      <c r="K1166" s="54"/>
      <c r="L1166" s="54"/>
      <c r="M1166" s="54"/>
      <c r="N1166" s="54"/>
      <c r="O1166" s="54"/>
      <c r="P1166" s="54"/>
      <c r="Q1166" s="54"/>
      <c r="R1166" s="54"/>
      <c r="S1166" s="54"/>
      <c r="T1166" s="54"/>
      <c r="U1166" s="54"/>
      <c r="V1166" s="54"/>
      <c r="W1166" s="54"/>
      <c r="X1166" s="54"/>
      <c r="Y1166" s="54"/>
      <c r="Z1166" s="54"/>
      <c r="AA1166" s="54"/>
      <c r="AB1166" s="54"/>
      <c r="AC1166" s="54"/>
      <c r="AD1166" s="54"/>
      <c r="AE1166" s="54"/>
      <c r="AF1166" s="54"/>
      <c r="AG1166" s="54"/>
      <c r="AH1166" s="54"/>
      <c r="AI1166" s="54"/>
      <c r="AJ1166" s="54"/>
      <c r="AK1166" s="54"/>
      <c r="AL1166" s="54"/>
      <c r="AM1166" s="54"/>
      <c r="AN1166" s="54"/>
      <c r="AO1166" s="54"/>
      <c r="AP1166" s="54"/>
      <c r="AQ1166" s="54"/>
      <c r="AR1166" s="54"/>
      <c r="AS1166" s="54"/>
      <c r="AT1166" s="54"/>
      <c r="AU1166" s="54"/>
      <c r="AV1166" s="54"/>
      <c r="AW1166" s="54"/>
      <c r="AX1166" s="54"/>
      <c r="AY1166" s="54"/>
      <c r="AZ1166" s="54"/>
      <c r="BA1166" s="54"/>
      <c r="BB1166" s="54"/>
      <c r="BC1166" s="54"/>
      <c r="BD1166" s="54"/>
      <c r="BE1166" s="54"/>
      <c r="BF1166" s="54"/>
      <c r="BG1166" s="54"/>
      <c r="BH1166" s="54"/>
      <c r="BI1166" s="54"/>
      <c r="BJ1166" s="54"/>
      <c r="BK1166" s="54"/>
      <c r="BL1166" s="54"/>
      <c r="BM1166" s="54"/>
      <c r="BN1166" s="54"/>
      <c r="BO1166" s="54"/>
      <c r="BP1166" s="54"/>
      <c r="BQ1166" s="54"/>
      <c r="BR1166" s="54"/>
      <c r="BS1166" s="54"/>
      <c r="BT1166" s="54"/>
      <c r="BU1166" s="54"/>
      <c r="BV1166" s="54"/>
      <c r="BW1166" s="54"/>
      <c r="BX1166" s="54"/>
      <c r="BY1166" s="54"/>
      <c r="BZ1166" s="54"/>
      <c r="CG1166" s="348">
        <f>(CG1159+CG1160)*CG1161</f>
        <v>79</v>
      </c>
      <c r="CH1166" s="348">
        <f t="shared" ref="CH1166:CV1166" si="893">(CH1159+CH1160)*CH1161</f>
        <v>79</v>
      </c>
      <c r="CI1166" s="348">
        <f t="shared" si="893"/>
        <v>79</v>
      </c>
      <c r="CJ1166" s="348">
        <f t="shared" si="893"/>
        <v>79</v>
      </c>
      <c r="CK1166" s="348">
        <f t="shared" si="893"/>
        <v>79</v>
      </c>
      <c r="CL1166" s="348">
        <f t="shared" si="893"/>
        <v>79</v>
      </c>
      <c r="CM1166" s="348">
        <f t="shared" si="893"/>
        <v>79</v>
      </c>
      <c r="CN1166" s="348">
        <f t="shared" si="893"/>
        <v>79</v>
      </c>
      <c r="CO1166" s="348">
        <f t="shared" si="893"/>
        <v>79</v>
      </c>
      <c r="CP1166" s="348">
        <f t="shared" si="893"/>
        <v>79</v>
      </c>
      <c r="CQ1166" s="348">
        <f t="shared" si="893"/>
        <v>79</v>
      </c>
      <c r="CR1166" s="348">
        <f t="shared" si="893"/>
        <v>79</v>
      </c>
      <c r="CS1166" s="348">
        <f t="shared" si="893"/>
        <v>79</v>
      </c>
      <c r="CT1166" s="348">
        <f t="shared" si="893"/>
        <v>79</v>
      </c>
      <c r="CU1166" s="348">
        <f t="shared" si="893"/>
        <v>79</v>
      </c>
      <c r="CV1166" s="348">
        <f t="shared" si="893"/>
        <v>79</v>
      </c>
    </row>
    <row r="1167" spans="1:119" ht="13.5" x14ac:dyDescent="0.15">
      <c r="A1167" s="54"/>
      <c r="B1167" s="54"/>
      <c r="C1167" s="54"/>
      <c r="D1167" s="54"/>
      <c r="E1167" s="54"/>
      <c r="F1167" s="54"/>
      <c r="G1167" s="54"/>
      <c r="H1167" s="54"/>
      <c r="I1167" s="54"/>
      <c r="J1167" s="54"/>
      <c r="K1167" s="54"/>
      <c r="L1167" s="54"/>
      <c r="M1167" s="54"/>
      <c r="N1167" s="54"/>
      <c r="O1167" s="54"/>
      <c r="P1167" s="54"/>
      <c r="Q1167" s="54"/>
      <c r="R1167" s="54"/>
      <c r="S1167" s="54"/>
      <c r="T1167" s="54"/>
      <c r="U1167" s="54"/>
      <c r="V1167" s="54"/>
      <c r="W1167" s="54"/>
      <c r="X1167" s="54"/>
      <c r="Y1167" s="54"/>
      <c r="Z1167" s="54"/>
      <c r="AA1167" s="54"/>
      <c r="AB1167" s="54"/>
      <c r="AC1167" s="54"/>
      <c r="AD1167" s="54"/>
      <c r="AE1167" s="54"/>
      <c r="AF1167" s="54"/>
      <c r="AG1167" s="54"/>
      <c r="AH1167" s="54"/>
      <c r="AI1167" s="54"/>
      <c r="AJ1167" s="54"/>
      <c r="AK1167" s="54"/>
      <c r="AL1167" s="54"/>
      <c r="AM1167" s="54"/>
      <c r="AN1167" s="54"/>
      <c r="AO1167" s="54"/>
      <c r="AP1167" s="54"/>
      <c r="AQ1167" s="54"/>
      <c r="AR1167" s="54"/>
      <c r="AS1167" s="54"/>
      <c r="AT1167" s="54"/>
      <c r="AU1167" s="54"/>
      <c r="AV1167" s="54"/>
      <c r="AW1167" s="54"/>
      <c r="AX1167" s="54"/>
      <c r="AY1167" s="54"/>
      <c r="AZ1167" s="54"/>
      <c r="BA1167" s="54"/>
      <c r="BB1167" s="54"/>
      <c r="BC1167" s="54"/>
      <c r="BD1167" s="54"/>
      <c r="BE1167" s="54"/>
      <c r="BF1167" s="54"/>
      <c r="BG1167" s="54"/>
      <c r="BH1167" s="54"/>
      <c r="BI1167" s="54"/>
      <c r="BJ1167" s="54"/>
      <c r="BK1167" s="54"/>
      <c r="BL1167" s="54"/>
      <c r="BM1167" s="54"/>
      <c r="BN1167" s="54"/>
      <c r="BO1167" s="54"/>
      <c r="BP1167" s="54"/>
      <c r="BQ1167" s="54"/>
      <c r="BR1167" s="54"/>
      <c r="BS1167" s="54"/>
      <c r="BT1167" s="54"/>
      <c r="BU1167" s="54"/>
      <c r="BV1167" s="54"/>
      <c r="BW1167" s="54"/>
      <c r="BX1167" s="54"/>
      <c r="BY1167" s="54"/>
      <c r="BZ1167" s="54"/>
      <c r="CG1167" s="348">
        <f>CG1162*CG1161*(CG1163-1/CG1164)</f>
        <v>0</v>
      </c>
      <c r="CH1167" s="348">
        <f t="shared" ref="CH1167:CV1167" si="894">CH1162*CH1161*(CH1163-1/CH1164)</f>
        <v>0</v>
      </c>
      <c r="CI1167" s="348">
        <f t="shared" si="894"/>
        <v>0</v>
      </c>
      <c r="CJ1167" s="348">
        <f t="shared" si="894"/>
        <v>0</v>
      </c>
      <c r="CK1167" s="348">
        <f t="shared" si="894"/>
        <v>0</v>
      </c>
      <c r="CL1167" s="348">
        <f t="shared" si="894"/>
        <v>0</v>
      </c>
      <c r="CM1167" s="348">
        <f t="shared" si="894"/>
        <v>0</v>
      </c>
      <c r="CN1167" s="348">
        <f t="shared" si="894"/>
        <v>0</v>
      </c>
      <c r="CO1167" s="348">
        <f t="shared" si="894"/>
        <v>0</v>
      </c>
      <c r="CP1167" s="348">
        <f t="shared" si="894"/>
        <v>0</v>
      </c>
      <c r="CQ1167" s="348">
        <f t="shared" si="894"/>
        <v>0</v>
      </c>
      <c r="CR1167" s="348">
        <f t="shared" si="894"/>
        <v>0</v>
      </c>
      <c r="CS1167" s="348">
        <f t="shared" si="894"/>
        <v>0</v>
      </c>
      <c r="CT1167" s="348">
        <f t="shared" si="894"/>
        <v>0</v>
      </c>
      <c r="CU1167" s="348">
        <f t="shared" si="894"/>
        <v>0</v>
      </c>
      <c r="CV1167" s="348">
        <f t="shared" si="894"/>
        <v>0</v>
      </c>
    </row>
    <row r="1168" spans="1:119" ht="13.5" x14ac:dyDescent="0.15">
      <c r="A1168" s="54"/>
      <c r="B1168" s="54"/>
      <c r="C1168" s="54"/>
      <c r="D1168" s="54"/>
      <c r="E1168" s="54"/>
      <c r="F1168" s="54"/>
      <c r="G1168" s="54"/>
      <c r="H1168" s="54"/>
      <c r="I1168" s="54"/>
      <c r="J1168" s="54"/>
      <c r="K1168" s="54"/>
      <c r="L1168" s="54"/>
      <c r="M1168" s="54"/>
      <c r="N1168" s="54"/>
      <c r="O1168" s="54"/>
      <c r="P1168" s="54"/>
      <c r="Q1168" s="54"/>
      <c r="R1168" s="54"/>
      <c r="S1168" s="54"/>
      <c r="T1168" s="54"/>
      <c r="U1168" s="54"/>
      <c r="V1168" s="54"/>
      <c r="W1168" s="54"/>
      <c r="X1168" s="54"/>
      <c r="Y1168" s="54"/>
      <c r="Z1168" s="54"/>
      <c r="AA1168" s="54"/>
      <c r="AB1168" s="54"/>
      <c r="AC1168" s="54"/>
      <c r="AD1168" s="54"/>
      <c r="AE1168" s="54"/>
      <c r="AF1168" s="54"/>
      <c r="AG1168" s="54"/>
      <c r="AH1168" s="54"/>
      <c r="AI1168" s="54"/>
      <c r="AJ1168" s="54"/>
      <c r="AK1168" s="54"/>
      <c r="AL1168" s="54"/>
      <c r="AM1168" s="54"/>
      <c r="AN1168" s="54"/>
      <c r="AO1168" s="54"/>
      <c r="AP1168" s="54"/>
      <c r="AQ1168" s="54"/>
      <c r="AR1168" s="54"/>
      <c r="AS1168" s="54"/>
      <c r="AT1168" s="54"/>
      <c r="AU1168" s="54"/>
      <c r="AV1168" s="54"/>
      <c r="AW1168" s="54"/>
      <c r="AX1168" s="54"/>
      <c r="AY1168" s="54"/>
      <c r="AZ1168" s="54"/>
      <c r="BA1168" s="54"/>
      <c r="BB1168" s="54"/>
      <c r="BC1168" s="54"/>
      <c r="BD1168" s="54"/>
      <c r="BE1168" s="54"/>
      <c r="BF1168" s="54"/>
      <c r="BG1168" s="54"/>
      <c r="BH1168" s="54"/>
      <c r="BI1168" s="54"/>
      <c r="BJ1168" s="54"/>
      <c r="BK1168" s="54"/>
      <c r="BL1168" s="54"/>
      <c r="BM1168" s="54"/>
      <c r="BN1168" s="54"/>
      <c r="BO1168" s="54"/>
      <c r="BP1168" s="54"/>
      <c r="BQ1168" s="54"/>
      <c r="BR1168" s="54"/>
      <c r="BS1168" s="54"/>
      <c r="BT1168" s="54"/>
      <c r="BU1168" s="54"/>
      <c r="BV1168" s="54"/>
      <c r="BW1168" s="54"/>
      <c r="BX1168" s="54"/>
      <c r="BY1168" s="54"/>
      <c r="BZ1168" s="54"/>
      <c r="CG1168" s="348" t="e">
        <f>((CG1159+CG1160)*CG1161-CG1158-CG1162*CG1161/CG1164)*EXP(-CG1164*CG1163)</f>
        <v>#VALUE!</v>
      </c>
      <c r="CH1168" s="348" t="e">
        <f t="shared" ref="CH1168:CV1168" si="895">((CH1159+CH1160)*CH1161-CH1158-CH1162*CH1161/CH1164)*EXP(-CH1164*CH1163)</f>
        <v>#VALUE!</v>
      </c>
      <c r="CI1168" s="348" t="e">
        <f t="shared" si="895"/>
        <v>#VALUE!</v>
      </c>
      <c r="CJ1168" s="348" t="e">
        <f t="shared" si="895"/>
        <v>#VALUE!</v>
      </c>
      <c r="CK1168" s="348" t="e">
        <f t="shared" si="895"/>
        <v>#VALUE!</v>
      </c>
      <c r="CL1168" s="348" t="e">
        <f t="shared" si="895"/>
        <v>#VALUE!</v>
      </c>
      <c r="CM1168" s="348" t="e">
        <f t="shared" si="895"/>
        <v>#VALUE!</v>
      </c>
      <c r="CN1168" s="348" t="e">
        <f t="shared" si="895"/>
        <v>#VALUE!</v>
      </c>
      <c r="CO1168" s="348" t="e">
        <f t="shared" si="895"/>
        <v>#VALUE!</v>
      </c>
      <c r="CP1168" s="348" t="e">
        <f t="shared" si="895"/>
        <v>#VALUE!</v>
      </c>
      <c r="CQ1168" s="348" t="e">
        <f t="shared" si="895"/>
        <v>#VALUE!</v>
      </c>
      <c r="CR1168" s="348" t="e">
        <f t="shared" si="895"/>
        <v>#VALUE!</v>
      </c>
      <c r="CS1168" s="348" t="e">
        <f t="shared" si="895"/>
        <v>#VALUE!</v>
      </c>
      <c r="CT1168" s="348" t="e">
        <f t="shared" si="895"/>
        <v>#VALUE!</v>
      </c>
      <c r="CU1168" s="348" t="e">
        <f t="shared" si="895"/>
        <v>#VALUE!</v>
      </c>
      <c r="CV1168" s="348" t="e">
        <f t="shared" si="895"/>
        <v>#VALUE!</v>
      </c>
    </row>
    <row r="1169" spans="1:119" x14ac:dyDescent="0.15">
      <c r="CG1169" s="349" t="e">
        <f>CG1166+CG1167-CG1168</f>
        <v>#VALUE!</v>
      </c>
      <c r="CH1169" s="349" t="e">
        <f t="shared" ref="CH1169:CV1169" si="896">CH1166+CH1167-CH1168</f>
        <v>#VALUE!</v>
      </c>
      <c r="CI1169" s="349" t="e">
        <f t="shared" si="896"/>
        <v>#VALUE!</v>
      </c>
      <c r="CJ1169" s="349" t="e">
        <f t="shared" si="896"/>
        <v>#VALUE!</v>
      </c>
      <c r="CK1169" s="349" t="e">
        <f t="shared" si="896"/>
        <v>#VALUE!</v>
      </c>
      <c r="CL1169" s="349" t="e">
        <f t="shared" si="896"/>
        <v>#VALUE!</v>
      </c>
      <c r="CM1169" s="349" t="e">
        <f t="shared" si="896"/>
        <v>#VALUE!</v>
      </c>
      <c r="CN1169" s="349" t="e">
        <f t="shared" si="896"/>
        <v>#VALUE!</v>
      </c>
      <c r="CO1169" s="349" t="e">
        <f t="shared" si="896"/>
        <v>#VALUE!</v>
      </c>
      <c r="CP1169" s="349" t="e">
        <f t="shared" si="896"/>
        <v>#VALUE!</v>
      </c>
      <c r="CQ1169" s="349" t="e">
        <f t="shared" si="896"/>
        <v>#VALUE!</v>
      </c>
      <c r="CR1169" s="349" t="e">
        <f t="shared" si="896"/>
        <v>#VALUE!</v>
      </c>
      <c r="CS1169" s="349" t="e">
        <f t="shared" si="896"/>
        <v>#VALUE!</v>
      </c>
      <c r="CT1169" s="349" t="e">
        <f t="shared" si="896"/>
        <v>#VALUE!</v>
      </c>
      <c r="CU1169" s="349" t="e">
        <f t="shared" si="896"/>
        <v>#VALUE!</v>
      </c>
      <c r="CV1169" s="349" t="e">
        <f t="shared" si="896"/>
        <v>#VALUE!</v>
      </c>
    </row>
    <row r="1170" spans="1:119" x14ac:dyDescent="0.15">
      <c r="CG1170" s="350" t="s">
        <v>390</v>
      </c>
      <c r="CH1170" s="351" t="s">
        <v>333</v>
      </c>
      <c r="CI1170" s="351" t="s">
        <v>334</v>
      </c>
      <c r="CJ1170" s="351" t="s">
        <v>335</v>
      </c>
      <c r="CK1170" s="351" t="s">
        <v>336</v>
      </c>
      <c r="CL1170" s="351" t="s">
        <v>337</v>
      </c>
      <c r="CM1170" s="351" t="s">
        <v>338</v>
      </c>
      <c r="CN1170" s="351" t="s">
        <v>339</v>
      </c>
      <c r="CO1170" s="351" t="s">
        <v>340</v>
      </c>
      <c r="CP1170" s="351" t="s">
        <v>341</v>
      </c>
      <c r="CQ1170" s="351" t="s">
        <v>342</v>
      </c>
      <c r="CR1170" s="351" t="s">
        <v>343</v>
      </c>
      <c r="CS1170" s="351" t="s">
        <v>344</v>
      </c>
      <c r="CT1170" s="351" t="s">
        <v>345</v>
      </c>
      <c r="CU1170" s="351" t="s">
        <v>346</v>
      </c>
      <c r="CV1170" s="351" t="s">
        <v>347</v>
      </c>
      <c r="CY1170" s="54" t="s">
        <v>390</v>
      </c>
      <c r="CZ1170" s="54" t="s">
        <v>333</v>
      </c>
      <c r="DA1170" s="54" t="s">
        <v>334</v>
      </c>
      <c r="DB1170" s="54" t="s">
        <v>335</v>
      </c>
      <c r="DC1170" s="54" t="s">
        <v>336</v>
      </c>
      <c r="DD1170" s="54" t="s">
        <v>337</v>
      </c>
      <c r="DE1170" s="54" t="s">
        <v>338</v>
      </c>
      <c r="DF1170" s="54" t="s">
        <v>339</v>
      </c>
      <c r="DG1170" s="54" t="s">
        <v>340</v>
      </c>
      <c r="DH1170" s="54" t="s">
        <v>341</v>
      </c>
      <c r="DI1170" s="54" t="s">
        <v>342</v>
      </c>
      <c r="DJ1170" s="54" t="s">
        <v>343</v>
      </c>
      <c r="DK1170" s="54" t="s">
        <v>344</v>
      </c>
      <c r="DL1170" s="54" t="s">
        <v>345</v>
      </c>
      <c r="DM1170" s="54" t="s">
        <v>346</v>
      </c>
      <c r="DN1170" s="54" t="s">
        <v>347</v>
      </c>
    </row>
    <row r="1171" spans="1:119" x14ac:dyDescent="0.15">
      <c r="CF1171" s="54" t="s">
        <v>391</v>
      </c>
      <c r="CG1171" s="352" t="e">
        <f>ROUND((CG1159+CG1160)*CG1161+CG1162*CG1161*(CG1163-1/CG1164)-((CG1159+CG1160)*CG1161-CG1158-CG1162*CG1161/CG1164)*EXP(-CG1164*CG1163),5)</f>
        <v>#VALUE!</v>
      </c>
      <c r="CH1171" s="352" t="e">
        <f t="shared" ref="CH1171:CV1171" si="897">ROUND((CH1159+CH1160)*CH1161+CH1162*CH1161*(CH1163-1/CH1164)-((CH1159+CH1160)*CH1161-CH1158-CH1162*CH1161/CH1164)*EXP(-CH1164*CH1163),5)</f>
        <v>#VALUE!</v>
      </c>
      <c r="CI1171" s="352" t="e">
        <f t="shared" si="897"/>
        <v>#VALUE!</v>
      </c>
      <c r="CJ1171" s="352" t="e">
        <f t="shared" si="897"/>
        <v>#VALUE!</v>
      </c>
      <c r="CK1171" s="352" t="e">
        <f t="shared" si="897"/>
        <v>#VALUE!</v>
      </c>
      <c r="CL1171" s="352" t="e">
        <f t="shared" si="897"/>
        <v>#VALUE!</v>
      </c>
      <c r="CM1171" s="352" t="e">
        <f t="shared" si="897"/>
        <v>#VALUE!</v>
      </c>
      <c r="CN1171" s="352" t="e">
        <f t="shared" si="897"/>
        <v>#VALUE!</v>
      </c>
      <c r="CO1171" s="352" t="e">
        <f t="shared" si="897"/>
        <v>#VALUE!</v>
      </c>
      <c r="CP1171" s="352" t="e">
        <f t="shared" si="897"/>
        <v>#VALUE!</v>
      </c>
      <c r="CQ1171" s="352" t="e">
        <f t="shared" si="897"/>
        <v>#VALUE!</v>
      </c>
      <c r="CR1171" s="352" t="e">
        <f t="shared" si="897"/>
        <v>#VALUE!</v>
      </c>
      <c r="CS1171" s="352" t="e">
        <f t="shared" si="897"/>
        <v>#VALUE!</v>
      </c>
      <c r="CT1171" s="352" t="e">
        <f t="shared" si="897"/>
        <v>#VALUE!</v>
      </c>
      <c r="CU1171" s="352" t="e">
        <f t="shared" si="897"/>
        <v>#VALUE!</v>
      </c>
      <c r="CV1171" s="352" t="e">
        <f t="shared" si="897"/>
        <v>#VALUE!</v>
      </c>
      <c r="CX1171" s="54" t="s">
        <v>412</v>
      </c>
      <c r="CY1171" s="362">
        <f>(CY1163+CY1164)/CY1162+CY1161</f>
        <v>295.99579239870923</v>
      </c>
      <c r="CZ1171" s="362">
        <f t="shared" ref="CZ1171:DN1171" si="898">(CZ1163+CZ1164)/CZ1162+CZ1161</f>
        <v>253.99617592876882</v>
      </c>
      <c r="DA1171" s="362">
        <f t="shared" si="898"/>
        <v>224.99578814732763</v>
      </c>
      <c r="DB1171" s="362">
        <f t="shared" si="898"/>
        <v>202.99552076677315</v>
      </c>
      <c r="DC1171" s="362">
        <f t="shared" si="898"/>
        <v>190.00217425547623</v>
      </c>
      <c r="DD1171" s="362">
        <f t="shared" si="898"/>
        <v>174.99791344557741</v>
      </c>
      <c r="DE1171" s="362">
        <f t="shared" si="898"/>
        <v>164.99559634188427</v>
      </c>
      <c r="DF1171" s="362">
        <f t="shared" si="898"/>
        <v>157.00280920314253</v>
      </c>
      <c r="DG1171" s="362">
        <f t="shared" si="898"/>
        <v>151.99654993400793</v>
      </c>
      <c r="DH1171" s="362">
        <f t="shared" si="898"/>
        <v>145.99700693992628</v>
      </c>
      <c r="DI1171" s="362">
        <f t="shared" si="898"/>
        <v>141.99730722180493</v>
      </c>
      <c r="DJ1171" s="362">
        <f t="shared" si="898"/>
        <v>138.99904711262363</v>
      </c>
      <c r="DK1171" s="362">
        <f t="shared" si="898"/>
        <v>133.99871805423658</v>
      </c>
      <c r="DL1171" s="362">
        <f t="shared" si="898"/>
        <v>131.99796563285832</v>
      </c>
      <c r="DM1171" s="362">
        <f t="shared" si="898"/>
        <v>129.00495001041449</v>
      </c>
      <c r="DN1171" s="362">
        <f t="shared" si="898"/>
        <v>127.00491577747849</v>
      </c>
    </row>
    <row r="1172" spans="1:119" x14ac:dyDescent="0.15">
      <c r="CB1172" s="370" t="str">
        <f>IF(COUNTIF(CY1172:DN1172,"×")=0,"","浮上できません")</f>
        <v/>
      </c>
      <c r="CG1172" s="369"/>
      <c r="CH1172" s="369"/>
      <c r="CI1172" s="369"/>
      <c r="CJ1172" s="369"/>
      <c r="CK1172" s="369"/>
      <c r="CL1172" s="369"/>
      <c r="CM1172" s="369"/>
      <c r="CN1172" s="369"/>
      <c r="CO1172" s="369"/>
      <c r="CP1172" s="369"/>
      <c r="CQ1172" s="369"/>
      <c r="CR1172" s="369"/>
      <c r="CS1172" s="369"/>
      <c r="CT1172" s="369"/>
      <c r="CU1172" s="369"/>
      <c r="CV1172" s="369"/>
      <c r="CY1172" s="364" t="e">
        <f t="shared" ref="CY1172:DN1172" si="899">IF(CY1171-CG1171&gt;0,"","×")</f>
        <v>#VALUE!</v>
      </c>
      <c r="CZ1172" s="364" t="e">
        <f t="shared" si="899"/>
        <v>#VALUE!</v>
      </c>
      <c r="DA1172" s="364" t="e">
        <f t="shared" si="899"/>
        <v>#VALUE!</v>
      </c>
      <c r="DB1172" s="364" t="e">
        <f t="shared" si="899"/>
        <v>#VALUE!</v>
      </c>
      <c r="DC1172" s="364" t="e">
        <f t="shared" si="899"/>
        <v>#VALUE!</v>
      </c>
      <c r="DD1172" s="364" t="e">
        <f t="shared" si="899"/>
        <v>#VALUE!</v>
      </c>
      <c r="DE1172" s="364" t="e">
        <f t="shared" si="899"/>
        <v>#VALUE!</v>
      </c>
      <c r="DF1172" s="364" t="e">
        <f t="shared" si="899"/>
        <v>#VALUE!</v>
      </c>
      <c r="DG1172" s="364" t="e">
        <f t="shared" si="899"/>
        <v>#VALUE!</v>
      </c>
      <c r="DH1172" s="364" t="e">
        <f t="shared" si="899"/>
        <v>#VALUE!</v>
      </c>
      <c r="DI1172" s="364" t="e">
        <f t="shared" si="899"/>
        <v>#VALUE!</v>
      </c>
      <c r="DJ1172" s="364" t="e">
        <f t="shared" si="899"/>
        <v>#VALUE!</v>
      </c>
      <c r="DK1172" s="364" t="e">
        <f t="shared" si="899"/>
        <v>#VALUE!</v>
      </c>
      <c r="DL1172" s="364" t="e">
        <f t="shared" si="899"/>
        <v>#VALUE!</v>
      </c>
      <c r="DM1172" s="364" t="e">
        <f t="shared" si="899"/>
        <v>#VALUE!</v>
      </c>
      <c r="DN1172" s="364" t="e">
        <f t="shared" si="899"/>
        <v>#VALUE!</v>
      </c>
    </row>
    <row r="1178" spans="1:119" s="64" customFormat="1" ht="16.5" customHeight="1" x14ac:dyDescent="0.15">
      <c r="A1178" s="247"/>
      <c r="B1178" s="61"/>
      <c r="C1178" s="61"/>
      <c r="D1178" s="61"/>
      <c r="E1178" s="61"/>
      <c r="F1178" s="61"/>
      <c r="G1178" s="61"/>
      <c r="H1178" s="61"/>
      <c r="I1178" s="61"/>
      <c r="J1178" s="61"/>
      <c r="K1178" s="61"/>
      <c r="L1178" s="61"/>
      <c r="M1178" s="61"/>
      <c r="N1178" s="61"/>
      <c r="O1178" s="61"/>
      <c r="P1178" s="61"/>
      <c r="Q1178" s="61"/>
      <c r="R1178" s="61"/>
      <c r="S1178" s="61"/>
      <c r="T1178" s="61"/>
      <c r="U1178" s="61"/>
      <c r="V1178" s="61"/>
      <c r="W1178" s="61"/>
      <c r="X1178" s="61"/>
      <c r="Y1178" s="61"/>
      <c r="Z1178" s="61"/>
      <c r="AA1178" s="61"/>
      <c r="AB1178" s="61"/>
      <c r="AC1178" s="61"/>
      <c r="AD1178" s="61"/>
      <c r="AE1178" s="61"/>
      <c r="AF1178" s="61"/>
      <c r="AG1178" s="61"/>
      <c r="AH1178" s="61"/>
      <c r="AI1178" s="61"/>
      <c r="AJ1178" s="61"/>
      <c r="AK1178" s="61"/>
      <c r="AL1178" s="61"/>
      <c r="AM1178" s="61"/>
      <c r="AN1178" s="61"/>
      <c r="AO1178" s="61"/>
      <c r="AP1178" s="61"/>
      <c r="AQ1178" s="61"/>
      <c r="AR1178" s="61"/>
      <c r="AS1178" s="61"/>
      <c r="AT1178" s="61"/>
      <c r="AU1178" s="61"/>
      <c r="AV1178" s="61"/>
      <c r="AW1178" s="61"/>
      <c r="AX1178" s="61"/>
      <c r="AY1178" s="61"/>
      <c r="AZ1178" s="61"/>
      <c r="BA1178" s="61"/>
      <c r="BB1178" s="61"/>
      <c r="BC1178" s="61"/>
      <c r="BD1178" s="61"/>
      <c r="BE1178" s="61"/>
      <c r="BF1178" s="61"/>
      <c r="BG1178" s="61"/>
      <c r="BH1178" s="61"/>
      <c r="BI1178" s="61"/>
      <c r="BJ1178" s="61"/>
      <c r="BK1178" s="61"/>
      <c r="BL1178" s="61"/>
      <c r="BM1178" s="61"/>
      <c r="BN1178" s="61"/>
      <c r="BO1178" s="61"/>
      <c r="BP1178" s="61"/>
      <c r="BQ1178" s="61"/>
      <c r="BR1178" s="61"/>
      <c r="BS1178" s="61"/>
      <c r="BT1178" s="61"/>
      <c r="BU1178" s="61"/>
      <c r="BV1178" s="61"/>
      <c r="BW1178" s="61"/>
      <c r="BX1178" s="61"/>
      <c r="BY1178" s="61"/>
      <c r="BZ1178" s="61"/>
      <c r="CA1178" s="63"/>
      <c r="CC1178" s="65"/>
      <c r="CD1178" s="66"/>
      <c r="CE1178" s="66"/>
      <c r="CF1178" s="54"/>
      <c r="CG1178" s="54"/>
      <c r="CH1178" s="54"/>
      <c r="CI1178" s="54"/>
      <c r="CJ1178" s="54"/>
      <c r="CK1178" s="54"/>
      <c r="CL1178" s="54"/>
      <c r="CM1178" s="54"/>
      <c r="CN1178" s="54"/>
      <c r="CO1178" s="54"/>
      <c r="CP1178" s="54"/>
      <c r="CQ1178" s="54"/>
      <c r="CR1178" s="54"/>
      <c r="CS1178" s="54"/>
      <c r="CT1178" s="54"/>
      <c r="CU1178" s="54"/>
      <c r="CV1178" s="54"/>
      <c r="CW1178" s="54"/>
      <c r="CX1178" s="54"/>
      <c r="CY1178" s="54"/>
      <c r="CZ1178" s="54"/>
      <c r="DA1178" s="54"/>
      <c r="DB1178" s="54"/>
      <c r="DC1178" s="54"/>
      <c r="DD1178" s="54"/>
      <c r="DE1178" s="54"/>
      <c r="DF1178" s="54"/>
      <c r="DG1178" s="54"/>
      <c r="DH1178" s="54"/>
      <c r="DI1178" s="54"/>
      <c r="DJ1178" s="54"/>
      <c r="DK1178" s="54"/>
      <c r="DL1178" s="54"/>
      <c r="DM1178" s="54"/>
      <c r="DN1178" s="54"/>
      <c r="DO1178" s="54"/>
    </row>
    <row r="1199" spans="1:119" s="64" customFormat="1" ht="16.5" customHeight="1" x14ac:dyDescent="0.15">
      <c r="A1199" s="247"/>
      <c r="B1199" s="61"/>
      <c r="C1199" s="61"/>
      <c r="D1199" s="61"/>
      <c r="E1199" s="61"/>
      <c r="F1199" s="61"/>
      <c r="G1199" s="61"/>
      <c r="H1199" s="61"/>
      <c r="I1199" s="61"/>
      <c r="J1199" s="61"/>
      <c r="K1199" s="61"/>
      <c r="L1199" s="61"/>
      <c r="M1199" s="61"/>
      <c r="N1199" s="61"/>
      <c r="O1199" s="61"/>
      <c r="P1199" s="61"/>
      <c r="Q1199" s="61"/>
      <c r="R1199" s="61"/>
      <c r="S1199" s="61"/>
      <c r="T1199" s="61"/>
      <c r="U1199" s="61"/>
      <c r="V1199" s="61"/>
      <c r="W1199" s="61"/>
      <c r="X1199" s="61"/>
      <c r="Y1199" s="61"/>
      <c r="Z1199" s="61"/>
      <c r="AA1199" s="61"/>
      <c r="AB1199" s="61"/>
      <c r="AC1199" s="61"/>
      <c r="AD1199" s="61"/>
      <c r="AE1199" s="61"/>
      <c r="AF1199" s="61"/>
      <c r="AG1199" s="61"/>
      <c r="AH1199" s="61"/>
      <c r="AI1199" s="61"/>
      <c r="AJ1199" s="61"/>
      <c r="AK1199" s="61"/>
      <c r="AL1199" s="61"/>
      <c r="AM1199" s="61"/>
      <c r="AN1199" s="61"/>
      <c r="AO1199" s="61"/>
      <c r="AP1199" s="61"/>
      <c r="AQ1199" s="61"/>
      <c r="AR1199" s="61"/>
      <c r="AS1199" s="61"/>
      <c r="AT1199" s="61"/>
      <c r="AU1199" s="61"/>
      <c r="AV1199" s="61"/>
      <c r="AW1199" s="61"/>
      <c r="AX1199" s="61"/>
      <c r="AY1199" s="61"/>
      <c r="AZ1199" s="61"/>
      <c r="BA1199" s="61"/>
      <c r="BB1199" s="61"/>
      <c r="BC1199" s="61"/>
      <c r="BD1199" s="61"/>
      <c r="BE1199" s="61"/>
      <c r="BF1199" s="61"/>
      <c r="BG1199" s="61"/>
      <c r="BH1199" s="61"/>
      <c r="BI1199" s="61"/>
      <c r="BJ1199" s="61"/>
      <c r="BK1199" s="61"/>
      <c r="BL1199" s="61"/>
      <c r="BM1199" s="61"/>
      <c r="BN1199" s="61"/>
      <c r="BO1199" s="61"/>
      <c r="BP1199" s="61"/>
      <c r="BQ1199" s="61"/>
      <c r="BR1199" s="61"/>
      <c r="BS1199" s="61"/>
      <c r="BT1199" s="61"/>
      <c r="BU1199" s="61"/>
      <c r="BV1199" s="61"/>
      <c r="BW1199" s="61"/>
      <c r="BX1199" s="61"/>
      <c r="BY1199" s="61"/>
      <c r="BZ1199" s="61"/>
      <c r="CA1199" s="63"/>
      <c r="CC1199" s="65"/>
      <c r="CD1199" s="66"/>
      <c r="CE1199" s="66"/>
      <c r="CF1199" s="54"/>
      <c r="CG1199" s="54"/>
      <c r="CH1199" s="54"/>
      <c r="CI1199" s="54"/>
      <c r="CJ1199" s="54"/>
      <c r="CK1199" s="54"/>
      <c r="CL1199" s="54"/>
      <c r="CM1199" s="54"/>
      <c r="CN1199" s="54"/>
      <c r="CO1199" s="54"/>
      <c r="CP1199" s="54"/>
      <c r="CQ1199" s="54"/>
      <c r="CR1199" s="54"/>
      <c r="CS1199" s="54"/>
      <c r="CT1199" s="54"/>
      <c r="CU1199" s="54"/>
      <c r="CV1199" s="54"/>
      <c r="CW1199" s="54"/>
      <c r="CX1199" s="54"/>
      <c r="CY1199" s="54"/>
      <c r="CZ1199" s="54"/>
      <c r="DA1199" s="54"/>
      <c r="DB1199" s="54"/>
      <c r="DC1199" s="54"/>
      <c r="DD1199" s="54"/>
      <c r="DE1199" s="54"/>
      <c r="DF1199" s="54"/>
      <c r="DG1199" s="54"/>
      <c r="DH1199" s="54"/>
      <c r="DI1199" s="54"/>
      <c r="DJ1199" s="54"/>
      <c r="DK1199" s="54"/>
      <c r="DL1199" s="54"/>
      <c r="DM1199" s="54"/>
      <c r="DN1199" s="54"/>
      <c r="DO1199" s="54"/>
    </row>
    <row r="1232" spans="1:119" s="64" customFormat="1" ht="16.5" customHeight="1" x14ac:dyDescent="0.15">
      <c r="A1232" s="247"/>
      <c r="B1232" s="61"/>
      <c r="C1232" s="61"/>
      <c r="D1232" s="61"/>
      <c r="E1232" s="61"/>
      <c r="F1232" s="61"/>
      <c r="G1232" s="61"/>
      <c r="H1232" s="61"/>
      <c r="I1232" s="61"/>
      <c r="J1232" s="61"/>
      <c r="K1232" s="61"/>
      <c r="L1232" s="61"/>
      <c r="M1232" s="61"/>
      <c r="N1232" s="61"/>
      <c r="O1232" s="61"/>
      <c r="P1232" s="61"/>
      <c r="Q1232" s="61"/>
      <c r="R1232" s="61"/>
      <c r="S1232" s="61"/>
      <c r="T1232" s="61"/>
      <c r="U1232" s="61"/>
      <c r="V1232" s="61"/>
      <c r="W1232" s="61"/>
      <c r="X1232" s="61"/>
      <c r="Y1232" s="61"/>
      <c r="Z1232" s="61"/>
      <c r="AA1232" s="61"/>
      <c r="AB1232" s="61"/>
      <c r="AC1232" s="61"/>
      <c r="AD1232" s="61"/>
      <c r="AE1232" s="61"/>
      <c r="AF1232" s="61"/>
      <c r="AG1232" s="61"/>
      <c r="AH1232" s="61"/>
      <c r="AI1232" s="61"/>
      <c r="AJ1232" s="61"/>
      <c r="AK1232" s="61"/>
      <c r="AL1232" s="61"/>
      <c r="AM1232" s="61"/>
      <c r="AN1232" s="61"/>
      <c r="AO1232" s="61"/>
      <c r="AP1232" s="61"/>
      <c r="AQ1232" s="61"/>
      <c r="AR1232" s="61"/>
      <c r="AS1232" s="61"/>
      <c r="AT1232" s="61"/>
      <c r="AU1232" s="61"/>
      <c r="AV1232" s="61"/>
      <c r="AW1232" s="61"/>
      <c r="AX1232" s="61"/>
      <c r="AY1232" s="61"/>
      <c r="AZ1232" s="61"/>
      <c r="BA1232" s="61"/>
      <c r="BB1232" s="61"/>
      <c r="BC1232" s="61"/>
      <c r="BD1232" s="61"/>
      <c r="BE1232" s="61"/>
      <c r="BF1232" s="61"/>
      <c r="BG1232" s="61"/>
      <c r="BH1232" s="61"/>
      <c r="BI1232" s="61"/>
      <c r="BJ1232" s="61"/>
      <c r="BK1232" s="61"/>
      <c r="BL1232" s="61"/>
      <c r="BM1232" s="61"/>
      <c r="BN1232" s="61"/>
      <c r="BO1232" s="61"/>
      <c r="BP1232" s="61"/>
      <c r="BQ1232" s="61"/>
      <c r="BR1232" s="61"/>
      <c r="BS1232" s="61"/>
      <c r="BT1232" s="61"/>
      <c r="BU1232" s="61"/>
      <c r="BV1232" s="61"/>
      <c r="BW1232" s="61"/>
      <c r="BX1232" s="61"/>
      <c r="BY1232" s="61"/>
      <c r="BZ1232" s="61"/>
      <c r="CA1232" s="63"/>
      <c r="CC1232" s="65"/>
      <c r="CD1232" s="66"/>
      <c r="CE1232" s="66"/>
      <c r="CF1232" s="54"/>
      <c r="CG1232" s="54"/>
      <c r="CH1232" s="54"/>
      <c r="CI1232" s="54"/>
      <c r="CJ1232" s="54"/>
      <c r="CK1232" s="54"/>
      <c r="CL1232" s="54"/>
      <c r="CM1232" s="54"/>
      <c r="CN1232" s="54"/>
      <c r="CO1232" s="54"/>
      <c r="CP1232" s="54"/>
      <c r="CQ1232" s="54"/>
      <c r="CR1232" s="54"/>
      <c r="CS1232" s="54"/>
      <c r="CT1232" s="54"/>
      <c r="CU1232" s="54"/>
      <c r="CV1232" s="54"/>
      <c r="CW1232" s="54"/>
      <c r="CX1232" s="54"/>
      <c r="CY1232" s="54"/>
      <c r="CZ1232" s="54"/>
      <c r="DA1232" s="54"/>
      <c r="DB1232" s="54"/>
      <c r="DC1232" s="54"/>
      <c r="DD1232" s="54"/>
      <c r="DE1232" s="54"/>
      <c r="DF1232" s="54"/>
      <c r="DG1232" s="54"/>
      <c r="DH1232" s="54"/>
      <c r="DI1232" s="54"/>
      <c r="DJ1232" s="54"/>
      <c r="DK1232" s="54"/>
      <c r="DL1232" s="54"/>
      <c r="DM1232" s="54"/>
      <c r="DN1232" s="54"/>
      <c r="DO1232" s="54"/>
    </row>
  </sheetData>
  <mergeCells count="162">
    <mergeCell ref="AU50:BF50"/>
    <mergeCell ref="AU51:BF51"/>
    <mergeCell ref="B46:W46"/>
    <mergeCell ref="AC46:AR46"/>
    <mergeCell ref="AU46:BF46"/>
    <mergeCell ref="AU47:BF47"/>
    <mergeCell ref="AU48:BF48"/>
    <mergeCell ref="AU49:BF49"/>
    <mergeCell ref="B41:C44"/>
    <mergeCell ref="E41:F41"/>
    <mergeCell ref="I41:J41"/>
    <mergeCell ref="E42:F42"/>
    <mergeCell ref="I42:J42"/>
    <mergeCell ref="E43:F43"/>
    <mergeCell ref="I43:J43"/>
    <mergeCell ref="E44:F44"/>
    <mergeCell ref="I44:J44"/>
    <mergeCell ref="AU36:AU39"/>
    <mergeCell ref="B37:C40"/>
    <mergeCell ref="E37:F37"/>
    <mergeCell ref="I37:J37"/>
    <mergeCell ref="E38:F38"/>
    <mergeCell ref="I38:J38"/>
    <mergeCell ref="E39:F39"/>
    <mergeCell ref="I39:J39"/>
    <mergeCell ref="E40:F40"/>
    <mergeCell ref="I40:J40"/>
    <mergeCell ref="B33:C36"/>
    <mergeCell ref="E36:F36"/>
    <mergeCell ref="I36:J36"/>
    <mergeCell ref="E35:F35"/>
    <mergeCell ref="I35:J35"/>
    <mergeCell ref="AU35:BF35"/>
    <mergeCell ref="AU33:BF33"/>
    <mergeCell ref="E34:F34"/>
    <mergeCell ref="I34:J34"/>
    <mergeCell ref="V34:W34"/>
    <mergeCell ref="AU34:BF34"/>
    <mergeCell ref="E33:F33"/>
    <mergeCell ref="I33:J33"/>
    <mergeCell ref="G31:H32"/>
    <mergeCell ref="I31:J32"/>
    <mergeCell ref="K31:L32"/>
    <mergeCell ref="M31:N32"/>
    <mergeCell ref="O31:P32"/>
    <mergeCell ref="Q31:R32"/>
    <mergeCell ref="AM29:AN30"/>
    <mergeCell ref="AO29:AP29"/>
    <mergeCell ref="AQ29:AR30"/>
    <mergeCell ref="AE31:AF32"/>
    <mergeCell ref="AG31:AG32"/>
    <mergeCell ref="AH31:AH32"/>
    <mergeCell ref="AI31:AI32"/>
    <mergeCell ref="AJ31:AJ32"/>
    <mergeCell ref="AK31:AK32"/>
    <mergeCell ref="S31:T32"/>
    <mergeCell ref="U31:X32"/>
    <mergeCell ref="Y31:Z32"/>
    <mergeCell ref="AS29:AT30"/>
    <mergeCell ref="O30:P30"/>
    <mergeCell ref="AC28:AD29"/>
    <mergeCell ref="AE28:AP28"/>
    <mergeCell ref="AQ28:AT28"/>
    <mergeCell ref="AA31:AB32"/>
    <mergeCell ref="AC31:AC32"/>
    <mergeCell ref="AD31:AD32"/>
    <mergeCell ref="AL31:AL32"/>
    <mergeCell ref="AM31:AN32"/>
    <mergeCell ref="AO31:AP32"/>
    <mergeCell ref="AQ31:AR32"/>
    <mergeCell ref="AS31:AT32"/>
    <mergeCell ref="B12:C12"/>
    <mergeCell ref="B13:C13"/>
    <mergeCell ref="B14:B27"/>
    <mergeCell ref="B28:C32"/>
    <mergeCell ref="D28:D30"/>
    <mergeCell ref="E28:F30"/>
    <mergeCell ref="D31:D32"/>
    <mergeCell ref="E31:F32"/>
    <mergeCell ref="B10:D10"/>
    <mergeCell ref="E10:AI10"/>
    <mergeCell ref="M29:N29"/>
    <mergeCell ref="O29:P29"/>
    <mergeCell ref="Q29:R30"/>
    <mergeCell ref="S29:T29"/>
    <mergeCell ref="Y29:Z30"/>
    <mergeCell ref="AA29:AB30"/>
    <mergeCell ref="AE29:AF30"/>
    <mergeCell ref="G28:H30"/>
    <mergeCell ref="I28:J30"/>
    <mergeCell ref="K28:L30"/>
    <mergeCell ref="M28:T28"/>
    <mergeCell ref="U28:X30"/>
    <mergeCell ref="Y28:AB28"/>
    <mergeCell ref="AG29:AL29"/>
    <mergeCell ref="AJ10:AM10"/>
    <mergeCell ref="AN10:AO11"/>
    <mergeCell ref="AU10:BF11"/>
    <mergeCell ref="B11:D11"/>
    <mergeCell ref="E11:AI11"/>
    <mergeCell ref="AJ11:AM11"/>
    <mergeCell ref="AP8:AW8"/>
    <mergeCell ref="AX8:AY8"/>
    <mergeCell ref="AZ8:BF8"/>
    <mergeCell ref="B9:K9"/>
    <mergeCell ref="L9:U9"/>
    <mergeCell ref="V9:AE9"/>
    <mergeCell ref="AF9:AO9"/>
    <mergeCell ref="AN7:AO7"/>
    <mergeCell ref="AP7:AW7"/>
    <mergeCell ref="AX7:AY7"/>
    <mergeCell ref="AZ7:BF7"/>
    <mergeCell ref="B8:D8"/>
    <mergeCell ref="E8:L8"/>
    <mergeCell ref="M8:O8"/>
    <mergeCell ref="P8:AB8"/>
    <mergeCell ref="AE8:AI8"/>
    <mergeCell ref="AN8:AO8"/>
    <mergeCell ref="B7:D7"/>
    <mergeCell ref="E7:L7"/>
    <mergeCell ref="M7:O7"/>
    <mergeCell ref="P7:AA7"/>
    <mergeCell ref="AC7:AD8"/>
    <mergeCell ref="AE7:AI7"/>
    <mergeCell ref="AU4:AW4"/>
    <mergeCell ref="AX4:AY5"/>
    <mergeCell ref="AN6:AO6"/>
    <mergeCell ref="AP6:AQ6"/>
    <mergeCell ref="AS6:AT6"/>
    <mergeCell ref="AU6:AV6"/>
    <mergeCell ref="AX6:AY6"/>
    <mergeCell ref="AZ6:BF6"/>
    <mergeCell ref="B6:D6"/>
    <mergeCell ref="E6:L6"/>
    <mergeCell ref="M6:O6"/>
    <mergeCell ref="P6:AB6"/>
    <mergeCell ref="AE6:AI6"/>
    <mergeCell ref="AJ6:AM6"/>
    <mergeCell ref="P1:AN2"/>
    <mergeCell ref="AQ1:AR2"/>
    <mergeCell ref="AS1:BF2"/>
    <mergeCell ref="C2:D2"/>
    <mergeCell ref="J2:K2"/>
    <mergeCell ref="B4:D4"/>
    <mergeCell ref="M4:O4"/>
    <mergeCell ref="P4:AB4"/>
    <mergeCell ref="AC4:AD6"/>
    <mergeCell ref="AE4:AI4"/>
    <mergeCell ref="AZ4:BF4"/>
    <mergeCell ref="B5:D5"/>
    <mergeCell ref="E5:L5"/>
    <mergeCell ref="M5:O5"/>
    <mergeCell ref="P5:AB5"/>
    <mergeCell ref="AE5:AI5"/>
    <mergeCell ref="AN5:AO5"/>
    <mergeCell ref="AS5:AT5"/>
    <mergeCell ref="AU5:AV5"/>
    <mergeCell ref="AZ5:BF5"/>
    <mergeCell ref="AJ4:AM4"/>
    <mergeCell ref="AN4:AO4"/>
    <mergeCell ref="AP4:AR4"/>
    <mergeCell ref="AS4:AT4"/>
  </mergeCells>
  <phoneticPr fontId="1"/>
  <conditionalFormatting sqref="CY134:DN134 CY151:DN151 CY168:DN168 CY185:DN185 CY202:DN202 CY219:DN219 CY236:DN236 CY253:DN253 CY270:DN270 CY287:DN287 CY304:DN304 CY321:DN321 CY338:DN338 CY355:DN355 CY372:DN372 CY389:DN389 CY406:DN406">
    <cfRule type="cellIs" dxfId="11" priority="12" stopIfTrue="1" operator="lessThan">
      <formula>CG134</formula>
    </cfRule>
  </conditionalFormatting>
  <conditionalFormatting sqref="CG134:CV134 CG151:CV151 CG168:CV168 CG185:CV185 CG202:CV202 CG219:CV219 CG236:CV236 CG253:CV253 CG270:CV270 CG287:CV287 CG304:CV304 CG321:CV321 CG338:CV338 CG355:CV355 CG372:CV372 CG389:CV389 CG406:CV406">
    <cfRule type="cellIs" dxfId="10" priority="11" stopIfTrue="1" operator="greaterThan">
      <formula>CY134</formula>
    </cfRule>
  </conditionalFormatting>
  <conditionalFormatting sqref="CY423:DN423 CY440:DN440 CY457:DN457 CY474:DN474 CY491:DN491 CY508:DN508 CY525:DN525 CY542:DN542 CY559:DN559 CY576:DN576 CY593:DN593 CY610:DN610 CY627:DN627">
    <cfRule type="cellIs" dxfId="9" priority="10" stopIfTrue="1" operator="lessThan">
      <formula>CG423</formula>
    </cfRule>
  </conditionalFormatting>
  <conditionalFormatting sqref="CG423:CV423 CG440:CV440 CG457:CV457 CG474:CV474 CG491:CV491 CG508:CV508 CG525:CV525 CG542:CV542 CG559:CV559 CG576:CV576 CG593:CV593 CG610:CV610 CG627:CV627">
    <cfRule type="cellIs" dxfId="8" priority="9" stopIfTrue="1" operator="greaterThan">
      <formula>CY423</formula>
    </cfRule>
  </conditionalFormatting>
  <conditionalFormatting sqref="CY644:DN644 CY661:DN661 CY678:DN678">
    <cfRule type="cellIs" dxfId="7" priority="8" stopIfTrue="1" operator="lessThan">
      <formula>CG644</formula>
    </cfRule>
  </conditionalFormatting>
  <conditionalFormatting sqref="CG644:CV644 CG661:CV661 CG678:CV678">
    <cfRule type="cellIs" dxfId="6" priority="7" stopIfTrue="1" operator="greaterThan">
      <formula>CY644</formula>
    </cfRule>
  </conditionalFormatting>
  <conditionalFormatting sqref="CY695:DN695 CY712:DN712 CY729:DN729 CY746:DN746 CY763:DN763 CY780:DN780 CY797:DN797 CY814:DN814 CY831:DN831 CY848:DN848 CY865:DN865 CY882:DN882 CY899:DN899">
    <cfRule type="cellIs" dxfId="5" priority="6" stopIfTrue="1" operator="lessThan">
      <formula>CG695</formula>
    </cfRule>
  </conditionalFormatting>
  <conditionalFormatting sqref="CG695:CV695 CG712:CV712 CG729:CV729 CG746:CV746 CG763:CV763 CG780:CV780 CG797:CV797 CG814:CV814 CG831:CV831 CG848:CV848 CG865:CV865 CG882:CV882 CG899:CV899">
    <cfRule type="cellIs" dxfId="4" priority="5" stopIfTrue="1" operator="greaterThan">
      <formula>CY695</formula>
    </cfRule>
  </conditionalFormatting>
  <conditionalFormatting sqref="CY916:DN916 CY933:DN933 CY950:DN950">
    <cfRule type="cellIs" dxfId="3" priority="4" stopIfTrue="1" operator="lessThan">
      <formula>CG916</formula>
    </cfRule>
  </conditionalFormatting>
  <conditionalFormatting sqref="CG916:CV916 CG933:CV933 CG950:CV950">
    <cfRule type="cellIs" dxfId="2" priority="3" stopIfTrue="1" operator="greaterThan">
      <formula>CY916</formula>
    </cfRule>
  </conditionalFormatting>
  <conditionalFormatting sqref="CY967:DN967 CY984:DN984 CY1001:DN1001 CY1018:DN1018 CY1035:DN1035 CY1052:DN1052 CY1069:DN1069 CY1086:DN1086 CY1103:DN1103 CY1120:DN1120 CY1137:DN1137 CY1154:DN1154 CY1171:DN1171">
    <cfRule type="cellIs" dxfId="1" priority="2" stopIfTrue="1" operator="lessThan">
      <formula>CG967</formula>
    </cfRule>
  </conditionalFormatting>
  <conditionalFormatting sqref="CG967:CV967 CG984:CV984 CG1001:CV1001 CG1018:CV1018 CG1035:CV1035 CG1052:CV1052 CG1069:CV1069 CG1086:CV1086 CG1103:CV1103 CG1120:CV1120 CG1137:CV1137 CG1154:CV1154 CG1171:CV1171">
    <cfRule type="cellIs" dxfId="0" priority="1" stopIfTrue="1" operator="greaterThan">
      <formula>CY967</formula>
    </cfRule>
  </conditionalFormatting>
  <dataValidations count="7">
    <dataValidation type="list" allowBlank="1" showInputMessage="1" sqref="E34:F36 E38:F40 E42:F44" xr:uid="{00000000-0002-0000-0500-000000000000}">
      <formula1>$BP$48:$BP$63</formula1>
    </dataValidation>
    <dataValidation type="list" allowBlank="1" showInputMessage="1" sqref="AC37:AC44 AC34:AD36 AD42:AD44 AD38:AD40" xr:uid="{00000000-0002-0000-0500-000001000000}">
      <formula1>$BP$48:$BP$58</formula1>
    </dataValidation>
    <dataValidation type="list" allowBlank="1" showInputMessage="1" sqref="AZ36:AZ45 BF36:BF45" xr:uid="{00000000-0002-0000-0500-000002000000}">
      <formula1>$BO$48:$BO$49</formula1>
    </dataValidation>
    <dataValidation type="list" allowBlank="1" showInputMessage="1" sqref="AU4:AW4" xr:uid="{00000000-0002-0000-0500-000003000000}">
      <formula1>$BN$48:$BN$56</formula1>
    </dataValidation>
    <dataValidation type="list" allowBlank="1" showInputMessage="1" sqref="AP4:AR4" xr:uid="{00000000-0002-0000-0500-000004000000}">
      <formula1>$BM$48:$BM$53</formula1>
    </dataValidation>
    <dataValidation type="list" allowBlank="1" showInputMessage="1" sqref="P5:AB5" xr:uid="{00000000-0002-0000-0500-000005000000}">
      <formula1>$BL$48:$BL$55</formula1>
    </dataValidation>
    <dataValidation type="list" allowBlank="1" showInputMessage="1" sqref="P4:AB4" xr:uid="{00000000-0002-0000-0500-000006000000}">
      <formula1>$DP$47:$DP$55</formula1>
    </dataValidation>
  </dataValidations>
  <pageMargins left="0.59055118110236227" right="0" top="0.59055118110236227" bottom="0" header="0.31496062992125984" footer="0.11811023622047245"/>
  <pageSetup paperSize="8" scale="80" orientation="landscape" r:id="rId1"/>
  <headerFooter>
    <oddFooter>&amp;R&amp;"ＭＳ 明朝,標準"&amp;10(一社)北海道建設業協会　労務研究会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3</vt:i4>
      </vt:variant>
    </vt:vector>
  </HeadingPairs>
  <TitlesOfParts>
    <vt:vector size="9" baseType="lpstr">
      <vt:lpstr>計画書表題</vt:lpstr>
      <vt:lpstr>計画内容</vt:lpstr>
      <vt:lpstr>フーカー潜水装備 計算書</vt:lpstr>
      <vt:lpstr>計画内容2</vt:lpstr>
      <vt:lpstr>潜水時間28-30</vt:lpstr>
      <vt:lpstr>-30ｍ</vt:lpstr>
      <vt:lpstr>'-30ｍ'!Print_Area</vt:lpstr>
      <vt:lpstr>計画書表題!Print_Area</vt:lpstr>
      <vt:lpstr>計画内容2!Print_Area</vt:lpstr>
    </vt:vector>
  </TitlesOfParts>
  <Company>東亜建設工業株式会社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桑原 勉</dc:creator>
  <cp:lastModifiedBy>PC204</cp:lastModifiedBy>
  <cp:lastPrinted>2018-02-25T13:05:20Z</cp:lastPrinted>
  <dcterms:created xsi:type="dcterms:W3CDTF">2011-10-13T06:33:25Z</dcterms:created>
  <dcterms:modified xsi:type="dcterms:W3CDTF">2022-06-08T00:14:28Z</dcterms:modified>
</cp:coreProperties>
</file>